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<sst xmlns="http://schemas.openxmlformats.org/spreadsheetml/2006/main" uniqueCount="92">
  <si>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</si>
  <si>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</si>
  <si>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</si>
  <si>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</si>
  <si>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</si>
  <si>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</si>
  <si>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</si>
  <si>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</si>
  <si>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</si>
  <si>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</si>
  <si>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</si>
  <si>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</si>
  <si>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</si>
  <si>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</si>
  <si>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</si>
  <si>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</si>
  <si>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</si>
  <si>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</si>
  <si>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</si>
  <si>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</si>
  <si>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</si>
  <si>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</si>
  <si>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</si>
  <si>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</si>
  <si>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</si>
  <si>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</si>
  <si>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</si>
  <si>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</si>
  <si>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</si>
  <si>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</si>
  <si>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</si>
  <si>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</si>
  <si>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</si>
  <si>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</si>
  <si>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</si>
  <si>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</si>
  <si>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</si>
  <si>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</si>
  <si>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</si>
  <si>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</si>
  <si>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</si>
  <si>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</si>
  <si>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</si>
  <si>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</si>
  <si>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</si>
  <si>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</si>
  <si>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</si>
  <si>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</si>
  <si>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</si>
  <si>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</si>
  <si>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</si>
  <si>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</si>
  <si>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</si>
  <si>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</si>
  <si>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</si>
  <si>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</si>
  <si>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</si>
  <si>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</si>
  <si>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</si>
  <si>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</si>
  <si>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ak222</t>
  </si>
  <si>
    <t>コアマガジン</t>
  </si>
  <si>
    <t>2Pスポーツ新聞_v01_どきどき(赤瀬さん)</t>
  </si>
  <si>
    <t>lp02</t>
  </si>
  <si>
    <t>実話BUNKA超タブー</t>
  </si>
  <si>
    <t>4C2P</t>
  </si>
  <si>
    <t>7月02日(木)</t>
  </si>
  <si>
    <t>ak223</t>
  </si>
  <si>
    <t>空電</t>
  </si>
  <si>
    <t>ak226</t>
  </si>
  <si>
    <t>大洋図書</t>
  </si>
  <si>
    <t>2P_対談風_どきどき</t>
  </si>
  <si>
    <t>実話ナックルズGOLD</t>
  </si>
  <si>
    <t>1C2P</t>
  </si>
  <si>
    <t>7月08日(水)</t>
  </si>
  <si>
    <t>ak227</t>
  </si>
  <si>
    <t>ak228</t>
  </si>
  <si>
    <t>5Pセフレ確保(赤瀬尚子さん）</t>
  </si>
  <si>
    <t>実話ナックルズSPECIAL</t>
  </si>
  <si>
    <t>1C5P</t>
  </si>
  <si>
    <t>7月14日(火)</t>
  </si>
  <si>
    <t>ak229</t>
  </si>
  <si>
    <t>ak224</t>
  </si>
  <si>
    <t>実話BUNKAタブー</t>
  </si>
  <si>
    <t>7月16日(木)</t>
  </si>
  <si>
    <t>ak225</t>
  </si>
  <si>
    <t>ak230</t>
  </si>
  <si>
    <t>一水社</t>
  </si>
  <si>
    <t>EX芸能モンスター</t>
  </si>
  <si>
    <t>7月28日(火)</t>
  </si>
  <si>
    <t>ak231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</si>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</sst>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</v>
      </c>
      <c r="D6" s="195">
        <v>315000</v>
      </c>
      <c r="E6" s="81">
        <v>391</v>
      </c>
      <c r="F6" s="81">
        <v>144</v>
      </c>
      <c r="G6" s="81">
        <v>223</v>
      </c>
      <c r="H6" s="91">
        <v>36</v>
      </c>
      <c r="I6" s="92">
        <v>0</v>
      </c>
      <c r="J6" s="145">
        <f>H6+I6</f>
        <v>36</v>
      </c>
      <c r="K6" s="82">
        <f>IFERROR(J6/G6,"-")</f>
        <v>0.16143497757848</v>
      </c>
      <c r="L6" s="81">
        <v>14</v>
      </c>
      <c r="M6" s="81">
        <v>7</v>
      </c>
      <c r="N6" s="82">
        <f>IFERROR(L6/J6,"-")</f>
        <v>0.38888888888889</v>
      </c>
      <c r="O6" s="83">
        <f>IFERROR(D6/J6,"-")</f>
        <v>8750</v>
      </c>
      <c r="P6" s="84">
        <v>15</v>
      </c>
      <c r="Q6" s="82">
        <f>IFERROR(P6/J6,"-")</f>
        <v>0.41666666666667</v>
      </c>
      <c r="R6" s="200">
        <v>2127000</v>
      </c>
      <c r="S6" s="201">
        <f>IFERROR(R6/J6,"-")</f>
        <v>59083.333333333</v>
      </c>
      <c r="T6" s="201">
        <f>IFERROR(R6/P6,"-")</f>
        <v>141800</v>
      </c>
      <c r="U6" s="195">
        <f>IFERROR(R6-D6,"-")</f>
        <v>1812000</v>
      </c>
      <c r="V6" s="85">
        <f>R6/D6</f>
        <v>6.752380952381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315000</v>
      </c>
      <c r="E9" s="41">
        <f>SUM(E6:E7)</f>
        <v>391</v>
      </c>
      <c r="F9" s="41">
        <f>SUM(F6:F7)</f>
        <v>144</v>
      </c>
      <c r="G9" s="41">
        <f>SUM(G6:G7)</f>
        <v>223</v>
      </c>
      <c r="H9" s="41">
        <f>SUM(H6:H7)</f>
        <v>36</v>
      </c>
      <c r="I9" s="41">
        <f>SUM(I6:I7)</f>
        <v>0</v>
      </c>
      <c r="J9" s="41">
        <f>SUM(J6:J7)</f>
        <v>36</v>
      </c>
      <c r="K9" s="42">
        <f>IFERROR(J9/G9,"-")</f>
        <v>0.16143497757848</v>
      </c>
      <c r="L9" s="78">
        <f>SUM(L6:L7)</f>
        <v>14</v>
      </c>
      <c r="M9" s="78">
        <f>SUM(M6:M7)</f>
        <v>7</v>
      </c>
      <c r="N9" s="42">
        <f>IFERROR(L9/J9,"-")</f>
        <v>0.38888888888889</v>
      </c>
      <c r="O9" s="43">
        <f>IFERROR(D9/J9,"-")</f>
        <v>8750</v>
      </c>
      <c r="P9" s="44">
        <f>SUM(P6:P7)</f>
        <v>15</v>
      </c>
      <c r="Q9" s="42">
        <f>IFERROR(P9/J9,"-")</f>
        <v>0.41666666666667</v>
      </c>
      <c r="R9" s="45">
        <f>SUM(R6:R7)</f>
        <v>2127000</v>
      </c>
      <c r="S9" s="45">
        <f>IFERROR(R9/J9,"-")</f>
        <v>59083.333333333</v>
      </c>
      <c r="T9" s="45">
        <f>IFERROR(R9/P9,"-")</f>
        <v>141800</v>
      </c>
      <c r="U9" s="46">
        <f>SUM(U6:U7)</f>
        <v>1812000</v>
      </c>
      <c r="V9" s="47">
        <f>IFERROR(R9/D9,"-")</f>
        <v>6.752380952381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55000</v>
      </c>
      <c r="K6" s="81">
        <v>0</v>
      </c>
      <c r="L6" s="81">
        <v>0</v>
      </c>
      <c r="M6" s="81">
        <v>17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13750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-44000</v>
      </c>
      <c r="AB6" s="85">
        <f>SUM(X6:X7)/SUM(J6:J7)</f>
        <v>0.2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41</v>
      </c>
      <c r="L7" s="81">
        <v>25</v>
      </c>
      <c r="M7" s="81">
        <v>6</v>
      </c>
      <c r="N7" s="91">
        <v>4</v>
      </c>
      <c r="O7" s="92">
        <v>0</v>
      </c>
      <c r="P7" s="93">
        <f>N7+O7</f>
        <v>4</v>
      </c>
      <c r="Q7" s="82">
        <f>IFERROR(P7/M7,"-")</f>
        <v>0.66666666666667</v>
      </c>
      <c r="R7" s="81">
        <v>0</v>
      </c>
      <c r="S7" s="81">
        <v>1</v>
      </c>
      <c r="T7" s="82">
        <f>IFERROR(S7/(O7+P7),"-")</f>
        <v>0.25</v>
      </c>
      <c r="U7" s="182"/>
      <c r="V7" s="84">
        <v>2</v>
      </c>
      <c r="W7" s="82">
        <f>IF(P7=0,"-",V7/P7)</f>
        <v>0.5</v>
      </c>
      <c r="X7" s="186">
        <v>11000</v>
      </c>
      <c r="Y7" s="187">
        <f>IFERROR(X7/P7,"-")</f>
        <v>2750</v>
      </c>
      <c r="Z7" s="187">
        <f>IFERROR(X7/V7,"-")</f>
        <v>5500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0.5</v>
      </c>
      <c r="BP7" s="121">
        <v>1</v>
      </c>
      <c r="BQ7" s="122">
        <f>IFERROR(BP7/BN7,"-")</f>
        <v>0.5</v>
      </c>
      <c r="BR7" s="123">
        <v>3000</v>
      </c>
      <c r="BS7" s="124">
        <f>IFERROR(BR7/BN7,"-")</f>
        <v>1500</v>
      </c>
      <c r="BT7" s="125">
        <v>1</v>
      </c>
      <c r="BU7" s="125"/>
      <c r="BV7" s="125"/>
      <c r="BW7" s="126">
        <v>1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0.25</v>
      </c>
      <c r="CH7" s="135">
        <v>1</v>
      </c>
      <c r="CI7" s="136">
        <f>IFERROR(CH7/CF7,"-")</f>
        <v>1</v>
      </c>
      <c r="CJ7" s="137">
        <v>8000</v>
      </c>
      <c r="CK7" s="138">
        <f>IFERROR(CJ7/CF7,"-")</f>
        <v>8000</v>
      </c>
      <c r="CL7" s="139"/>
      <c r="CM7" s="139">
        <v>1</v>
      </c>
      <c r="CN7" s="139"/>
      <c r="CO7" s="140">
        <v>2</v>
      </c>
      <c r="CP7" s="141">
        <v>11000</v>
      </c>
      <c r="CQ7" s="141">
        <v>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31.666666666667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45000</v>
      </c>
      <c r="K8" s="81">
        <v>7</v>
      </c>
      <c r="L8" s="81">
        <v>0</v>
      </c>
      <c r="M8" s="81">
        <v>25</v>
      </c>
      <c r="N8" s="91">
        <v>4</v>
      </c>
      <c r="O8" s="92">
        <v>0</v>
      </c>
      <c r="P8" s="93">
        <f>N8+O8</f>
        <v>4</v>
      </c>
      <c r="Q8" s="82">
        <f>IFERROR(P8/M8,"-")</f>
        <v>0.16</v>
      </c>
      <c r="R8" s="81">
        <v>0</v>
      </c>
      <c r="S8" s="81">
        <v>1</v>
      </c>
      <c r="T8" s="82">
        <f>IFERROR(S8/(O8+P8),"-")</f>
        <v>0.25</v>
      </c>
      <c r="U8" s="182">
        <f>IFERROR(J8/SUM(P8:P9),"-")</f>
        <v>3750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1380000</v>
      </c>
      <c r="AB8" s="85">
        <f>SUM(X8:X9)/SUM(J8:J9)</f>
        <v>31.666666666667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47</v>
      </c>
      <c r="L9" s="81">
        <v>30</v>
      </c>
      <c r="M9" s="81">
        <v>13</v>
      </c>
      <c r="N9" s="91">
        <v>8</v>
      </c>
      <c r="O9" s="92">
        <v>0</v>
      </c>
      <c r="P9" s="93">
        <f>N9+O9</f>
        <v>8</v>
      </c>
      <c r="Q9" s="82">
        <f>IFERROR(P9/M9,"-")</f>
        <v>0.61538461538462</v>
      </c>
      <c r="R9" s="81">
        <v>4</v>
      </c>
      <c r="S9" s="81">
        <v>1</v>
      </c>
      <c r="T9" s="82">
        <f>IFERROR(S9/(O9+P9),"-")</f>
        <v>0.125</v>
      </c>
      <c r="U9" s="182"/>
      <c r="V9" s="84">
        <v>2</v>
      </c>
      <c r="W9" s="82">
        <f>IF(P9=0,"-",V9/P9)</f>
        <v>0.25</v>
      </c>
      <c r="X9" s="186">
        <v>1425000</v>
      </c>
      <c r="Y9" s="187">
        <f>IFERROR(X9/P9,"-")</f>
        <v>178125</v>
      </c>
      <c r="Z9" s="187">
        <f>IFERROR(X9/V9,"-")</f>
        <v>712500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0.25</v>
      </c>
      <c r="BP9" s="121">
        <v>1</v>
      </c>
      <c r="BQ9" s="122">
        <f>IFERROR(BP9/BN9,"-")</f>
        <v>0.5</v>
      </c>
      <c r="BR9" s="123">
        <v>125000</v>
      </c>
      <c r="BS9" s="124">
        <f>IFERROR(BR9/BN9,"-")</f>
        <v>62500</v>
      </c>
      <c r="BT9" s="125"/>
      <c r="BU9" s="125"/>
      <c r="BV9" s="125">
        <v>1</v>
      </c>
      <c r="BW9" s="126">
        <v>4</v>
      </c>
      <c r="BX9" s="127">
        <f>IF(P9=0,"",IF(BW9=0,"",(BW9/P9)))</f>
        <v>0.5</v>
      </c>
      <c r="BY9" s="128">
        <v>1</v>
      </c>
      <c r="BZ9" s="129">
        <f>IFERROR(BY9/BW9,"-")</f>
        <v>0.25</v>
      </c>
      <c r="CA9" s="130">
        <v>1300000</v>
      </c>
      <c r="CB9" s="131">
        <f>IFERROR(CA9/BW9,"-")</f>
        <v>325000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1425000</v>
      </c>
      <c r="CQ9" s="141">
        <v>1300000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0.46363636363636</v>
      </c>
      <c r="B10" s="203" t="s">
        <v>76</v>
      </c>
      <c r="C10" s="203" t="s">
        <v>70</v>
      </c>
      <c r="D10" s="203" t="s">
        <v>77</v>
      </c>
      <c r="E10" s="203"/>
      <c r="F10" s="203" t="s">
        <v>63</v>
      </c>
      <c r="G10" s="203" t="s">
        <v>78</v>
      </c>
      <c r="H10" s="90" t="s">
        <v>79</v>
      </c>
      <c r="I10" s="90" t="s">
        <v>80</v>
      </c>
      <c r="J10" s="188">
        <v>110000</v>
      </c>
      <c r="K10" s="81">
        <v>5</v>
      </c>
      <c r="L10" s="81">
        <v>0</v>
      </c>
      <c r="M10" s="81">
        <v>14</v>
      </c>
      <c r="N10" s="91">
        <v>1</v>
      </c>
      <c r="O10" s="92">
        <v>0</v>
      </c>
      <c r="P10" s="93">
        <f>N10+O10</f>
        <v>1</v>
      </c>
      <c r="Q10" s="82">
        <f>IFERROR(P10/M10,"-")</f>
        <v>0.071428571428571</v>
      </c>
      <c r="R10" s="81">
        <v>0</v>
      </c>
      <c r="S10" s="81">
        <v>1</v>
      </c>
      <c r="T10" s="82">
        <f>IFERROR(S10/(O10+P10),"-")</f>
        <v>1</v>
      </c>
      <c r="U10" s="182">
        <f>IFERROR(J10/SUM(P10:P11),"-")</f>
        <v>12222.222222222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-59000</v>
      </c>
      <c r="AB10" s="85">
        <f>SUM(X10:X11)/SUM(J10:J11)</f>
        <v>0.46363636363636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128</v>
      </c>
      <c r="L11" s="81">
        <v>54</v>
      </c>
      <c r="M11" s="81">
        <v>26</v>
      </c>
      <c r="N11" s="91">
        <v>8</v>
      </c>
      <c r="O11" s="92">
        <v>0</v>
      </c>
      <c r="P11" s="93">
        <f>N11+O11</f>
        <v>8</v>
      </c>
      <c r="Q11" s="82">
        <f>IFERROR(P11/M11,"-")</f>
        <v>0.30769230769231</v>
      </c>
      <c r="R11" s="81">
        <v>4</v>
      </c>
      <c r="S11" s="81">
        <v>1</v>
      </c>
      <c r="T11" s="82">
        <f>IFERROR(S11/(O11+P11),"-")</f>
        <v>0.125</v>
      </c>
      <c r="U11" s="182"/>
      <c r="V11" s="84">
        <v>4</v>
      </c>
      <c r="W11" s="82">
        <f>IF(P11=0,"-",V11/P11)</f>
        <v>0.5</v>
      </c>
      <c r="X11" s="186">
        <v>51000</v>
      </c>
      <c r="Y11" s="187">
        <f>IFERROR(X11/P11,"-")</f>
        <v>6375</v>
      </c>
      <c r="Z11" s="187">
        <f>IFERROR(X11/V11,"-")</f>
        <v>12750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3</v>
      </c>
      <c r="AW11" s="107">
        <f>IF(P11=0,"",IF(AV11=0,"",(AV11/P11)))</f>
        <v>0.375</v>
      </c>
      <c r="AX11" s="106">
        <v>1</v>
      </c>
      <c r="AY11" s="108">
        <f>IFERROR(AX11/AV11,"-")</f>
        <v>0.33333333333333</v>
      </c>
      <c r="AZ11" s="109">
        <v>25000</v>
      </c>
      <c r="BA11" s="110">
        <f>IFERROR(AZ11/AV11,"-")</f>
        <v>8333.3333333333</v>
      </c>
      <c r="BB11" s="111"/>
      <c r="BC11" s="111"/>
      <c r="BD11" s="111">
        <v>1</v>
      </c>
      <c r="BE11" s="112">
        <v>2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3</v>
      </c>
      <c r="BX11" s="127">
        <f>IF(P11=0,"",IF(BW11=0,"",(BW11/P11)))</f>
        <v>0.375</v>
      </c>
      <c r="BY11" s="128">
        <v>3</v>
      </c>
      <c r="BZ11" s="129">
        <f>IFERROR(BY11/BW11,"-")</f>
        <v>1</v>
      </c>
      <c r="CA11" s="130">
        <v>26000</v>
      </c>
      <c r="CB11" s="131">
        <f>IFERROR(CA11/BW11,"-")</f>
        <v>8666.6666666667</v>
      </c>
      <c r="CC11" s="132">
        <v>1</v>
      </c>
      <c r="CD11" s="132">
        <v>1</v>
      </c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4</v>
      </c>
      <c r="CP11" s="141">
        <v>51000</v>
      </c>
      <c r="CQ11" s="141">
        <v>25000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8.2769230769231</v>
      </c>
      <c r="B12" s="203" t="s">
        <v>82</v>
      </c>
      <c r="C12" s="203" t="s">
        <v>61</v>
      </c>
      <c r="D12" s="203" t="s">
        <v>77</v>
      </c>
      <c r="E12" s="203"/>
      <c r="F12" s="203" t="s">
        <v>63</v>
      </c>
      <c r="G12" s="203" t="s">
        <v>83</v>
      </c>
      <c r="H12" s="90" t="s">
        <v>79</v>
      </c>
      <c r="I12" s="90" t="s">
        <v>84</v>
      </c>
      <c r="J12" s="188">
        <v>65000</v>
      </c>
      <c r="K12" s="81">
        <v>3</v>
      </c>
      <c r="L12" s="81">
        <v>0</v>
      </c>
      <c r="M12" s="81">
        <v>8</v>
      </c>
      <c r="N12" s="91">
        <v>1</v>
      </c>
      <c r="O12" s="92">
        <v>0</v>
      </c>
      <c r="P12" s="93">
        <f>N12+O12</f>
        <v>1</v>
      </c>
      <c r="Q12" s="82">
        <f>IFERROR(P12/M12,"-")</f>
        <v>0.125</v>
      </c>
      <c r="R12" s="81">
        <v>1</v>
      </c>
      <c r="S12" s="81">
        <v>1</v>
      </c>
      <c r="T12" s="82">
        <f>IFERROR(S12/(O12+P12),"-")</f>
        <v>1</v>
      </c>
      <c r="U12" s="182">
        <f>IFERROR(J12/SUM(P12:P13),"-")</f>
        <v>7222.2222222222</v>
      </c>
      <c r="V12" s="84">
        <v>1</v>
      </c>
      <c r="W12" s="82">
        <f>IF(P12=0,"-",V12/P12)</f>
        <v>1</v>
      </c>
      <c r="X12" s="186">
        <v>3000</v>
      </c>
      <c r="Y12" s="187">
        <f>IFERROR(X12/P12,"-")</f>
        <v>3000</v>
      </c>
      <c r="Z12" s="187">
        <f>IFERROR(X12/V12,"-")</f>
        <v>3000</v>
      </c>
      <c r="AA12" s="188">
        <f>SUM(X12:X13)-SUM(J12:J13)</f>
        <v>473000</v>
      </c>
      <c r="AB12" s="85">
        <f>SUM(X12:X13)/SUM(J12:J13)</f>
        <v>8.2769230769231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1</v>
      </c>
      <c r="BY12" s="128">
        <v>1</v>
      </c>
      <c r="BZ12" s="129">
        <f>IFERROR(BY12/BW12,"-")</f>
        <v>1</v>
      </c>
      <c r="CA12" s="130">
        <v>3000</v>
      </c>
      <c r="CB12" s="131">
        <f>IFERROR(CA12/BW12,"-")</f>
        <v>3000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3000</v>
      </c>
      <c r="CQ12" s="141">
        <v>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140</v>
      </c>
      <c r="L13" s="81">
        <v>24</v>
      </c>
      <c r="M13" s="81">
        <v>36</v>
      </c>
      <c r="N13" s="91">
        <v>8</v>
      </c>
      <c r="O13" s="92">
        <v>0</v>
      </c>
      <c r="P13" s="93">
        <f>N13+O13</f>
        <v>8</v>
      </c>
      <c r="Q13" s="82">
        <f>IFERROR(P13/M13,"-")</f>
        <v>0.22222222222222</v>
      </c>
      <c r="R13" s="81">
        <v>4</v>
      </c>
      <c r="S13" s="81">
        <v>0</v>
      </c>
      <c r="T13" s="82">
        <f>IFERROR(S13/(O13+P13),"-")</f>
        <v>0</v>
      </c>
      <c r="U13" s="182"/>
      <c r="V13" s="84">
        <v>5</v>
      </c>
      <c r="W13" s="82">
        <f>IF(P13=0,"-",V13/P13)</f>
        <v>0.625</v>
      </c>
      <c r="X13" s="186">
        <v>535000</v>
      </c>
      <c r="Y13" s="187">
        <f>IFERROR(X13/P13,"-")</f>
        <v>66875</v>
      </c>
      <c r="Z13" s="187">
        <f>IFERROR(X13/V13,"-")</f>
        <v>107000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4</v>
      </c>
      <c r="BO13" s="120">
        <f>IF(P13=0,"",IF(BN13=0,"",(BN13/P13)))</f>
        <v>0.5</v>
      </c>
      <c r="BP13" s="121">
        <v>2</v>
      </c>
      <c r="BQ13" s="122">
        <f>IFERROR(BP13/BN13,"-")</f>
        <v>0.5</v>
      </c>
      <c r="BR13" s="123">
        <v>61000</v>
      </c>
      <c r="BS13" s="124">
        <f>IFERROR(BR13/BN13,"-")</f>
        <v>15250</v>
      </c>
      <c r="BT13" s="125"/>
      <c r="BU13" s="125"/>
      <c r="BV13" s="125">
        <v>2</v>
      </c>
      <c r="BW13" s="126">
        <v>3</v>
      </c>
      <c r="BX13" s="127">
        <f>IF(P13=0,"",IF(BW13=0,"",(BW13/P13)))</f>
        <v>0.375</v>
      </c>
      <c r="BY13" s="128">
        <v>3</v>
      </c>
      <c r="BZ13" s="129">
        <f>IFERROR(BY13/BW13,"-")</f>
        <v>1</v>
      </c>
      <c r="CA13" s="130">
        <v>474000</v>
      </c>
      <c r="CB13" s="131">
        <f>IFERROR(CA13/BW13,"-")</f>
        <v>158000</v>
      </c>
      <c r="CC13" s="132"/>
      <c r="CD13" s="132">
        <v>1</v>
      </c>
      <c r="CE13" s="132">
        <v>2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5</v>
      </c>
      <c r="CP13" s="141">
        <v>535000</v>
      </c>
      <c r="CQ13" s="141">
        <v>245000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2.55</v>
      </c>
      <c r="B14" s="203" t="s">
        <v>86</v>
      </c>
      <c r="C14" s="203" t="s">
        <v>87</v>
      </c>
      <c r="D14" s="203"/>
      <c r="E14" s="203"/>
      <c r="F14" s="203" t="s">
        <v>63</v>
      </c>
      <c r="G14" s="203" t="s">
        <v>88</v>
      </c>
      <c r="H14" s="90" t="s">
        <v>65</v>
      </c>
      <c r="I14" s="90" t="s">
        <v>89</v>
      </c>
      <c r="J14" s="188">
        <v>40000</v>
      </c>
      <c r="K14" s="81">
        <v>5</v>
      </c>
      <c r="L14" s="81">
        <v>0</v>
      </c>
      <c r="M14" s="81">
        <v>26</v>
      </c>
      <c r="N14" s="91">
        <v>1</v>
      </c>
      <c r="O14" s="92">
        <v>0</v>
      </c>
      <c r="P14" s="93">
        <f>N14+O14</f>
        <v>1</v>
      </c>
      <c r="Q14" s="82">
        <f>IFERROR(P14/M14,"-")</f>
        <v>0.038461538461538</v>
      </c>
      <c r="R14" s="81">
        <v>0</v>
      </c>
      <c r="S14" s="81">
        <v>1</v>
      </c>
      <c r="T14" s="82">
        <f>IFERROR(S14/(O14+P14),"-")</f>
        <v>1</v>
      </c>
      <c r="U14" s="182">
        <f>IFERROR(J14/SUM(P14:P15),"-")</f>
        <v>20000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62000</v>
      </c>
      <c r="AB14" s="85">
        <f>SUM(X14:X15)/SUM(J14:J15)</f>
        <v>2.55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1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15</v>
      </c>
      <c r="L15" s="81">
        <v>11</v>
      </c>
      <c r="M15" s="81">
        <v>52</v>
      </c>
      <c r="N15" s="91">
        <v>1</v>
      </c>
      <c r="O15" s="92">
        <v>0</v>
      </c>
      <c r="P15" s="93">
        <f>N15+O15</f>
        <v>1</v>
      </c>
      <c r="Q15" s="82">
        <f>IFERROR(P15/M15,"-")</f>
        <v>0.019230769230769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1</v>
      </c>
      <c r="X15" s="186">
        <v>102000</v>
      </c>
      <c r="Y15" s="187">
        <f>IFERROR(X15/P15,"-")</f>
        <v>102000</v>
      </c>
      <c r="Z15" s="187">
        <f>IFERROR(X15/V15,"-")</f>
        <v>102000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1</v>
      </c>
      <c r="BG15" s="112">
        <v>1</v>
      </c>
      <c r="BH15" s="114">
        <f>IFERROR(BG15/BE15,"-")</f>
        <v>1</v>
      </c>
      <c r="BI15" s="115">
        <v>102000</v>
      </c>
      <c r="BJ15" s="116">
        <f>IFERROR(BI15/BE15,"-")</f>
        <v>102000</v>
      </c>
      <c r="BK15" s="117"/>
      <c r="BL15" s="117"/>
      <c r="BM15" s="117">
        <v>1</v>
      </c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102000</v>
      </c>
      <c r="CQ15" s="141">
        <v>102000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6.752380952381</v>
      </c>
      <c r="B18" s="39"/>
      <c r="C18" s="39"/>
      <c r="D18" s="39"/>
      <c r="E18" s="39"/>
      <c r="F18" s="39"/>
      <c r="G18" s="40" t="s">
        <v>91</v>
      </c>
      <c r="H18" s="40"/>
      <c r="I18" s="40"/>
      <c r="J18" s="190">
        <f>SUM(J6:J17)</f>
        <v>315000</v>
      </c>
      <c r="K18" s="41">
        <f>SUM(K6:K17)</f>
        <v>391</v>
      </c>
      <c r="L18" s="41">
        <f>SUM(L6:L17)</f>
        <v>144</v>
      </c>
      <c r="M18" s="41">
        <f>SUM(M6:M17)</f>
        <v>223</v>
      </c>
      <c r="N18" s="41">
        <f>SUM(N6:N17)</f>
        <v>36</v>
      </c>
      <c r="O18" s="41">
        <f>SUM(O6:O17)</f>
        <v>0</v>
      </c>
      <c r="P18" s="41">
        <f>SUM(P6:P17)</f>
        <v>36</v>
      </c>
      <c r="Q18" s="42">
        <f>IFERROR(P18/M18,"-")</f>
        <v>0.16143497757848</v>
      </c>
      <c r="R18" s="78">
        <f>SUM(R6:R17)</f>
        <v>14</v>
      </c>
      <c r="S18" s="78">
        <f>SUM(S6:S17)</f>
        <v>7</v>
      </c>
      <c r="T18" s="42">
        <f>IFERROR(R18/P18,"-")</f>
        <v>0.38888888888889</v>
      </c>
      <c r="U18" s="184">
        <f>IFERROR(J18/P18,"-")</f>
        <v>8750</v>
      </c>
      <c r="V18" s="44">
        <f>SUM(V6:V17)</f>
        <v>15</v>
      </c>
      <c r="W18" s="42">
        <f>IFERROR(V18/P18,"-")</f>
        <v>0.41666666666667</v>
      </c>
      <c r="X18" s="190">
        <f>SUM(X6:X17)</f>
        <v>2127000</v>
      </c>
      <c r="Y18" s="190">
        <f>IFERROR(X18/P18,"-")</f>
        <v>59083.333333333</v>
      </c>
      <c r="Z18" s="190">
        <f>IFERROR(X18/V18,"-")</f>
        <v>141800</v>
      </c>
      <c r="AA18" s="190">
        <f>X18-J18</f>
        <v>1812000</v>
      </c>
      <c r="AB18" s="47">
        <f>X18/J18</f>
        <v>6.752380952381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