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<sst xmlns="http://schemas.openxmlformats.org/spreadsheetml/2006/main" uniqueCount="118">
  <si>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</si>
  <si>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</si>
  <si>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</si>
  <si>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</si>
  <si>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</si>
  <si>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</si>
  <si>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</si>
  <si>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</si>
  <si>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</si>
  <si>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</si>
  <si>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</si>
  <si>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</si>
  <si>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</si>
  <si>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</si>
  <si>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</si>
  <si>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</si>
  <si>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</si>
  <si>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</si>
  <si>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</si>
  <si>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</si>
  <si>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</si>
  <si>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</si>
  <si>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</si>
  <si>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</si>
  <si>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</si>
  <si>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</si>
  <si>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</si>
  <si>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</si>
  <si>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</si>
  <si>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</si>
  <si>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</si>
  <si>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</si>
  <si>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</si>
  <si>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</si>
  <si>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</si>
  <si>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</si>
  <si>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</si>
  <si>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</si>
  <si>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</si>
  <si>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</si>
  <si>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</si>
  <si>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</si>
  <si>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</si>
  <si>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</si>
  <si>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</si>
  <si>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</si>
  <si>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</si>
  <si>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</si>
  <si>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</si>
  <si>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</si>
  <si>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</si>
  <si>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</si>
  <si>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</si>
  <si>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</si>
  <si>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</si>
  <si>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</si>
  <si>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</si>
  <si>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</si>
  <si>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</si>
  <si>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</si>
  <si>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ak140</t>
  </si>
  <si>
    <t>コアマガジン</t>
  </si>
  <si>
    <t>2Pスポーツ新聞_v01_どきどき(辻本さん)</t>
  </si>
  <si>
    <t>lp02</t>
  </si>
  <si>
    <t>実話BUNKA超タブー</t>
  </si>
  <si>
    <t>1C2P</t>
  </si>
  <si>
    <t>12月02日(月)</t>
  </si>
  <si>
    <t>ak141</t>
  </si>
  <si>
    <t>空電</t>
  </si>
  <si>
    <t>ak146</t>
  </si>
  <si>
    <t>大洋図書</t>
  </si>
  <si>
    <t>実話ナックルズ ウルトラ</t>
  </si>
  <si>
    <t>12月11日(水)</t>
  </si>
  <si>
    <t>ak147</t>
  </si>
  <si>
    <t>ak158</t>
  </si>
  <si>
    <t>1P記事(辻本りょうさん）</t>
  </si>
  <si>
    <t>ラヴァーズEX</t>
  </si>
  <si>
    <t>表4　4C1P</t>
  </si>
  <si>
    <t>ak159</t>
  </si>
  <si>
    <t>ak148</t>
  </si>
  <si>
    <t>ダイアプレス</t>
  </si>
  <si>
    <t>袋とじDX極楽エクスプレス</t>
  </si>
  <si>
    <t>12月12日(木)</t>
  </si>
  <si>
    <t>ak149</t>
  </si>
  <si>
    <t>ak142</t>
  </si>
  <si>
    <t>実話BUNKAタブー</t>
  </si>
  <si>
    <t>4C2P</t>
  </si>
  <si>
    <t>12月16日(月)</t>
  </si>
  <si>
    <t>ak143</t>
  </si>
  <si>
    <t>ak144</t>
  </si>
  <si>
    <t>徳間書店</t>
  </si>
  <si>
    <t>DVD漫画たかし_セリフアレンジ</t>
  </si>
  <si>
    <t>アサヒ芸能.3W火</t>
  </si>
  <si>
    <t>DVD袋裏4C</t>
  </si>
  <si>
    <t>12月17日(火)</t>
  </si>
  <si>
    <t>ak145</t>
  </si>
  <si>
    <t>ak150</t>
  </si>
  <si>
    <t>臨時増刊ラヴァーズ</t>
  </si>
  <si>
    <t>12月23日(月)</t>
  </si>
  <si>
    <t>ak151</t>
  </si>
  <si>
    <t>ak152</t>
  </si>
  <si>
    <t>日本ジャーナル出版</t>
  </si>
  <si>
    <t>袋とじ開ける前に！（どきどき）</t>
  </si>
  <si>
    <t>週刊実話増刊「実話ザ・タブー」</t>
  </si>
  <si>
    <t>袋とじ表4　4C1P</t>
  </si>
  <si>
    <t>12月25日(水)</t>
  </si>
  <si>
    <t>ak153</t>
  </si>
  <si>
    <t>ak154</t>
  </si>
  <si>
    <t>三和出版</t>
  </si>
  <si>
    <t>写真実話</t>
  </si>
  <si>
    <t>12月26日(木)</t>
  </si>
  <si>
    <t>ak155</t>
  </si>
  <si>
    <t>ak156</t>
  </si>
  <si>
    <t>コスミック出版</t>
  </si>
  <si>
    <t>封印映像 新春ハプニング御開帳スペシャル</t>
  </si>
  <si>
    <t>12月27日(金)</t>
  </si>
  <si>
    <t>ak157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</si>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</sst>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790000</v>
      </c>
      <c r="E6" s="81">
        <v>829</v>
      </c>
      <c r="F6" s="81">
        <v>411</v>
      </c>
      <c r="G6" s="81">
        <v>984</v>
      </c>
      <c r="H6" s="91">
        <v>235</v>
      </c>
      <c r="I6" s="92">
        <v>3</v>
      </c>
      <c r="J6" s="145">
        <f>H6+I6</f>
        <v>238</v>
      </c>
      <c r="K6" s="82">
        <f>IFERROR(J6/G6,"-")</f>
        <v>0.24186991869919</v>
      </c>
      <c r="L6" s="81">
        <v>74</v>
      </c>
      <c r="M6" s="81">
        <v>45</v>
      </c>
      <c r="N6" s="82">
        <f>IFERROR(L6/J6,"-")</f>
        <v>0.3109243697479</v>
      </c>
      <c r="O6" s="83">
        <f>IFERROR(D6/J6,"-")</f>
        <v>3319.3277310924</v>
      </c>
      <c r="P6" s="84">
        <v>76</v>
      </c>
      <c r="Q6" s="82">
        <f>IFERROR(P6/J6,"-")</f>
        <v>0.31932773109244</v>
      </c>
      <c r="R6" s="200">
        <v>4856000</v>
      </c>
      <c r="S6" s="201">
        <f>IFERROR(R6/J6,"-")</f>
        <v>20403.361344538</v>
      </c>
      <c r="T6" s="201">
        <f>IFERROR(R6/P6,"-")</f>
        <v>63894.736842105</v>
      </c>
      <c r="U6" s="195">
        <f>IFERROR(R6-D6,"-")</f>
        <v>4066000</v>
      </c>
      <c r="V6" s="85">
        <f>R6/D6</f>
        <v>6.146835443038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790000</v>
      </c>
      <c r="E9" s="41">
        <f>SUM(E6:E7)</f>
        <v>829</v>
      </c>
      <c r="F9" s="41">
        <f>SUM(F6:F7)</f>
        <v>411</v>
      </c>
      <c r="G9" s="41">
        <f>SUM(G6:G7)</f>
        <v>984</v>
      </c>
      <c r="H9" s="41">
        <f>SUM(H6:H7)</f>
        <v>235</v>
      </c>
      <c r="I9" s="41">
        <f>SUM(I6:I7)</f>
        <v>3</v>
      </c>
      <c r="J9" s="41">
        <f>SUM(J6:J7)</f>
        <v>238</v>
      </c>
      <c r="K9" s="42">
        <f>IFERROR(J9/G9,"-")</f>
        <v>0.24186991869919</v>
      </c>
      <c r="L9" s="78">
        <f>SUM(L6:L7)</f>
        <v>74</v>
      </c>
      <c r="M9" s="78">
        <f>SUM(M6:M7)</f>
        <v>45</v>
      </c>
      <c r="N9" s="42">
        <f>IFERROR(L9/J9,"-")</f>
        <v>0.3109243697479</v>
      </c>
      <c r="O9" s="43">
        <f>IFERROR(D9/J9,"-")</f>
        <v>3319.3277310924</v>
      </c>
      <c r="P9" s="44">
        <f>SUM(P6:P7)</f>
        <v>76</v>
      </c>
      <c r="Q9" s="42">
        <f>IFERROR(P9/J9,"-")</f>
        <v>0.31932773109244</v>
      </c>
      <c r="R9" s="45">
        <f>SUM(R6:R7)</f>
        <v>4856000</v>
      </c>
      <c r="S9" s="45">
        <f>IFERROR(R9/J9,"-")</f>
        <v>20403.361344538</v>
      </c>
      <c r="T9" s="45">
        <f>IFERROR(R9/P9,"-")</f>
        <v>63894.736842105</v>
      </c>
      <c r="U9" s="46">
        <f>SUM(U6:U7)</f>
        <v>4066000</v>
      </c>
      <c r="V9" s="47">
        <f>IFERROR(R9/D9,"-")</f>
        <v>6.146835443038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10.225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10</v>
      </c>
      <c r="L6" s="81">
        <v>0</v>
      </c>
      <c r="M6" s="81">
        <v>32</v>
      </c>
      <c r="N6" s="91">
        <v>7</v>
      </c>
      <c r="O6" s="92">
        <v>0</v>
      </c>
      <c r="P6" s="93">
        <f>N6+O6</f>
        <v>7</v>
      </c>
      <c r="Q6" s="82">
        <f>IFERROR(P6/M6,"-")</f>
        <v>0.21875</v>
      </c>
      <c r="R6" s="81">
        <v>2</v>
      </c>
      <c r="S6" s="81">
        <v>1</v>
      </c>
      <c r="T6" s="82">
        <f>IFERROR(S6/(O6+P6),"-")</f>
        <v>0.14285714285714</v>
      </c>
      <c r="U6" s="182">
        <f>IFERROR(J6/SUM(P6:P7),"-")</f>
        <v>3076.9230769231</v>
      </c>
      <c r="V6" s="84">
        <v>2</v>
      </c>
      <c r="W6" s="82">
        <f>IF(P6=0,"-",V6/P6)</f>
        <v>0.28571428571429</v>
      </c>
      <c r="X6" s="186">
        <v>239000</v>
      </c>
      <c r="Y6" s="187">
        <f>IFERROR(X6/P6,"-")</f>
        <v>34142.857142857</v>
      </c>
      <c r="Z6" s="187">
        <f>IFERROR(X6/V6,"-")</f>
        <v>119500</v>
      </c>
      <c r="AA6" s="188">
        <f>SUM(X6:X7)-SUM(J6:J7)</f>
        <v>369000</v>
      </c>
      <c r="AB6" s="85">
        <f>SUM(X6:X7)/SUM(J6:J7)</f>
        <v>10.225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0.28571428571429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0.42857142857143</v>
      </c>
      <c r="BP6" s="121">
        <v>1</v>
      </c>
      <c r="BQ6" s="122">
        <f>IFERROR(BP6/BN6,"-")</f>
        <v>0.33333333333333</v>
      </c>
      <c r="BR6" s="123">
        <v>174000</v>
      </c>
      <c r="BS6" s="124">
        <f>IFERROR(BR6/BN6,"-")</f>
        <v>58000</v>
      </c>
      <c r="BT6" s="125"/>
      <c r="BU6" s="125"/>
      <c r="BV6" s="125">
        <v>1</v>
      </c>
      <c r="BW6" s="126">
        <v>1</v>
      </c>
      <c r="BX6" s="127">
        <f>IF(P6=0,"",IF(BW6=0,"",(BW6/P6)))</f>
        <v>0.14285714285714</v>
      </c>
      <c r="BY6" s="128">
        <v>1</v>
      </c>
      <c r="BZ6" s="129">
        <f>IFERROR(BY6/BW6,"-")</f>
        <v>1</v>
      </c>
      <c r="CA6" s="130">
        <v>65000</v>
      </c>
      <c r="CB6" s="131">
        <f>IFERROR(CA6/BW6,"-")</f>
        <v>65000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239000</v>
      </c>
      <c r="CQ6" s="141">
        <v>174000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38</v>
      </c>
      <c r="L7" s="81">
        <v>16</v>
      </c>
      <c r="M7" s="81">
        <v>5</v>
      </c>
      <c r="N7" s="91">
        <v>6</v>
      </c>
      <c r="O7" s="92">
        <v>0</v>
      </c>
      <c r="P7" s="93">
        <f>N7+O7</f>
        <v>6</v>
      </c>
      <c r="Q7" s="82">
        <f>IFERROR(P7/M7,"-")</f>
        <v>1.2</v>
      </c>
      <c r="R7" s="81">
        <v>1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170000</v>
      </c>
      <c r="Y7" s="187">
        <f>IFERROR(X7/P7,"-")</f>
        <v>28333.333333333</v>
      </c>
      <c r="Z7" s="187">
        <f>IFERROR(X7/V7,"-")</f>
        <v>170000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0.33333333333333</v>
      </c>
      <c r="BY7" s="128">
        <v>1</v>
      </c>
      <c r="BZ7" s="129">
        <f>IFERROR(BY7/BW7,"-")</f>
        <v>0.5</v>
      </c>
      <c r="CA7" s="130">
        <v>170000</v>
      </c>
      <c r="CB7" s="131">
        <f>IFERROR(CA7/BW7,"-")</f>
        <v>85000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170000</v>
      </c>
      <c r="CQ7" s="141">
        <v>170000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7.0888888888889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45000</v>
      </c>
      <c r="K8" s="81">
        <v>17</v>
      </c>
      <c r="L8" s="81">
        <v>0</v>
      </c>
      <c r="M8" s="81">
        <v>70</v>
      </c>
      <c r="N8" s="91">
        <v>9</v>
      </c>
      <c r="O8" s="92">
        <v>0</v>
      </c>
      <c r="P8" s="93">
        <f>N8+O8</f>
        <v>9</v>
      </c>
      <c r="Q8" s="82">
        <f>IFERROR(P8/M8,"-")</f>
        <v>0.12857142857143</v>
      </c>
      <c r="R8" s="81">
        <v>1</v>
      </c>
      <c r="S8" s="81">
        <v>1</v>
      </c>
      <c r="T8" s="82">
        <f>IFERROR(S8/(O8+P8),"-")</f>
        <v>0.11111111111111</v>
      </c>
      <c r="U8" s="182">
        <f>IFERROR(J8/SUM(P8:P9),"-")</f>
        <v>1956.5217391304</v>
      </c>
      <c r="V8" s="84">
        <v>3</v>
      </c>
      <c r="W8" s="82">
        <f>IF(P8=0,"-",V8/P8)</f>
        <v>0.33333333333333</v>
      </c>
      <c r="X8" s="186">
        <v>41000</v>
      </c>
      <c r="Y8" s="187">
        <f>IFERROR(X8/P8,"-")</f>
        <v>4555.5555555556</v>
      </c>
      <c r="Z8" s="187">
        <f>IFERROR(X8/V8,"-")</f>
        <v>13666.666666667</v>
      </c>
      <c r="AA8" s="188">
        <f>SUM(X8:X9)-SUM(J8:J9)</f>
        <v>274000</v>
      </c>
      <c r="AB8" s="85">
        <f>SUM(X8:X9)/SUM(J8:J9)</f>
        <v>7.0888888888889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0.33333333333333</v>
      </c>
      <c r="AO8" s="100">
        <v>1</v>
      </c>
      <c r="AP8" s="102">
        <f>IFERROR(AP8/AM8,"-")</f>
        <v>0</v>
      </c>
      <c r="AQ8" s="103">
        <v>35000</v>
      </c>
      <c r="AR8" s="104">
        <f>IFERROR(AQ8/AM8,"-")</f>
        <v>11666.666666667</v>
      </c>
      <c r="AS8" s="105"/>
      <c r="AT8" s="105"/>
      <c r="AU8" s="105">
        <v>1</v>
      </c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0.33333333333333</v>
      </c>
      <c r="BG8" s="112">
        <v>1</v>
      </c>
      <c r="BH8" s="114">
        <f>IFERROR(BG8/BE8,"-")</f>
        <v>0.33333333333333</v>
      </c>
      <c r="BI8" s="115">
        <v>3000</v>
      </c>
      <c r="BJ8" s="116">
        <f>IFERROR(BI8/BE8,"-")</f>
        <v>1000</v>
      </c>
      <c r="BK8" s="117">
        <v>1</v>
      </c>
      <c r="BL8" s="117"/>
      <c r="BM8" s="117"/>
      <c r="BN8" s="119">
        <v>3</v>
      </c>
      <c r="BO8" s="120">
        <f>IF(P8=0,"",IF(BN8=0,"",(BN8/P8)))</f>
        <v>0.33333333333333</v>
      </c>
      <c r="BP8" s="121">
        <v>1</v>
      </c>
      <c r="BQ8" s="122">
        <f>IFERROR(BP8/BN8,"-")</f>
        <v>0.33333333333333</v>
      </c>
      <c r="BR8" s="123">
        <v>3000</v>
      </c>
      <c r="BS8" s="124">
        <f>IFERROR(BR8/BN8,"-")</f>
        <v>1000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41000</v>
      </c>
      <c r="CQ8" s="141">
        <v>35000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41</v>
      </c>
      <c r="L9" s="81">
        <v>31</v>
      </c>
      <c r="M9" s="81">
        <v>7</v>
      </c>
      <c r="N9" s="91">
        <v>13</v>
      </c>
      <c r="O9" s="92">
        <v>1</v>
      </c>
      <c r="P9" s="93">
        <f>N9+O9</f>
        <v>14</v>
      </c>
      <c r="Q9" s="82">
        <f>IFERROR(P9/M9,"-")</f>
        <v>2</v>
      </c>
      <c r="R9" s="81">
        <v>2</v>
      </c>
      <c r="S9" s="81">
        <v>4</v>
      </c>
      <c r="T9" s="82">
        <f>IFERROR(S9/(O9+P9),"-")</f>
        <v>0.26666666666667</v>
      </c>
      <c r="U9" s="182"/>
      <c r="V9" s="84">
        <v>3</v>
      </c>
      <c r="W9" s="82">
        <f>IF(P9=0,"-",V9/P9)</f>
        <v>0.21428571428571</v>
      </c>
      <c r="X9" s="186">
        <v>278000</v>
      </c>
      <c r="Y9" s="187">
        <f>IFERROR(X9/P9,"-")</f>
        <v>19857.142857143</v>
      </c>
      <c r="Z9" s="187">
        <f>IFERROR(X9/V9,"-")</f>
        <v>92666.666666667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0.14285714285714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0.071428571428571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0.35714285714286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0.14285714285714</v>
      </c>
      <c r="BP9" s="121">
        <v>1</v>
      </c>
      <c r="BQ9" s="122">
        <f>IFERROR(BP9/BN9,"-")</f>
        <v>0.5</v>
      </c>
      <c r="BR9" s="123">
        <v>185000</v>
      </c>
      <c r="BS9" s="124">
        <f>IFERROR(BR9/BN9,"-")</f>
        <v>92500</v>
      </c>
      <c r="BT9" s="125"/>
      <c r="BU9" s="125"/>
      <c r="BV9" s="125">
        <v>1</v>
      </c>
      <c r="BW9" s="126">
        <v>4</v>
      </c>
      <c r="BX9" s="127">
        <f>IF(P9=0,"",IF(BW9=0,"",(BW9/P9)))</f>
        <v>0.28571428571429</v>
      </c>
      <c r="BY9" s="128">
        <v>2</v>
      </c>
      <c r="BZ9" s="129">
        <f>IFERROR(BY9/BW9,"-")</f>
        <v>0.5</v>
      </c>
      <c r="CA9" s="130">
        <v>93000</v>
      </c>
      <c r="CB9" s="131">
        <f>IFERROR(CA9/BW9,"-")</f>
        <v>23250</v>
      </c>
      <c r="CC9" s="132"/>
      <c r="CD9" s="132">
        <v>1</v>
      </c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278000</v>
      </c>
      <c r="CQ9" s="141">
        <v>185000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6.66</v>
      </c>
      <c r="B10" s="203" t="s">
        <v>74</v>
      </c>
      <c r="C10" s="203" t="s">
        <v>70</v>
      </c>
      <c r="D10" s="203" t="s">
        <v>75</v>
      </c>
      <c r="E10" s="203"/>
      <c r="F10" s="203" t="s">
        <v>63</v>
      </c>
      <c r="G10" s="203" t="s">
        <v>76</v>
      </c>
      <c r="H10" s="90" t="s">
        <v>77</v>
      </c>
      <c r="I10" s="90" t="s">
        <v>72</v>
      </c>
      <c r="J10" s="188">
        <v>100000</v>
      </c>
      <c r="K10" s="81">
        <v>62</v>
      </c>
      <c r="L10" s="81">
        <v>0</v>
      </c>
      <c r="M10" s="81">
        <v>164</v>
      </c>
      <c r="N10" s="91">
        <v>22</v>
      </c>
      <c r="O10" s="92">
        <v>1</v>
      </c>
      <c r="P10" s="93">
        <f>N10+O10</f>
        <v>23</v>
      </c>
      <c r="Q10" s="82">
        <f>IFERROR(P10/M10,"-")</f>
        <v>0.14024390243902</v>
      </c>
      <c r="R10" s="81">
        <v>12</v>
      </c>
      <c r="S10" s="81">
        <v>2</v>
      </c>
      <c r="T10" s="82">
        <f>IFERROR(S10/(O10+P10),"-")</f>
        <v>0.083333333333333</v>
      </c>
      <c r="U10" s="182">
        <f>IFERROR(J10/SUM(P10:P11),"-")</f>
        <v>2222.2222222222</v>
      </c>
      <c r="V10" s="84">
        <v>9</v>
      </c>
      <c r="W10" s="82">
        <f>IF(P10=0,"-",V10/P10)</f>
        <v>0.39130434782609</v>
      </c>
      <c r="X10" s="186">
        <v>93000</v>
      </c>
      <c r="Y10" s="187">
        <f>IFERROR(X10/P10,"-")</f>
        <v>4043.4782608696</v>
      </c>
      <c r="Z10" s="187">
        <f>IFERROR(X10/V10,"-")</f>
        <v>10333.333333333</v>
      </c>
      <c r="AA10" s="188">
        <f>SUM(X10:X11)-SUM(J10:J11)</f>
        <v>566000</v>
      </c>
      <c r="AB10" s="85">
        <f>SUM(X10:X11)/SUM(J10:J11)</f>
        <v>6.66</v>
      </c>
      <c r="AC10" s="79"/>
      <c r="AD10" s="94">
        <v>1</v>
      </c>
      <c r="AE10" s="95">
        <f>IF(P10=0,"",IF(AD10=0,"",(AD10/P10)))</f>
        <v>0.043478260869565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6</v>
      </c>
      <c r="AN10" s="101">
        <f>IF(P10=0,"",IF(AM10=0,"",(AM10/P10)))</f>
        <v>0.26086956521739</v>
      </c>
      <c r="AO10" s="100">
        <v>1</v>
      </c>
      <c r="AP10" s="102">
        <f>IFERROR(AP10/AM10,"-")</f>
        <v>0</v>
      </c>
      <c r="AQ10" s="103">
        <v>3000</v>
      </c>
      <c r="AR10" s="104">
        <f>IFERROR(AQ10/AM10,"-")</f>
        <v>500</v>
      </c>
      <c r="AS10" s="105">
        <v>1</v>
      </c>
      <c r="AT10" s="105"/>
      <c r="AU10" s="105"/>
      <c r="AV10" s="106">
        <v>2</v>
      </c>
      <c r="AW10" s="107">
        <f>IF(P10=0,"",IF(AV10=0,"",(AV10/P10)))</f>
        <v>0.08695652173913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0.26086956521739</v>
      </c>
      <c r="BG10" s="112">
        <v>1</v>
      </c>
      <c r="BH10" s="114">
        <f>IFERROR(BG10/BE10,"-")</f>
        <v>0.16666666666667</v>
      </c>
      <c r="BI10" s="115">
        <v>20000</v>
      </c>
      <c r="BJ10" s="116">
        <f>IFERROR(BI10/BE10,"-")</f>
        <v>3333.3333333333</v>
      </c>
      <c r="BK10" s="117">
        <v>1</v>
      </c>
      <c r="BL10" s="117"/>
      <c r="BM10" s="117"/>
      <c r="BN10" s="119">
        <v>6</v>
      </c>
      <c r="BO10" s="120">
        <f>IF(P10=0,"",IF(BN10=0,"",(BN10/P10)))</f>
        <v>0.26086956521739</v>
      </c>
      <c r="BP10" s="121">
        <v>5</v>
      </c>
      <c r="BQ10" s="122">
        <f>IFERROR(BP10/BN10,"-")</f>
        <v>0.83333333333333</v>
      </c>
      <c r="BR10" s="123">
        <v>62000</v>
      </c>
      <c r="BS10" s="124">
        <f>IFERROR(BR10/BN10,"-")</f>
        <v>10333.333333333</v>
      </c>
      <c r="BT10" s="125">
        <v>2</v>
      </c>
      <c r="BU10" s="125">
        <v>1</v>
      </c>
      <c r="BV10" s="125">
        <v>2</v>
      </c>
      <c r="BW10" s="126">
        <v>2</v>
      </c>
      <c r="BX10" s="127">
        <f>IF(P10=0,"",IF(BW10=0,"",(BW10/P10)))</f>
        <v>0.08695652173913</v>
      </c>
      <c r="BY10" s="128">
        <v>2</v>
      </c>
      <c r="BZ10" s="129">
        <f>IFERROR(BY10/BW10,"-")</f>
        <v>1</v>
      </c>
      <c r="CA10" s="130">
        <v>8000</v>
      </c>
      <c r="CB10" s="131">
        <f>IFERROR(CA10/BW10,"-")</f>
        <v>4000</v>
      </c>
      <c r="CC10" s="132">
        <v>2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9</v>
      </c>
      <c r="CP10" s="141">
        <v>93000</v>
      </c>
      <c r="CQ10" s="141">
        <v>30000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88</v>
      </c>
      <c r="L11" s="81">
        <v>61</v>
      </c>
      <c r="M11" s="81">
        <v>16</v>
      </c>
      <c r="N11" s="91">
        <v>22</v>
      </c>
      <c r="O11" s="92">
        <v>0</v>
      </c>
      <c r="P11" s="93">
        <f>N11+O11</f>
        <v>22</v>
      </c>
      <c r="Q11" s="82">
        <f>IFERROR(P11/M11,"-")</f>
        <v>1.375</v>
      </c>
      <c r="R11" s="81">
        <v>6</v>
      </c>
      <c r="S11" s="81">
        <v>5</v>
      </c>
      <c r="T11" s="82">
        <f>IFERROR(S11/(O11+P11),"-")</f>
        <v>0.22727272727273</v>
      </c>
      <c r="U11" s="182"/>
      <c r="V11" s="84">
        <v>8</v>
      </c>
      <c r="W11" s="82">
        <f>IF(P11=0,"-",V11/P11)</f>
        <v>0.36363636363636</v>
      </c>
      <c r="X11" s="186">
        <v>573000</v>
      </c>
      <c r="Y11" s="187">
        <f>IFERROR(X11/P11,"-")</f>
        <v>26045.454545455</v>
      </c>
      <c r="Z11" s="187">
        <f>IFERROR(X11/V11,"-")</f>
        <v>71625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0.045454545454545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4</v>
      </c>
      <c r="AW11" s="107">
        <f>IF(P11=0,"",IF(AV11=0,"",(AV11/P11)))</f>
        <v>0.18181818181818</v>
      </c>
      <c r="AX11" s="106">
        <v>1</v>
      </c>
      <c r="AY11" s="108">
        <f>IFERROR(AX11/AV11,"-")</f>
        <v>0.25</v>
      </c>
      <c r="AZ11" s="109">
        <v>3000</v>
      </c>
      <c r="BA11" s="110">
        <f>IFERROR(AZ11/AV11,"-")</f>
        <v>750</v>
      </c>
      <c r="BB11" s="111">
        <v>1</v>
      </c>
      <c r="BC11" s="111"/>
      <c r="BD11" s="111"/>
      <c r="BE11" s="112">
        <v>5</v>
      </c>
      <c r="BF11" s="113">
        <f>IF(P11=0,"",IF(BE11=0,"",(BE11/P11)))</f>
        <v>0.22727272727273</v>
      </c>
      <c r="BG11" s="112">
        <v>1</v>
      </c>
      <c r="BH11" s="114">
        <f>IFERROR(BG11/BE11,"-")</f>
        <v>0.2</v>
      </c>
      <c r="BI11" s="115">
        <v>208000</v>
      </c>
      <c r="BJ11" s="116">
        <f>IFERROR(BI11/BE11,"-")</f>
        <v>41600</v>
      </c>
      <c r="BK11" s="117"/>
      <c r="BL11" s="117"/>
      <c r="BM11" s="117">
        <v>1</v>
      </c>
      <c r="BN11" s="119">
        <v>3</v>
      </c>
      <c r="BO11" s="120">
        <f>IF(P11=0,"",IF(BN11=0,"",(BN11/P11)))</f>
        <v>0.13636363636364</v>
      </c>
      <c r="BP11" s="121">
        <v>1</v>
      </c>
      <c r="BQ11" s="122">
        <f>IFERROR(BP11/BN11,"-")</f>
        <v>0.33333333333333</v>
      </c>
      <c r="BR11" s="123">
        <v>3000</v>
      </c>
      <c r="BS11" s="124">
        <f>IFERROR(BR11/BN11,"-")</f>
        <v>1000</v>
      </c>
      <c r="BT11" s="125">
        <v>1</v>
      </c>
      <c r="BU11" s="125"/>
      <c r="BV11" s="125"/>
      <c r="BW11" s="126">
        <v>7</v>
      </c>
      <c r="BX11" s="127">
        <f>IF(P11=0,"",IF(BW11=0,"",(BW11/P11)))</f>
        <v>0.31818181818182</v>
      </c>
      <c r="BY11" s="128">
        <v>4</v>
      </c>
      <c r="BZ11" s="129">
        <f>IFERROR(BY11/BW11,"-")</f>
        <v>0.57142857142857</v>
      </c>
      <c r="CA11" s="130">
        <v>351000</v>
      </c>
      <c r="CB11" s="131">
        <f>IFERROR(CA11/BW11,"-")</f>
        <v>50142.857142857</v>
      </c>
      <c r="CC11" s="132">
        <v>1</v>
      </c>
      <c r="CD11" s="132">
        <v>1</v>
      </c>
      <c r="CE11" s="132">
        <v>2</v>
      </c>
      <c r="CF11" s="133">
        <v>2</v>
      </c>
      <c r="CG11" s="134">
        <f>IF(P11=0,"",IF(CF11=0,"",(CF11/P11)))</f>
        <v>0.090909090909091</v>
      </c>
      <c r="CH11" s="135">
        <v>1</v>
      </c>
      <c r="CI11" s="136">
        <f>IFERROR(CH11/CF11,"-")</f>
        <v>0.5</v>
      </c>
      <c r="CJ11" s="137">
        <v>8000</v>
      </c>
      <c r="CK11" s="138">
        <f>IFERROR(CJ11/CF11,"-")</f>
        <v>4000</v>
      </c>
      <c r="CL11" s="139"/>
      <c r="CM11" s="139">
        <v>1</v>
      </c>
      <c r="CN11" s="139"/>
      <c r="CO11" s="140">
        <v>8</v>
      </c>
      <c r="CP11" s="141">
        <v>573000</v>
      </c>
      <c r="CQ11" s="141">
        <v>298000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3.9384615384615</v>
      </c>
      <c r="B12" s="203" t="s">
        <v>79</v>
      </c>
      <c r="C12" s="203" t="s">
        <v>80</v>
      </c>
      <c r="D12" s="203" t="s">
        <v>75</v>
      </c>
      <c r="E12" s="203"/>
      <c r="F12" s="203" t="s">
        <v>63</v>
      </c>
      <c r="G12" s="203" t="s">
        <v>81</v>
      </c>
      <c r="H12" s="90" t="s">
        <v>77</v>
      </c>
      <c r="I12" s="90" t="s">
        <v>82</v>
      </c>
      <c r="J12" s="188">
        <v>65000</v>
      </c>
      <c r="K12" s="81">
        <v>12</v>
      </c>
      <c r="L12" s="81">
        <v>0</v>
      </c>
      <c r="M12" s="81">
        <v>50</v>
      </c>
      <c r="N12" s="91">
        <v>3</v>
      </c>
      <c r="O12" s="92">
        <v>0</v>
      </c>
      <c r="P12" s="93">
        <f>N12+O12</f>
        <v>3</v>
      </c>
      <c r="Q12" s="82">
        <f>IFERROR(P12/M12,"-")</f>
        <v>0.06</v>
      </c>
      <c r="R12" s="81">
        <v>1</v>
      </c>
      <c r="S12" s="81">
        <v>0</v>
      </c>
      <c r="T12" s="82">
        <f>IFERROR(S12/(O12+P12),"-")</f>
        <v>0</v>
      </c>
      <c r="U12" s="182">
        <f>IFERROR(J12/SUM(P12:P13),"-")</f>
        <v>6500</v>
      </c>
      <c r="V12" s="84">
        <v>2</v>
      </c>
      <c r="W12" s="82">
        <f>IF(P12=0,"-",V12/P12)</f>
        <v>0.66666666666667</v>
      </c>
      <c r="X12" s="186">
        <v>18000</v>
      </c>
      <c r="Y12" s="187">
        <f>IFERROR(X12/P12,"-")</f>
        <v>6000</v>
      </c>
      <c r="Z12" s="187">
        <f>IFERROR(X12/V12,"-")</f>
        <v>9000</v>
      </c>
      <c r="AA12" s="188">
        <f>SUM(X12:X13)-SUM(J12:J13)</f>
        <v>191000</v>
      </c>
      <c r="AB12" s="85">
        <f>SUM(X12:X13)/SUM(J12:J13)</f>
        <v>3.9384615384615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0.66666666666667</v>
      </c>
      <c r="BP12" s="121">
        <v>2</v>
      </c>
      <c r="BQ12" s="122">
        <f>IFERROR(BP12/BN12,"-")</f>
        <v>1</v>
      </c>
      <c r="BR12" s="123">
        <v>18000</v>
      </c>
      <c r="BS12" s="124">
        <f>IFERROR(BR12/BN12,"-")</f>
        <v>9000</v>
      </c>
      <c r="BT12" s="125">
        <v>1</v>
      </c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18000</v>
      </c>
      <c r="CQ12" s="141">
        <v>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20</v>
      </c>
      <c r="L13" s="81">
        <v>17</v>
      </c>
      <c r="M13" s="81">
        <v>5</v>
      </c>
      <c r="N13" s="91">
        <v>7</v>
      </c>
      <c r="O13" s="92">
        <v>0</v>
      </c>
      <c r="P13" s="93">
        <f>N13+O13</f>
        <v>7</v>
      </c>
      <c r="Q13" s="82">
        <f>IFERROR(P13/M13,"-")</f>
        <v>1.4</v>
      </c>
      <c r="R13" s="81">
        <v>2</v>
      </c>
      <c r="S13" s="81">
        <v>1</v>
      </c>
      <c r="T13" s="82">
        <f>IFERROR(S13/(O13+P13),"-")</f>
        <v>0.14285714285714</v>
      </c>
      <c r="U13" s="182"/>
      <c r="V13" s="84">
        <v>4</v>
      </c>
      <c r="W13" s="82">
        <f>IF(P13=0,"-",V13/P13)</f>
        <v>0.57142857142857</v>
      </c>
      <c r="X13" s="186">
        <v>238000</v>
      </c>
      <c r="Y13" s="187">
        <f>IFERROR(X13/P13,"-")</f>
        <v>34000</v>
      </c>
      <c r="Z13" s="187">
        <f>IFERROR(X13/V13,"-")</f>
        <v>59500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0.28571428571429</v>
      </c>
      <c r="BG13" s="112">
        <v>2</v>
      </c>
      <c r="BH13" s="114">
        <f>IFERROR(BG13/BE13,"-")</f>
        <v>1</v>
      </c>
      <c r="BI13" s="115">
        <v>8000</v>
      </c>
      <c r="BJ13" s="116">
        <f>IFERROR(BI13/BE13,"-")</f>
        <v>4000</v>
      </c>
      <c r="BK13" s="117">
        <v>2</v>
      </c>
      <c r="BL13" s="117"/>
      <c r="BM13" s="117"/>
      <c r="BN13" s="119">
        <v>3</v>
      </c>
      <c r="BO13" s="120">
        <f>IF(P13=0,"",IF(BN13=0,"",(BN13/P13)))</f>
        <v>0.42857142857143</v>
      </c>
      <c r="BP13" s="121">
        <v>1</v>
      </c>
      <c r="BQ13" s="122">
        <f>IFERROR(BP13/BN13,"-")</f>
        <v>0.33333333333333</v>
      </c>
      <c r="BR13" s="123">
        <v>15000</v>
      </c>
      <c r="BS13" s="124">
        <f>IFERROR(BR13/BN13,"-")</f>
        <v>5000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0.14285714285714</v>
      </c>
      <c r="CH13" s="135">
        <v>1</v>
      </c>
      <c r="CI13" s="136">
        <f>IFERROR(CH13/CF13,"-")</f>
        <v>1</v>
      </c>
      <c r="CJ13" s="137">
        <v>215000</v>
      </c>
      <c r="CK13" s="138">
        <f>IFERROR(CJ13/CF13,"-")</f>
        <v>215000</v>
      </c>
      <c r="CL13" s="139"/>
      <c r="CM13" s="139"/>
      <c r="CN13" s="139">
        <v>1</v>
      </c>
      <c r="CO13" s="140">
        <v>4</v>
      </c>
      <c r="CP13" s="141">
        <v>238000</v>
      </c>
      <c r="CQ13" s="141">
        <v>215000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4.8181818181818</v>
      </c>
      <c r="B14" s="203" t="s">
        <v>84</v>
      </c>
      <c r="C14" s="203" t="s">
        <v>61</v>
      </c>
      <c r="D14" s="203" t="s">
        <v>62</v>
      </c>
      <c r="E14" s="203"/>
      <c r="F14" s="203" t="s">
        <v>63</v>
      </c>
      <c r="G14" s="203" t="s">
        <v>85</v>
      </c>
      <c r="H14" s="90" t="s">
        <v>86</v>
      </c>
      <c r="I14" s="90" t="s">
        <v>87</v>
      </c>
      <c r="J14" s="188">
        <v>55000</v>
      </c>
      <c r="K14" s="81">
        <v>9</v>
      </c>
      <c r="L14" s="81">
        <v>0</v>
      </c>
      <c r="M14" s="81">
        <v>28</v>
      </c>
      <c r="N14" s="91">
        <v>6</v>
      </c>
      <c r="O14" s="92">
        <v>0</v>
      </c>
      <c r="P14" s="93">
        <f>N14+O14</f>
        <v>6</v>
      </c>
      <c r="Q14" s="82">
        <f>IFERROR(P14/M14,"-")</f>
        <v>0.21428571428571</v>
      </c>
      <c r="R14" s="81">
        <v>2</v>
      </c>
      <c r="S14" s="81">
        <v>1</v>
      </c>
      <c r="T14" s="82">
        <f>IFERROR(S14/(O14+P14),"-")</f>
        <v>0.16666666666667</v>
      </c>
      <c r="U14" s="182">
        <f>IFERROR(J14/SUM(P14:P15),"-")</f>
        <v>5500</v>
      </c>
      <c r="V14" s="84">
        <v>2</v>
      </c>
      <c r="W14" s="82">
        <f>IF(P14=0,"-",V14/P14)</f>
        <v>0.33333333333333</v>
      </c>
      <c r="X14" s="186">
        <v>235000</v>
      </c>
      <c r="Y14" s="187">
        <f>IFERROR(X14/P14,"-")</f>
        <v>39166.666666667</v>
      </c>
      <c r="Z14" s="187">
        <f>IFERROR(X14/V14,"-")</f>
        <v>117500</v>
      </c>
      <c r="AA14" s="188">
        <f>SUM(X14:X15)-SUM(J14:J15)</f>
        <v>210000</v>
      </c>
      <c r="AB14" s="85">
        <f>SUM(X14:X15)/SUM(J14:J15)</f>
        <v>4.8181818181818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0.16666666666667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>
        <v>1</v>
      </c>
      <c r="BQ14" s="122">
        <f>IFERROR(BP14/BN14,"-")</f>
        <v>0.5</v>
      </c>
      <c r="BR14" s="123">
        <v>225000</v>
      </c>
      <c r="BS14" s="124">
        <f>IFERROR(BR14/BN14,"-")</f>
        <v>112500</v>
      </c>
      <c r="BT14" s="125"/>
      <c r="BU14" s="125"/>
      <c r="BV14" s="125">
        <v>1</v>
      </c>
      <c r="BW14" s="126">
        <v>1</v>
      </c>
      <c r="BX14" s="127">
        <f>IF(P14=0,"",IF(BW14=0,"",(BW14/P14)))</f>
        <v>0.16666666666667</v>
      </c>
      <c r="BY14" s="128">
        <v>1</v>
      </c>
      <c r="BZ14" s="129">
        <f>IFERROR(BY14/BW14,"-")</f>
        <v>1</v>
      </c>
      <c r="CA14" s="130">
        <v>10000</v>
      </c>
      <c r="CB14" s="131">
        <f>IFERROR(CA14/BW14,"-")</f>
        <v>10000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235000</v>
      </c>
      <c r="CQ14" s="141">
        <v>225000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88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17</v>
      </c>
      <c r="L15" s="81">
        <v>12</v>
      </c>
      <c r="M15" s="81">
        <v>2</v>
      </c>
      <c r="N15" s="91">
        <v>4</v>
      </c>
      <c r="O15" s="92">
        <v>0</v>
      </c>
      <c r="P15" s="93">
        <f>N15+O15</f>
        <v>4</v>
      </c>
      <c r="Q15" s="82">
        <f>IFERROR(P15/M15,"-")</f>
        <v>2</v>
      </c>
      <c r="R15" s="81">
        <v>1</v>
      </c>
      <c r="S15" s="81">
        <v>1</v>
      </c>
      <c r="T15" s="82">
        <f>IFERROR(S15/(O15+P15),"-")</f>
        <v>0.25</v>
      </c>
      <c r="U15" s="182"/>
      <c r="V15" s="84">
        <v>3</v>
      </c>
      <c r="W15" s="82">
        <f>IF(P15=0,"-",V15/P15)</f>
        <v>0.75</v>
      </c>
      <c r="X15" s="186">
        <v>30000</v>
      </c>
      <c r="Y15" s="187">
        <f>IFERROR(X15/P15,"-")</f>
        <v>7500</v>
      </c>
      <c r="Z15" s="187">
        <f>IFERROR(X15/V15,"-")</f>
        <v>10000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0.75</v>
      </c>
      <c r="BG15" s="112">
        <v>2</v>
      </c>
      <c r="BH15" s="114">
        <f>IFERROR(BG15/BE15,"-")</f>
        <v>0.66666666666667</v>
      </c>
      <c r="BI15" s="115">
        <v>10000</v>
      </c>
      <c r="BJ15" s="116">
        <f>IFERROR(BI15/BE15,"-")</f>
        <v>3333.3333333333</v>
      </c>
      <c r="BK15" s="117">
        <v>2</v>
      </c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>
        <v>1</v>
      </c>
      <c r="BZ15" s="129">
        <f>IFERROR(BY15/BW15,"-")</f>
        <v>1</v>
      </c>
      <c r="CA15" s="130">
        <v>20000</v>
      </c>
      <c r="CB15" s="131">
        <f>IFERROR(CA15/BW15,"-")</f>
        <v>20000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30000</v>
      </c>
      <c r="CQ15" s="141">
        <v>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33.373333333333</v>
      </c>
      <c r="B16" s="203" t="s">
        <v>89</v>
      </c>
      <c r="C16" s="203" t="s">
        <v>90</v>
      </c>
      <c r="D16" s="203" t="s">
        <v>91</v>
      </c>
      <c r="E16" s="203"/>
      <c r="F16" s="203" t="s">
        <v>63</v>
      </c>
      <c r="G16" s="203" t="s">
        <v>92</v>
      </c>
      <c r="H16" s="90" t="s">
        <v>93</v>
      </c>
      <c r="I16" s="90" t="s">
        <v>94</v>
      </c>
      <c r="J16" s="188">
        <v>75000</v>
      </c>
      <c r="K16" s="81">
        <v>65</v>
      </c>
      <c r="L16" s="81">
        <v>0</v>
      </c>
      <c r="M16" s="81">
        <v>201</v>
      </c>
      <c r="N16" s="91">
        <v>21</v>
      </c>
      <c r="O16" s="92">
        <v>1</v>
      </c>
      <c r="P16" s="93">
        <f>N16+O16</f>
        <v>22</v>
      </c>
      <c r="Q16" s="82">
        <f>IFERROR(P16/M16,"-")</f>
        <v>0.10945273631841</v>
      </c>
      <c r="R16" s="81">
        <v>4</v>
      </c>
      <c r="S16" s="81">
        <v>4</v>
      </c>
      <c r="T16" s="82">
        <f>IFERROR(S16/(O16+P16),"-")</f>
        <v>0.17391304347826</v>
      </c>
      <c r="U16" s="182">
        <f>IFERROR(J16/SUM(P16:P17),"-")</f>
        <v>1171.875</v>
      </c>
      <c r="V16" s="84">
        <v>5</v>
      </c>
      <c r="W16" s="82">
        <f>IF(P16=0,"-",V16/P16)</f>
        <v>0.22727272727273</v>
      </c>
      <c r="X16" s="186">
        <v>329000</v>
      </c>
      <c r="Y16" s="187">
        <f>IFERROR(X16/P16,"-")</f>
        <v>14954.545454545</v>
      </c>
      <c r="Z16" s="187">
        <f>IFERROR(X16/V16,"-")</f>
        <v>65800</v>
      </c>
      <c r="AA16" s="188">
        <f>SUM(X16:X17)-SUM(J16:J17)</f>
        <v>2428000</v>
      </c>
      <c r="AB16" s="85">
        <f>SUM(X16:X17)/SUM(J16:J17)</f>
        <v>33.373333333333</v>
      </c>
      <c r="AC16" s="79"/>
      <c r="AD16" s="94">
        <v>1</v>
      </c>
      <c r="AE16" s="95">
        <f>IF(P16=0,"",IF(AD16=0,"",(AD16/P16)))</f>
        <v>0.045454545454545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5</v>
      </c>
      <c r="AN16" s="101">
        <f>IF(P16=0,"",IF(AM16=0,"",(AM16/P16)))</f>
        <v>0.22727272727273</v>
      </c>
      <c r="AO16" s="100">
        <v>1</v>
      </c>
      <c r="AP16" s="102">
        <f>IFERROR(AP16/AM16,"-")</f>
        <v>0</v>
      </c>
      <c r="AQ16" s="103">
        <v>3000</v>
      </c>
      <c r="AR16" s="104">
        <f>IFERROR(AQ16/AM16,"-")</f>
        <v>600</v>
      </c>
      <c r="AS16" s="105">
        <v>1</v>
      </c>
      <c r="AT16" s="105"/>
      <c r="AU16" s="105"/>
      <c r="AV16" s="106">
        <v>3</v>
      </c>
      <c r="AW16" s="107">
        <f>IF(P16=0,"",IF(AV16=0,"",(AV16/P16)))</f>
        <v>0.13636363636364</v>
      </c>
      <c r="AX16" s="106">
        <v>1</v>
      </c>
      <c r="AY16" s="108">
        <f>IFERROR(AX16/AV16,"-")</f>
        <v>0.33333333333333</v>
      </c>
      <c r="AZ16" s="109">
        <v>8000</v>
      </c>
      <c r="BA16" s="110">
        <f>IFERROR(AZ16/AV16,"-")</f>
        <v>2666.6666666667</v>
      </c>
      <c r="BB16" s="111"/>
      <c r="BC16" s="111">
        <v>1</v>
      </c>
      <c r="BD16" s="111"/>
      <c r="BE16" s="112">
        <v>7</v>
      </c>
      <c r="BF16" s="113">
        <f>IF(P16=0,"",IF(BE16=0,"",(BE16/P16)))</f>
        <v>0.31818181818182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0.13636363636364</v>
      </c>
      <c r="BP16" s="121">
        <v>3</v>
      </c>
      <c r="BQ16" s="122">
        <f>IFERROR(BP16/BN16,"-")</f>
        <v>1</v>
      </c>
      <c r="BR16" s="123">
        <v>318000</v>
      </c>
      <c r="BS16" s="124">
        <f>IFERROR(BR16/BN16,"-")</f>
        <v>106000</v>
      </c>
      <c r="BT16" s="125"/>
      <c r="BU16" s="125"/>
      <c r="BV16" s="125">
        <v>3</v>
      </c>
      <c r="BW16" s="126">
        <v>1</v>
      </c>
      <c r="BX16" s="127">
        <f>IF(P16=0,"",IF(BW16=0,"",(BW16/P16)))</f>
        <v>0.045454545454545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0.090909090909091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5</v>
      </c>
      <c r="CP16" s="141">
        <v>329000</v>
      </c>
      <c r="CQ16" s="141">
        <v>192000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161</v>
      </c>
      <c r="L17" s="81">
        <v>115</v>
      </c>
      <c r="M17" s="81">
        <v>76</v>
      </c>
      <c r="N17" s="91">
        <v>42</v>
      </c>
      <c r="O17" s="92">
        <v>0</v>
      </c>
      <c r="P17" s="93">
        <f>N17+O17</f>
        <v>42</v>
      </c>
      <c r="Q17" s="82">
        <f>IFERROR(P17/M17,"-")</f>
        <v>0.55263157894737</v>
      </c>
      <c r="R17" s="81">
        <v>18</v>
      </c>
      <c r="S17" s="81">
        <v>2</v>
      </c>
      <c r="T17" s="82">
        <f>IFERROR(S17/(O17+P17),"-")</f>
        <v>0.047619047619048</v>
      </c>
      <c r="U17" s="182"/>
      <c r="V17" s="84">
        <v>16</v>
      </c>
      <c r="W17" s="82">
        <f>IF(P17=0,"-",V17/P17)</f>
        <v>0.38095238095238</v>
      </c>
      <c r="X17" s="186">
        <v>2174000</v>
      </c>
      <c r="Y17" s="187">
        <f>IFERROR(X17/P17,"-")</f>
        <v>51761.904761905</v>
      </c>
      <c r="Z17" s="187">
        <f>IFERROR(X17/V17,"-")</f>
        <v>135875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0.047619047619048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7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7</v>
      </c>
      <c r="BF17" s="113">
        <f>IF(P17=0,"",IF(BE17=0,"",(BE17/P17)))</f>
        <v>0.16666666666667</v>
      </c>
      <c r="BG17" s="112">
        <v>3</v>
      </c>
      <c r="BH17" s="114">
        <f>IFERROR(BG17/BE17,"-")</f>
        <v>0.42857142857143</v>
      </c>
      <c r="BI17" s="115">
        <v>706000</v>
      </c>
      <c r="BJ17" s="116">
        <f>IFERROR(BI17/BE17,"-")</f>
        <v>100857.14285714</v>
      </c>
      <c r="BK17" s="117"/>
      <c r="BL17" s="117">
        <v>1</v>
      </c>
      <c r="BM17" s="117">
        <v>2</v>
      </c>
      <c r="BN17" s="119">
        <v>15</v>
      </c>
      <c r="BO17" s="120">
        <f>IF(P17=0,"",IF(BN17=0,"",(BN17/P17)))</f>
        <v>0.35714285714286</v>
      </c>
      <c r="BP17" s="121">
        <v>7</v>
      </c>
      <c r="BQ17" s="122">
        <f>IFERROR(BP17/BN17,"-")</f>
        <v>0.46666666666667</v>
      </c>
      <c r="BR17" s="123">
        <v>102000</v>
      </c>
      <c r="BS17" s="124">
        <f>IFERROR(BR17/BN17,"-")</f>
        <v>6800</v>
      </c>
      <c r="BT17" s="125">
        <v>2</v>
      </c>
      <c r="BU17" s="125">
        <v>4</v>
      </c>
      <c r="BV17" s="125">
        <v>1</v>
      </c>
      <c r="BW17" s="126">
        <v>8</v>
      </c>
      <c r="BX17" s="127">
        <f>IF(P17=0,"",IF(BW17=0,"",(BW17/P17)))</f>
        <v>0.19047619047619</v>
      </c>
      <c r="BY17" s="128">
        <v>5</v>
      </c>
      <c r="BZ17" s="129">
        <f>IFERROR(BY17/BW17,"-")</f>
        <v>0.625</v>
      </c>
      <c r="CA17" s="130">
        <v>1351000</v>
      </c>
      <c r="CB17" s="131">
        <f>IFERROR(CA17/BW17,"-")</f>
        <v>168875</v>
      </c>
      <c r="CC17" s="132">
        <v>1</v>
      </c>
      <c r="CD17" s="132">
        <v>2</v>
      </c>
      <c r="CE17" s="132">
        <v>2</v>
      </c>
      <c r="CF17" s="133">
        <v>3</v>
      </c>
      <c r="CG17" s="134">
        <f>IF(P17=0,"",IF(CF17=0,"",(CF17/P17)))</f>
        <v>0.071428571428571</v>
      </c>
      <c r="CH17" s="135">
        <v>1</v>
      </c>
      <c r="CI17" s="136">
        <f>IFERROR(CH17/CF17,"-")</f>
        <v>0.33333333333333</v>
      </c>
      <c r="CJ17" s="137">
        <v>15000</v>
      </c>
      <c r="CK17" s="138">
        <f>IFERROR(CJ17/CF17,"-")</f>
        <v>5000</v>
      </c>
      <c r="CL17" s="139"/>
      <c r="CM17" s="139"/>
      <c r="CN17" s="139">
        <v>1</v>
      </c>
      <c r="CO17" s="140">
        <v>16</v>
      </c>
      <c r="CP17" s="141">
        <v>2174000</v>
      </c>
      <c r="CQ17" s="141">
        <v>1290000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4.95</v>
      </c>
      <c r="B18" s="203" t="s">
        <v>96</v>
      </c>
      <c r="C18" s="203" t="s">
        <v>70</v>
      </c>
      <c r="D18" s="203" t="s">
        <v>62</v>
      </c>
      <c r="E18" s="203"/>
      <c r="F18" s="203" t="s">
        <v>63</v>
      </c>
      <c r="G18" s="203" t="s">
        <v>97</v>
      </c>
      <c r="H18" s="90" t="s">
        <v>65</v>
      </c>
      <c r="I18" s="90" t="s">
        <v>98</v>
      </c>
      <c r="J18" s="188">
        <v>40000</v>
      </c>
      <c r="K18" s="81">
        <v>12</v>
      </c>
      <c r="L18" s="81">
        <v>0</v>
      </c>
      <c r="M18" s="81">
        <v>49</v>
      </c>
      <c r="N18" s="91">
        <v>5</v>
      </c>
      <c r="O18" s="92">
        <v>0</v>
      </c>
      <c r="P18" s="93">
        <f>N18+O18</f>
        <v>5</v>
      </c>
      <c r="Q18" s="82">
        <f>IFERROR(P18/M18,"-")</f>
        <v>0.10204081632653</v>
      </c>
      <c r="R18" s="81">
        <v>0</v>
      </c>
      <c r="S18" s="81">
        <v>1</v>
      </c>
      <c r="T18" s="82">
        <f>IFERROR(S18/(O18+P18),"-")</f>
        <v>0.2</v>
      </c>
      <c r="U18" s="182">
        <f>IFERROR(J18/SUM(P18:P19),"-")</f>
        <v>1739.1304347826</v>
      </c>
      <c r="V18" s="84">
        <v>1</v>
      </c>
      <c r="W18" s="82">
        <f>IF(P18=0,"-",V18/P18)</f>
        <v>0.2</v>
      </c>
      <c r="X18" s="186">
        <v>3000</v>
      </c>
      <c r="Y18" s="187">
        <f>IFERROR(X18/P18,"-")</f>
        <v>600</v>
      </c>
      <c r="Z18" s="187">
        <f>IFERROR(X18/V18,"-")</f>
        <v>3000</v>
      </c>
      <c r="AA18" s="188">
        <f>SUM(X18:X19)-SUM(J18:J19)</f>
        <v>158000</v>
      </c>
      <c r="AB18" s="85">
        <f>SUM(X18:X19)/SUM(J18:J19)</f>
        <v>4.95</v>
      </c>
      <c r="AC18" s="79"/>
      <c r="AD18" s="94">
        <v>1</v>
      </c>
      <c r="AE18" s="95">
        <f>IF(P18=0,"",IF(AD18=0,"",(AD18/P18)))</f>
        <v>0.2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>
        <v>1</v>
      </c>
      <c r="AY18" s="108">
        <f>IFERROR(AX18/AV18,"-")</f>
        <v>1</v>
      </c>
      <c r="AZ18" s="109">
        <v>3000</v>
      </c>
      <c r="BA18" s="110">
        <f>IFERROR(AZ18/AV18,"-")</f>
        <v>3000</v>
      </c>
      <c r="BB18" s="111">
        <v>1</v>
      </c>
      <c r="BC18" s="111"/>
      <c r="BD18" s="111"/>
      <c r="BE18" s="112">
        <v>3</v>
      </c>
      <c r="BF18" s="113">
        <f>IF(P18=0,"",IF(BE18=0,"",(BE18/P18)))</f>
        <v>0.6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57</v>
      </c>
      <c r="L19" s="81">
        <v>41</v>
      </c>
      <c r="M19" s="81">
        <v>10</v>
      </c>
      <c r="N19" s="91">
        <v>18</v>
      </c>
      <c r="O19" s="92">
        <v>0</v>
      </c>
      <c r="P19" s="93">
        <f>N19+O19</f>
        <v>18</v>
      </c>
      <c r="Q19" s="82">
        <f>IFERROR(P19/M19,"-")</f>
        <v>1.8</v>
      </c>
      <c r="R19" s="81">
        <v>7</v>
      </c>
      <c r="S19" s="81">
        <v>5</v>
      </c>
      <c r="T19" s="82">
        <f>IFERROR(S19/(O19+P19),"-")</f>
        <v>0.27777777777778</v>
      </c>
      <c r="U19" s="182"/>
      <c r="V19" s="84">
        <v>6</v>
      </c>
      <c r="W19" s="82">
        <f>IF(P19=0,"-",V19/P19)</f>
        <v>0.33333333333333</v>
      </c>
      <c r="X19" s="186">
        <v>195000</v>
      </c>
      <c r="Y19" s="187">
        <f>IFERROR(X19/P19,"-")</f>
        <v>10833.333333333</v>
      </c>
      <c r="Z19" s="187">
        <f>IFERROR(X19/V19,"-")</f>
        <v>32500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0.11111111111111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</v>
      </c>
      <c r="AW19" s="107">
        <f>IF(P19=0,"",IF(AV19=0,"",(AV19/P19)))</f>
        <v>0.11111111111111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6</v>
      </c>
      <c r="BF19" s="113">
        <f>IF(P19=0,"",IF(BE19=0,"",(BE19/P19)))</f>
        <v>0.33333333333333</v>
      </c>
      <c r="BG19" s="112">
        <v>2</v>
      </c>
      <c r="BH19" s="114">
        <f>IFERROR(BG19/BE19,"-")</f>
        <v>0.33333333333333</v>
      </c>
      <c r="BI19" s="115">
        <v>8000</v>
      </c>
      <c r="BJ19" s="116">
        <f>IFERROR(BI19/BE19,"-")</f>
        <v>1333.3333333333</v>
      </c>
      <c r="BK19" s="117">
        <v>2</v>
      </c>
      <c r="BL19" s="117"/>
      <c r="BM19" s="117"/>
      <c r="BN19" s="119">
        <v>5</v>
      </c>
      <c r="BO19" s="120">
        <f>IF(P19=0,"",IF(BN19=0,"",(BN19/P19)))</f>
        <v>0.27777777777778</v>
      </c>
      <c r="BP19" s="121">
        <v>2</v>
      </c>
      <c r="BQ19" s="122">
        <f>IFERROR(BP19/BN19,"-")</f>
        <v>0.4</v>
      </c>
      <c r="BR19" s="123">
        <v>11000</v>
      </c>
      <c r="BS19" s="124">
        <f>IFERROR(BR19/BN19,"-")</f>
        <v>2200</v>
      </c>
      <c r="BT19" s="125">
        <v>1</v>
      </c>
      <c r="BU19" s="125">
        <v>1</v>
      </c>
      <c r="BV19" s="125"/>
      <c r="BW19" s="126">
        <v>3</v>
      </c>
      <c r="BX19" s="127">
        <f>IF(P19=0,"",IF(BW19=0,"",(BW19/P19)))</f>
        <v>0.16666666666667</v>
      </c>
      <c r="BY19" s="128">
        <v>2</v>
      </c>
      <c r="BZ19" s="129">
        <f>IFERROR(BY19/BW19,"-")</f>
        <v>0.66666666666667</v>
      </c>
      <c r="CA19" s="130">
        <v>176000</v>
      </c>
      <c r="CB19" s="131">
        <f>IFERROR(CA19/BW19,"-")</f>
        <v>58666.666666667</v>
      </c>
      <c r="CC19" s="132"/>
      <c r="CD19" s="132"/>
      <c r="CE19" s="132">
        <v>2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6</v>
      </c>
      <c r="CP19" s="141">
        <v>195000</v>
      </c>
      <c r="CQ19" s="141">
        <v>156000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0.25833333333333</v>
      </c>
      <c r="B20" s="203" t="s">
        <v>100</v>
      </c>
      <c r="C20" s="203" t="s">
        <v>101</v>
      </c>
      <c r="D20" s="203" t="s">
        <v>102</v>
      </c>
      <c r="E20" s="203"/>
      <c r="F20" s="203" t="s">
        <v>63</v>
      </c>
      <c r="G20" s="203" t="s">
        <v>103</v>
      </c>
      <c r="H20" s="90" t="s">
        <v>104</v>
      </c>
      <c r="I20" s="90" t="s">
        <v>105</v>
      </c>
      <c r="J20" s="188">
        <v>120000</v>
      </c>
      <c r="K20" s="81">
        <v>28</v>
      </c>
      <c r="L20" s="81">
        <v>0</v>
      </c>
      <c r="M20" s="81">
        <v>109</v>
      </c>
      <c r="N20" s="91">
        <v>11</v>
      </c>
      <c r="O20" s="92">
        <v>0</v>
      </c>
      <c r="P20" s="93">
        <f>N20+O20</f>
        <v>11</v>
      </c>
      <c r="Q20" s="82">
        <f>IFERROR(P20/M20,"-")</f>
        <v>0.10091743119266</v>
      </c>
      <c r="R20" s="81">
        <v>2</v>
      </c>
      <c r="S20" s="81">
        <v>3</v>
      </c>
      <c r="T20" s="82">
        <f>IFERROR(S20/(O20+P20),"-")</f>
        <v>0.27272727272727</v>
      </c>
      <c r="U20" s="182">
        <f>IFERROR(J20/SUM(P20:P21),"-")</f>
        <v>5714.2857142857</v>
      </c>
      <c r="V20" s="84">
        <v>3</v>
      </c>
      <c r="W20" s="82">
        <f>IF(P20=0,"-",V20/P20)</f>
        <v>0.27272727272727</v>
      </c>
      <c r="X20" s="186">
        <v>13000</v>
      </c>
      <c r="Y20" s="187">
        <f>IFERROR(X20/P20,"-")</f>
        <v>1181.8181818182</v>
      </c>
      <c r="Z20" s="187">
        <f>IFERROR(X20/V20,"-")</f>
        <v>4333.3333333333</v>
      </c>
      <c r="AA20" s="188">
        <f>SUM(X20:X21)-SUM(J20:J21)</f>
        <v>-89000</v>
      </c>
      <c r="AB20" s="85">
        <f>SUM(X20:X21)/SUM(J20:J21)</f>
        <v>0.25833333333333</v>
      </c>
      <c r="AC20" s="79"/>
      <c r="AD20" s="94">
        <v>1</v>
      </c>
      <c r="AE20" s="95">
        <f>IF(P20=0,"",IF(AD20=0,"",(AD20/P20)))</f>
        <v>0.090909090909091</v>
      </c>
      <c r="AF20" s="94">
        <v>1</v>
      </c>
      <c r="AG20" s="96">
        <f>IFERROR(AF20/AD20,"-")</f>
        <v>1</v>
      </c>
      <c r="AH20" s="97">
        <v>5000</v>
      </c>
      <c r="AI20" s="98">
        <f>IFERROR(AH20/AD20,"-")</f>
        <v>5000</v>
      </c>
      <c r="AJ20" s="99">
        <v>1</v>
      </c>
      <c r="AK20" s="99"/>
      <c r="AL20" s="99"/>
      <c r="AM20" s="100">
        <v>3</v>
      </c>
      <c r="AN20" s="101">
        <f>IF(P20=0,"",IF(AM20=0,"",(AM20/P20)))</f>
        <v>0.27272727272727</v>
      </c>
      <c r="AO20" s="100">
        <v>1</v>
      </c>
      <c r="AP20" s="102">
        <f>IFERROR(AP20/AM20,"-")</f>
        <v>0</v>
      </c>
      <c r="AQ20" s="103">
        <v>5000</v>
      </c>
      <c r="AR20" s="104">
        <f>IFERROR(AQ20/AM20,"-")</f>
        <v>1666.6666666667</v>
      </c>
      <c r="AS20" s="105">
        <v>1</v>
      </c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0.18181818181818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0.27272727272727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0.090909090909091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0.090909090909091</v>
      </c>
      <c r="CH20" s="135">
        <v>1</v>
      </c>
      <c r="CI20" s="136">
        <f>IFERROR(CH20/CF20,"-")</f>
        <v>1</v>
      </c>
      <c r="CJ20" s="137">
        <v>3000</v>
      </c>
      <c r="CK20" s="138">
        <f>IFERROR(CJ20/CF20,"-")</f>
        <v>3000</v>
      </c>
      <c r="CL20" s="139">
        <v>1</v>
      </c>
      <c r="CM20" s="139"/>
      <c r="CN20" s="139"/>
      <c r="CO20" s="140">
        <v>3</v>
      </c>
      <c r="CP20" s="141">
        <v>13000</v>
      </c>
      <c r="CQ20" s="141">
        <v>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65</v>
      </c>
      <c r="L21" s="81">
        <v>37</v>
      </c>
      <c r="M21" s="81">
        <v>87</v>
      </c>
      <c r="N21" s="91">
        <v>10</v>
      </c>
      <c r="O21" s="92">
        <v>0</v>
      </c>
      <c r="P21" s="93">
        <f>N21+O21</f>
        <v>10</v>
      </c>
      <c r="Q21" s="82">
        <f>IFERROR(P21/M21,"-")</f>
        <v>0.11494252873563</v>
      </c>
      <c r="R21" s="81">
        <v>5</v>
      </c>
      <c r="S21" s="81">
        <v>1</v>
      </c>
      <c r="T21" s="82">
        <f>IFERROR(S21/(O21+P21),"-")</f>
        <v>0.1</v>
      </c>
      <c r="U21" s="182"/>
      <c r="V21" s="84">
        <v>2</v>
      </c>
      <c r="W21" s="82">
        <f>IF(P21=0,"-",V21/P21)</f>
        <v>0.2</v>
      </c>
      <c r="X21" s="186">
        <v>18000</v>
      </c>
      <c r="Y21" s="187">
        <f>IFERROR(X21/P21,"-")</f>
        <v>1800</v>
      </c>
      <c r="Z21" s="187">
        <f>IFERROR(X21/V21,"-")</f>
        <v>9000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6</v>
      </c>
      <c r="BO21" s="120">
        <f>IF(P21=0,"",IF(BN21=0,"",(BN21/P21)))</f>
        <v>0.6</v>
      </c>
      <c r="BP21" s="121">
        <v>2</v>
      </c>
      <c r="BQ21" s="122">
        <f>IFERROR(BP21/BN21,"-")</f>
        <v>0.33333333333333</v>
      </c>
      <c r="BR21" s="123">
        <v>18000</v>
      </c>
      <c r="BS21" s="124">
        <f>IFERROR(BR21/BN21,"-")</f>
        <v>3000</v>
      </c>
      <c r="BT21" s="125">
        <v>1</v>
      </c>
      <c r="BU21" s="125"/>
      <c r="BV21" s="125">
        <v>1</v>
      </c>
      <c r="BW21" s="126">
        <v>1</v>
      </c>
      <c r="BX21" s="127">
        <f>IF(P21=0,"",IF(BW21=0,"",(BW21/P21)))</f>
        <v>0.1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18000</v>
      </c>
      <c r="CQ21" s="141">
        <v>15000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0.094736842105263</v>
      </c>
      <c r="B22" s="203" t="s">
        <v>107</v>
      </c>
      <c r="C22" s="203" t="s">
        <v>108</v>
      </c>
      <c r="D22" s="203" t="s">
        <v>75</v>
      </c>
      <c r="E22" s="203"/>
      <c r="F22" s="203" t="s">
        <v>63</v>
      </c>
      <c r="G22" s="203" t="s">
        <v>109</v>
      </c>
      <c r="H22" s="90" t="s">
        <v>77</v>
      </c>
      <c r="I22" s="90" t="s">
        <v>110</v>
      </c>
      <c r="J22" s="188">
        <v>190000</v>
      </c>
      <c r="K22" s="81">
        <v>10</v>
      </c>
      <c r="L22" s="81">
        <v>0</v>
      </c>
      <c r="M22" s="81">
        <v>35</v>
      </c>
      <c r="N22" s="91">
        <v>3</v>
      </c>
      <c r="O22" s="92">
        <v>0</v>
      </c>
      <c r="P22" s="93">
        <f>N22+O22</f>
        <v>3</v>
      </c>
      <c r="Q22" s="82">
        <f>IFERROR(P22/M22,"-")</f>
        <v>0.085714285714286</v>
      </c>
      <c r="R22" s="81">
        <v>0</v>
      </c>
      <c r="S22" s="81">
        <v>3</v>
      </c>
      <c r="T22" s="82">
        <f>IFERROR(S22/(O22+P22),"-")</f>
        <v>1</v>
      </c>
      <c r="U22" s="182">
        <f>IFERROR(J22/SUM(P22:P23),"-")</f>
        <v>10555.555555556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-172000</v>
      </c>
      <c r="AB22" s="85">
        <f>SUM(X22:X23)/SUM(J22:J23)</f>
        <v>0.094736842105263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0.33333333333333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/>
      <c r="E23" s="203"/>
      <c r="F23" s="203" t="s">
        <v>68</v>
      </c>
      <c r="G23" s="203"/>
      <c r="H23" s="90"/>
      <c r="I23" s="90"/>
      <c r="J23" s="188"/>
      <c r="K23" s="81">
        <v>69</v>
      </c>
      <c r="L23" s="81">
        <v>48</v>
      </c>
      <c r="M23" s="81">
        <v>6</v>
      </c>
      <c r="N23" s="91">
        <v>15</v>
      </c>
      <c r="O23" s="92">
        <v>0</v>
      </c>
      <c r="P23" s="93">
        <f>N23+O23</f>
        <v>15</v>
      </c>
      <c r="Q23" s="82">
        <f>IFERROR(P23/M23,"-")</f>
        <v>2.5</v>
      </c>
      <c r="R23" s="81">
        <v>3</v>
      </c>
      <c r="S23" s="81">
        <v>6</v>
      </c>
      <c r="T23" s="82">
        <f>IFERROR(S23/(O23+P23),"-")</f>
        <v>0.4</v>
      </c>
      <c r="U23" s="182"/>
      <c r="V23" s="84">
        <v>2</v>
      </c>
      <c r="W23" s="82">
        <f>IF(P23=0,"-",V23/P23)</f>
        <v>0.13333333333333</v>
      </c>
      <c r="X23" s="186">
        <v>18000</v>
      </c>
      <c r="Y23" s="187">
        <f>IFERROR(X23/P23,"-")</f>
        <v>1200</v>
      </c>
      <c r="Z23" s="187">
        <f>IFERROR(X23/V23,"-")</f>
        <v>9000</v>
      </c>
      <c r="AA23" s="188"/>
      <c r="AB23" s="85"/>
      <c r="AC23" s="79"/>
      <c r="AD23" s="94">
        <v>1</v>
      </c>
      <c r="AE23" s="95">
        <f>IF(P23=0,"",IF(AD23=0,"",(AD23/P23)))</f>
        <v>0.066666666666667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</v>
      </c>
      <c r="AN23" s="101">
        <f>IF(P23=0,"",IF(AM23=0,"",(AM23/P23)))</f>
        <v>0.066666666666667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0.066666666666667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0.066666666666667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0.46666666666667</v>
      </c>
      <c r="BP23" s="121">
        <v>1</v>
      </c>
      <c r="BQ23" s="122">
        <f>IFERROR(BP23/BN23,"-")</f>
        <v>0.14285714285714</v>
      </c>
      <c r="BR23" s="123">
        <v>8000</v>
      </c>
      <c r="BS23" s="124">
        <f>IFERROR(BR23/BN23,"-")</f>
        <v>1142.8571428571</v>
      </c>
      <c r="BT23" s="125"/>
      <c r="BU23" s="125">
        <v>1</v>
      </c>
      <c r="BV23" s="125"/>
      <c r="BW23" s="126">
        <v>4</v>
      </c>
      <c r="BX23" s="127">
        <f>IF(P23=0,"",IF(BW23=0,"",(BW23/P23)))</f>
        <v>0.26666666666667</v>
      </c>
      <c r="BY23" s="128">
        <v>1</v>
      </c>
      <c r="BZ23" s="129">
        <f>IFERROR(BY23/BW23,"-")</f>
        <v>0.25</v>
      </c>
      <c r="CA23" s="130">
        <v>10000</v>
      </c>
      <c r="CB23" s="131">
        <f>IFERROR(CA23/BW23,"-")</f>
        <v>2500</v>
      </c>
      <c r="CC23" s="132"/>
      <c r="CD23" s="132">
        <v>1</v>
      </c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18000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3.1833333333333</v>
      </c>
      <c r="B24" s="203" t="s">
        <v>112</v>
      </c>
      <c r="C24" s="203" t="s">
        <v>113</v>
      </c>
      <c r="D24" s="203" t="s">
        <v>75</v>
      </c>
      <c r="E24" s="203"/>
      <c r="F24" s="203" t="s">
        <v>63</v>
      </c>
      <c r="G24" s="203" t="s">
        <v>114</v>
      </c>
      <c r="H24" s="90" t="s">
        <v>77</v>
      </c>
      <c r="I24" s="90" t="s">
        <v>115</v>
      </c>
      <c r="J24" s="188">
        <v>60000</v>
      </c>
      <c r="K24" s="81">
        <v>8</v>
      </c>
      <c r="L24" s="81">
        <v>0</v>
      </c>
      <c r="M24" s="81">
        <v>22</v>
      </c>
      <c r="N24" s="91">
        <v>1</v>
      </c>
      <c r="O24" s="92">
        <v>0</v>
      </c>
      <c r="P24" s="93">
        <f>N24+O24</f>
        <v>1</v>
      </c>
      <c r="Q24" s="82">
        <f>IFERROR(P24/M24,"-")</f>
        <v>0.045454545454545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5454.5454545455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131000</v>
      </c>
      <c r="AB24" s="85">
        <f>SUM(X24:X25)/SUM(J24:J25)</f>
        <v>3.1833333333333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/>
      <c r="E25" s="203"/>
      <c r="F25" s="203" t="s">
        <v>68</v>
      </c>
      <c r="G25" s="203"/>
      <c r="H25" s="90"/>
      <c r="I25" s="90"/>
      <c r="J25" s="188"/>
      <c r="K25" s="81">
        <v>40</v>
      </c>
      <c r="L25" s="81">
        <v>33</v>
      </c>
      <c r="M25" s="81">
        <v>10</v>
      </c>
      <c r="N25" s="91">
        <v>10</v>
      </c>
      <c r="O25" s="92">
        <v>0</v>
      </c>
      <c r="P25" s="93">
        <f>N25+O25</f>
        <v>10</v>
      </c>
      <c r="Q25" s="82">
        <f>IFERROR(P25/M25,"-")</f>
        <v>1</v>
      </c>
      <c r="R25" s="81">
        <v>5</v>
      </c>
      <c r="S25" s="81">
        <v>2</v>
      </c>
      <c r="T25" s="82">
        <f>IFERROR(S25/(O25+P25),"-")</f>
        <v>0.2</v>
      </c>
      <c r="U25" s="182"/>
      <c r="V25" s="84">
        <v>4</v>
      </c>
      <c r="W25" s="82">
        <f>IF(P25=0,"-",V25/P25)</f>
        <v>0.4</v>
      </c>
      <c r="X25" s="186">
        <v>191000</v>
      </c>
      <c r="Y25" s="187">
        <f>IFERROR(X25/P25,"-")</f>
        <v>19100</v>
      </c>
      <c r="Z25" s="187">
        <f>IFERROR(X25/V25,"-")</f>
        <v>47750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0.2</v>
      </c>
      <c r="BP25" s="121">
        <v>2</v>
      </c>
      <c r="BQ25" s="122">
        <f>IFERROR(BP25/BN25,"-")</f>
        <v>1</v>
      </c>
      <c r="BR25" s="123">
        <v>28000</v>
      </c>
      <c r="BS25" s="124">
        <f>IFERROR(BR25/BN25,"-")</f>
        <v>14000</v>
      </c>
      <c r="BT25" s="125">
        <v>1</v>
      </c>
      <c r="BU25" s="125"/>
      <c r="BV25" s="125">
        <v>1</v>
      </c>
      <c r="BW25" s="126">
        <v>3</v>
      </c>
      <c r="BX25" s="127">
        <f>IF(P25=0,"",IF(BW25=0,"",(BW25/P25)))</f>
        <v>0.3</v>
      </c>
      <c r="BY25" s="128">
        <v>2</v>
      </c>
      <c r="BZ25" s="129">
        <f>IFERROR(BY25/BW25,"-")</f>
        <v>0.66666666666667</v>
      </c>
      <c r="CA25" s="130">
        <v>163000</v>
      </c>
      <c r="CB25" s="131">
        <f>IFERROR(CA25/BW25,"-")</f>
        <v>54333.333333333</v>
      </c>
      <c r="CC25" s="132"/>
      <c r="CD25" s="132"/>
      <c r="CE25" s="132">
        <v>2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4</v>
      </c>
      <c r="CP25" s="141">
        <v>191000</v>
      </c>
      <c r="CQ25" s="141">
        <v>122000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6.146835443038</v>
      </c>
      <c r="B28" s="39"/>
      <c r="C28" s="39"/>
      <c r="D28" s="39"/>
      <c r="E28" s="39"/>
      <c r="F28" s="39"/>
      <c r="G28" s="40" t="s">
        <v>117</v>
      </c>
      <c r="H28" s="40"/>
      <c r="I28" s="40"/>
      <c r="J28" s="190">
        <f>SUM(J6:J27)</f>
        <v>790000</v>
      </c>
      <c r="K28" s="41">
        <f>SUM(K6:K27)</f>
        <v>829</v>
      </c>
      <c r="L28" s="41">
        <f>SUM(L6:L27)</f>
        <v>411</v>
      </c>
      <c r="M28" s="41">
        <f>SUM(M6:M27)</f>
        <v>984</v>
      </c>
      <c r="N28" s="41">
        <f>SUM(N6:N27)</f>
        <v>235</v>
      </c>
      <c r="O28" s="41">
        <f>SUM(O6:O27)</f>
        <v>3</v>
      </c>
      <c r="P28" s="41">
        <f>SUM(P6:P27)</f>
        <v>238</v>
      </c>
      <c r="Q28" s="42">
        <f>IFERROR(P28/M28,"-")</f>
        <v>0.24186991869919</v>
      </c>
      <c r="R28" s="78">
        <f>SUM(R6:R27)</f>
        <v>74</v>
      </c>
      <c r="S28" s="78">
        <f>SUM(S6:S27)</f>
        <v>45</v>
      </c>
      <c r="T28" s="42">
        <f>IFERROR(R28/P28,"-")</f>
        <v>0.3109243697479</v>
      </c>
      <c r="U28" s="184">
        <f>IFERROR(J28/P28,"-")</f>
        <v>3319.3277310924</v>
      </c>
      <c r="V28" s="44">
        <f>SUM(V6:V27)</f>
        <v>76</v>
      </c>
      <c r="W28" s="42">
        <f>IFERROR(V28/P28,"-")</f>
        <v>0.31932773109244</v>
      </c>
      <c r="X28" s="190">
        <f>SUM(X6:X27)</f>
        <v>4856000</v>
      </c>
      <c r="Y28" s="190">
        <f>IFERROR(X28/P28,"-")</f>
        <v>20403.361344538</v>
      </c>
      <c r="Z28" s="190">
        <f>IFERROR(X28/V28,"-")</f>
        <v>63894.736842105</v>
      </c>
      <c r="AA28" s="190">
        <f>X28-J28</f>
        <v>4066000</v>
      </c>
      <c r="AB28" s="47">
        <f>X28/J28</f>
        <v>6.146835443038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