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<sst xmlns="http://schemas.openxmlformats.org/spreadsheetml/2006/main" uniqueCount="88">
  <si>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</si>
  <si>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</si>
  <si>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</si>
  <si>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</si>
  <si>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</si>
  <si>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</si>
  <si>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</si>
  <si>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</si>
  <si>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</si>
  <si>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</si>
  <si>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</si>
  <si>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</si>
  <si>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</si>
  <si>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</si>
  <si>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</si>
  <si>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</si>
  <si>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</si>
  <si>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</si>
  <si>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</si>
  <si>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</si>
  <si>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</si>
  <si>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</si>
  <si>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</si>
  <si>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</si>
  <si>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</si>
  <si>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</si>
  <si>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</si>
  <si>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</si>
  <si>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</si>
  <si>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</si>
  <si>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</si>
  <si>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</si>
  <si>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</si>
  <si>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</si>
  <si>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</si>
  <si>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</si>
  <si>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</si>
  <si>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</si>
  <si>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</si>
  <si>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</si>
  <si>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</si>
  <si>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</si>
  <si>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</si>
  <si>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</si>
  <si>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</si>
  <si>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</si>
  <si>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</si>
  <si>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</si>
  <si>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</si>
  <si>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</si>
  <si>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</si>
  <si>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</si>
  <si>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</si>
  <si>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</si>
  <si>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</si>
  <si>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</si>
  <si>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</si>
  <si>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</si>
  <si>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</si>
  <si>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</si>
  <si>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pk187</t>
  </si>
  <si>
    <t>三和出版</t>
  </si>
  <si>
    <t>DVD漫画たかし</t>
  </si>
  <si>
    <t>A5、日版PB、600円、7万部</t>
  </si>
  <si>
    <t>lp02</t>
  </si>
  <si>
    <t>制服美少女46</t>
  </si>
  <si>
    <t>DVD対向4C1P</t>
  </si>
  <si>
    <t>4月11日(木)</t>
  </si>
  <si>
    <t>pk188</t>
  </si>
  <si>
    <t>空電</t>
  </si>
  <si>
    <t>pk189</t>
  </si>
  <si>
    <t>インフォメディア</t>
  </si>
  <si>
    <t>A5、日版PB、540円、8万部</t>
  </si>
  <si>
    <t>即ハメ絶頂!敏感ズボズボ五十路六十路妻</t>
  </si>
  <si>
    <t>4月17日(水)</t>
  </si>
  <si>
    <t>pk190</t>
  </si>
  <si>
    <t>pk191</t>
  </si>
  <si>
    <t>ダイアプレス</t>
  </si>
  <si>
    <t>A4、日版PB、780円</t>
  </si>
  <si>
    <t>最高級ランジェリーナ</t>
  </si>
  <si>
    <t>DVD袋表4C</t>
  </si>
  <si>
    <t>4月19日(金)</t>
  </si>
  <si>
    <t>pk192</t>
  </si>
  <si>
    <t>pk193</t>
  </si>
  <si>
    <t>ロシアの妖精</t>
  </si>
  <si>
    <t>4月26日(金)</t>
  </si>
  <si>
    <t>pk194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</si>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</sst>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345000</v>
      </c>
      <c r="E6" s="81">
        <v>904</v>
      </c>
      <c r="F6" s="81">
        <v>592</v>
      </c>
      <c r="G6" s="81">
        <v>643</v>
      </c>
      <c r="H6" s="91">
        <v>301</v>
      </c>
      <c r="I6" s="92">
        <v>8</v>
      </c>
      <c r="J6" s="145">
        <f>H6+I6</f>
        <v>309</v>
      </c>
      <c r="K6" s="82">
        <f>IFERROR(J6/G6,"-")</f>
        <v>0.4805598755832</v>
      </c>
      <c r="L6" s="81">
        <v>37</v>
      </c>
      <c r="M6" s="81">
        <v>83</v>
      </c>
      <c r="N6" s="82">
        <f>IFERROR(L6/J6,"-")</f>
        <v>0.11974110032362</v>
      </c>
      <c r="O6" s="83">
        <f>IFERROR(D6/J6,"-")</f>
        <v>1116.5048543689</v>
      </c>
      <c r="P6" s="84">
        <v>35</v>
      </c>
      <c r="Q6" s="82">
        <f>IFERROR(P6/J6,"-")</f>
        <v>0.11326860841424</v>
      </c>
      <c r="R6" s="200">
        <v>1186000</v>
      </c>
      <c r="S6" s="201">
        <f>IFERROR(R6/J6,"-")</f>
        <v>3838.1877022654</v>
      </c>
      <c r="T6" s="201">
        <f>IFERROR(R6/P6,"-")</f>
        <v>33885.714285714</v>
      </c>
      <c r="U6" s="195">
        <f>IFERROR(R6-D6,"-")</f>
        <v>841000</v>
      </c>
      <c r="V6" s="85">
        <f>R6/D6</f>
        <v>3.4376811594203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345000</v>
      </c>
      <c r="E9" s="41">
        <f>SUM(E6:E7)</f>
        <v>904</v>
      </c>
      <c r="F9" s="41">
        <f>SUM(F6:F7)</f>
        <v>592</v>
      </c>
      <c r="G9" s="41">
        <f>SUM(G6:G7)</f>
        <v>643</v>
      </c>
      <c r="H9" s="41">
        <f>SUM(H6:H7)</f>
        <v>301</v>
      </c>
      <c r="I9" s="41">
        <f>SUM(I6:I7)</f>
        <v>8</v>
      </c>
      <c r="J9" s="41">
        <f>SUM(J6:J7)</f>
        <v>309</v>
      </c>
      <c r="K9" s="42">
        <f>IFERROR(J9/G9,"-")</f>
        <v>0.4805598755832</v>
      </c>
      <c r="L9" s="78">
        <f>SUM(L6:L7)</f>
        <v>37</v>
      </c>
      <c r="M9" s="78">
        <f>SUM(M6:M7)</f>
        <v>83</v>
      </c>
      <c r="N9" s="42">
        <f>IFERROR(L9/J9,"-")</f>
        <v>0.11974110032362</v>
      </c>
      <c r="O9" s="43">
        <f>IFERROR(D9/J9,"-")</f>
        <v>1116.5048543689</v>
      </c>
      <c r="P9" s="44">
        <f>SUM(P6:P7)</f>
        <v>35</v>
      </c>
      <c r="Q9" s="42">
        <f>IFERROR(P9/J9,"-")</f>
        <v>0.11326860841424</v>
      </c>
      <c r="R9" s="45">
        <f>SUM(R6:R7)</f>
        <v>1186000</v>
      </c>
      <c r="S9" s="45">
        <f>IFERROR(R9/J9,"-")</f>
        <v>3838.1877022654</v>
      </c>
      <c r="T9" s="45">
        <f>IFERROR(R9/P9,"-")</f>
        <v>33885.714285714</v>
      </c>
      <c r="U9" s="46">
        <f>SUM(U6:U7)</f>
        <v>841000</v>
      </c>
      <c r="V9" s="47">
        <f>IFERROR(R9/D9,"-")</f>
        <v>3.4376811594203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3.2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110000</v>
      </c>
      <c r="K6" s="81">
        <v>56</v>
      </c>
      <c r="L6" s="81">
        <v>0</v>
      </c>
      <c r="M6" s="81">
        <v>157</v>
      </c>
      <c r="N6" s="91">
        <v>36</v>
      </c>
      <c r="O6" s="92">
        <v>1</v>
      </c>
      <c r="P6" s="93">
        <f>N6+O6</f>
        <v>37</v>
      </c>
      <c r="Q6" s="82">
        <f>IFERROR(P6/M6,"-")</f>
        <v>0.23566878980892</v>
      </c>
      <c r="R6" s="81">
        <v>4</v>
      </c>
      <c r="S6" s="81">
        <v>15</v>
      </c>
      <c r="T6" s="82">
        <f>IFERROR(S6/(O6+P6),"-")</f>
        <v>0.39473684210526</v>
      </c>
      <c r="U6" s="182">
        <f>IFERROR(J6/SUM(P6:P7),"-")</f>
        <v>982.14285714286</v>
      </c>
      <c r="V6" s="84">
        <v>5</v>
      </c>
      <c r="W6" s="82">
        <f>IF(P6=0,"-",V6/P6)</f>
        <v>0.13513513513514</v>
      </c>
      <c r="X6" s="186">
        <v>32000</v>
      </c>
      <c r="Y6" s="187">
        <f>IFERROR(X6/P6,"-")</f>
        <v>864.86486486486</v>
      </c>
      <c r="Z6" s="187">
        <f>IFERROR(X6/V6,"-")</f>
        <v>6400</v>
      </c>
      <c r="AA6" s="188">
        <f>SUM(X6:X7)-SUM(J6:J7)</f>
        <v>242000</v>
      </c>
      <c r="AB6" s="85">
        <f>SUM(X6:X7)/SUM(J6:J7)</f>
        <v>3.2</v>
      </c>
      <c r="AC6" s="79"/>
      <c r="AD6" s="94">
        <v>12</v>
      </c>
      <c r="AE6" s="95">
        <f>IF(P6=0,"",IF(AD6=0,"",(AD6/P6)))</f>
        <v>0.32432432432432</v>
      </c>
      <c r="AF6" s="94">
        <v>3</v>
      </c>
      <c r="AG6" s="96">
        <f>IFERROR(AF6/AD6,"-")</f>
        <v>0.25</v>
      </c>
      <c r="AH6" s="97">
        <v>26000</v>
      </c>
      <c r="AI6" s="98">
        <f>IFERROR(AH6/AD6,"-")</f>
        <v>2166.6666666667</v>
      </c>
      <c r="AJ6" s="99">
        <v>1</v>
      </c>
      <c r="AK6" s="99">
        <v>1</v>
      </c>
      <c r="AL6" s="99">
        <v>1</v>
      </c>
      <c r="AM6" s="100">
        <v>7</v>
      </c>
      <c r="AN6" s="101">
        <f>IF(P6=0,"",IF(AM6=0,"",(AM6/P6)))</f>
        <v>0.18918918918919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0.081081081081081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10</v>
      </c>
      <c r="BF6" s="113">
        <f>IF(P6=0,"",IF(BE6=0,"",(BE6/P6)))</f>
        <v>0.27027027027027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0.13513513513514</v>
      </c>
      <c r="BP6" s="121">
        <v>2</v>
      </c>
      <c r="BQ6" s="122">
        <f>IFERROR(BP6/BN6,"-")</f>
        <v>0.4</v>
      </c>
      <c r="BR6" s="123">
        <v>6000</v>
      </c>
      <c r="BS6" s="124">
        <f>IFERROR(BR6/BN6,"-")</f>
        <v>1200</v>
      </c>
      <c r="BT6" s="125">
        <v>2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32000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202</v>
      </c>
      <c r="L7" s="81">
        <v>174</v>
      </c>
      <c r="M7" s="81">
        <v>36</v>
      </c>
      <c r="N7" s="91">
        <v>71</v>
      </c>
      <c r="O7" s="92">
        <v>4</v>
      </c>
      <c r="P7" s="93">
        <f>N7+O7</f>
        <v>75</v>
      </c>
      <c r="Q7" s="82">
        <f>IFERROR(P7/M7,"-")</f>
        <v>2.0833333333333</v>
      </c>
      <c r="R7" s="81">
        <v>8</v>
      </c>
      <c r="S7" s="81">
        <v>15</v>
      </c>
      <c r="T7" s="82">
        <f>IFERROR(S7/(O7+P7),"-")</f>
        <v>0.18987341772152</v>
      </c>
      <c r="U7" s="182"/>
      <c r="V7" s="84">
        <v>12</v>
      </c>
      <c r="W7" s="82">
        <f>IF(P7=0,"-",V7/P7)</f>
        <v>0.16</v>
      </c>
      <c r="X7" s="186">
        <v>320000</v>
      </c>
      <c r="Y7" s="187">
        <f>IFERROR(X7/P7,"-")</f>
        <v>4266.6666666667</v>
      </c>
      <c r="Z7" s="187">
        <f>IFERROR(X7/V7,"-")</f>
        <v>26666.666666667</v>
      </c>
      <c r="AA7" s="188"/>
      <c r="AB7" s="85"/>
      <c r="AC7" s="79"/>
      <c r="AD7" s="94">
        <v>6</v>
      </c>
      <c r="AE7" s="95">
        <f>IF(P7=0,"",IF(AD7=0,"",(AD7/P7)))</f>
        <v>0.08</v>
      </c>
      <c r="AF7" s="94">
        <v>1</v>
      </c>
      <c r="AG7" s="96">
        <f>IFERROR(AF7/AD7,"-")</f>
        <v>0.16666666666667</v>
      </c>
      <c r="AH7" s="97">
        <v>23000</v>
      </c>
      <c r="AI7" s="98">
        <f>IFERROR(AH7/AD7,"-")</f>
        <v>3833.3333333333</v>
      </c>
      <c r="AJ7" s="99"/>
      <c r="AK7" s="99"/>
      <c r="AL7" s="99">
        <v>1</v>
      </c>
      <c r="AM7" s="100">
        <v>17</v>
      </c>
      <c r="AN7" s="101">
        <f>IF(P7=0,"",IF(AM7=0,"",(AM7/P7)))</f>
        <v>0.22666666666667</v>
      </c>
      <c r="AO7" s="100">
        <v>1</v>
      </c>
      <c r="AP7" s="102">
        <f>IFERROR(AP7/AM7,"-")</f>
        <v>0</v>
      </c>
      <c r="AQ7" s="103">
        <v>44000</v>
      </c>
      <c r="AR7" s="104">
        <f>IFERROR(AQ7/AM7,"-")</f>
        <v>2588.2352941176</v>
      </c>
      <c r="AS7" s="105"/>
      <c r="AT7" s="105"/>
      <c r="AU7" s="105">
        <v>1</v>
      </c>
      <c r="AV7" s="106">
        <v>15</v>
      </c>
      <c r="AW7" s="107">
        <f>IF(P7=0,"",IF(AV7=0,"",(AV7/P7)))</f>
        <v>0.2</v>
      </c>
      <c r="AX7" s="106">
        <v>1</v>
      </c>
      <c r="AY7" s="108">
        <f>IFERROR(AX7/AV7,"-")</f>
        <v>0.066666666666667</v>
      </c>
      <c r="AZ7" s="109">
        <v>13000</v>
      </c>
      <c r="BA7" s="110">
        <f>IFERROR(AZ7/AV7,"-")</f>
        <v>866.66666666667</v>
      </c>
      <c r="BB7" s="111"/>
      <c r="BC7" s="111">
        <v>1</v>
      </c>
      <c r="BD7" s="111"/>
      <c r="BE7" s="112">
        <v>17</v>
      </c>
      <c r="BF7" s="113">
        <f>IF(P7=0,"",IF(BE7=0,"",(BE7/P7)))</f>
        <v>0.22666666666667</v>
      </c>
      <c r="BG7" s="112">
        <v>3</v>
      </c>
      <c r="BH7" s="114">
        <f>IFERROR(BG7/BE7,"-")</f>
        <v>0.17647058823529</v>
      </c>
      <c r="BI7" s="115">
        <v>21000</v>
      </c>
      <c r="BJ7" s="116">
        <f>IFERROR(BI7/BE7,"-")</f>
        <v>1235.2941176471</v>
      </c>
      <c r="BK7" s="117">
        <v>1</v>
      </c>
      <c r="BL7" s="117">
        <v>2</v>
      </c>
      <c r="BM7" s="117"/>
      <c r="BN7" s="119">
        <v>13</v>
      </c>
      <c r="BO7" s="120">
        <f>IF(P7=0,"",IF(BN7=0,"",(BN7/P7)))</f>
        <v>0.17333333333333</v>
      </c>
      <c r="BP7" s="121">
        <v>5</v>
      </c>
      <c r="BQ7" s="122">
        <f>IFERROR(BP7/BN7,"-")</f>
        <v>0.38461538461538</v>
      </c>
      <c r="BR7" s="123">
        <v>166000</v>
      </c>
      <c r="BS7" s="124">
        <f>IFERROR(BR7/BN7,"-")</f>
        <v>12769.230769231</v>
      </c>
      <c r="BT7" s="125"/>
      <c r="BU7" s="125">
        <v>2</v>
      </c>
      <c r="BV7" s="125">
        <v>3</v>
      </c>
      <c r="BW7" s="126">
        <v>4</v>
      </c>
      <c r="BX7" s="127">
        <f>IF(P7=0,"",IF(BW7=0,"",(BW7/P7)))</f>
        <v>0.053333333333333</v>
      </c>
      <c r="BY7" s="128">
        <v>1</v>
      </c>
      <c r="BZ7" s="129">
        <f>IFERROR(BY7/BW7,"-")</f>
        <v>0.25</v>
      </c>
      <c r="CA7" s="130">
        <v>53000</v>
      </c>
      <c r="CB7" s="131">
        <f>IFERROR(CA7/BW7,"-")</f>
        <v>13250</v>
      </c>
      <c r="CC7" s="132"/>
      <c r="CD7" s="132"/>
      <c r="CE7" s="132">
        <v>1</v>
      </c>
      <c r="CF7" s="133">
        <v>3</v>
      </c>
      <c r="CG7" s="134">
        <f>IF(P7=0,"",IF(CF7=0,"",(CF7/P7)))</f>
        <v>0.04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12</v>
      </c>
      <c r="CP7" s="141">
        <v>320000</v>
      </c>
      <c r="CQ7" s="141">
        <v>64000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3.1066666666667</v>
      </c>
      <c r="B8" s="203" t="s">
        <v>70</v>
      </c>
      <c r="C8" s="203" t="s">
        <v>71</v>
      </c>
      <c r="D8" s="203" t="s">
        <v>62</v>
      </c>
      <c r="E8" s="203" t="s">
        <v>72</v>
      </c>
      <c r="F8" s="203" t="s">
        <v>64</v>
      </c>
      <c r="G8" s="203" t="s">
        <v>73</v>
      </c>
      <c r="H8" s="90" t="s">
        <v>66</v>
      </c>
      <c r="I8" s="90" t="s">
        <v>74</v>
      </c>
      <c r="J8" s="188">
        <v>75000</v>
      </c>
      <c r="K8" s="81">
        <v>15</v>
      </c>
      <c r="L8" s="81">
        <v>0</v>
      </c>
      <c r="M8" s="81">
        <v>68</v>
      </c>
      <c r="N8" s="91">
        <v>2</v>
      </c>
      <c r="O8" s="92">
        <v>0</v>
      </c>
      <c r="P8" s="93">
        <f>N8+O8</f>
        <v>2</v>
      </c>
      <c r="Q8" s="82">
        <f>IFERROR(P8/M8,"-")</f>
        <v>0.029411764705882</v>
      </c>
      <c r="R8" s="81">
        <v>1</v>
      </c>
      <c r="S8" s="81">
        <v>0</v>
      </c>
      <c r="T8" s="82">
        <f>IFERROR(S8/(O8+P8),"-")</f>
        <v>0</v>
      </c>
      <c r="U8" s="182">
        <f>IFERROR(J8/SUM(P8:P9),"-")</f>
        <v>1470.5882352941</v>
      </c>
      <c r="V8" s="84">
        <v>1</v>
      </c>
      <c r="W8" s="82">
        <f>IF(P8=0,"-",V8/P8)</f>
        <v>0.5</v>
      </c>
      <c r="X8" s="186">
        <v>5000</v>
      </c>
      <c r="Y8" s="187">
        <f>IFERROR(X8/P8,"-")</f>
        <v>2500</v>
      </c>
      <c r="Z8" s="187">
        <f>IFERROR(X8/V8,"-")</f>
        <v>5000</v>
      </c>
      <c r="AA8" s="188">
        <f>SUM(X8:X9)-SUM(J8:J9)</f>
        <v>158000</v>
      </c>
      <c r="AB8" s="85">
        <f>SUM(X8:X9)/SUM(J8:J9)</f>
        <v>3.1066666666667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0.5</v>
      </c>
      <c r="CH8" s="135">
        <v>1</v>
      </c>
      <c r="CI8" s="136">
        <f>IFERROR(CH8/CF8,"-")</f>
        <v>1</v>
      </c>
      <c r="CJ8" s="137">
        <v>5000</v>
      </c>
      <c r="CK8" s="138">
        <f>IFERROR(CJ8/CF8,"-")</f>
        <v>5000</v>
      </c>
      <c r="CL8" s="139">
        <v>1</v>
      </c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224</v>
      </c>
      <c r="L9" s="81">
        <v>161</v>
      </c>
      <c r="M9" s="81">
        <v>56</v>
      </c>
      <c r="N9" s="91">
        <v>49</v>
      </c>
      <c r="O9" s="92">
        <v>0</v>
      </c>
      <c r="P9" s="93">
        <f>N9+O9</f>
        <v>49</v>
      </c>
      <c r="Q9" s="82">
        <f>IFERROR(P9/M9,"-")</f>
        <v>0.875</v>
      </c>
      <c r="R9" s="81">
        <v>12</v>
      </c>
      <c r="S9" s="81">
        <v>9</v>
      </c>
      <c r="T9" s="82">
        <f>IFERROR(S9/(O9+P9),"-")</f>
        <v>0.18367346938776</v>
      </c>
      <c r="U9" s="182"/>
      <c r="V9" s="84">
        <v>5</v>
      </c>
      <c r="W9" s="82">
        <f>IF(P9=0,"-",V9/P9)</f>
        <v>0.10204081632653</v>
      </c>
      <c r="X9" s="186">
        <v>228000</v>
      </c>
      <c r="Y9" s="187">
        <f>IFERROR(X9/P9,"-")</f>
        <v>4653.0612244898</v>
      </c>
      <c r="Z9" s="187">
        <f>IFERROR(X9/V9,"-")</f>
        <v>45600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6</v>
      </c>
      <c r="AN9" s="101">
        <f>IF(P9=0,"",IF(AM9=0,"",(AM9/P9)))</f>
        <v>0.12244897959184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500</v>
      </c>
      <c r="AS9" s="105">
        <v>1</v>
      </c>
      <c r="AT9" s="105"/>
      <c r="AU9" s="105"/>
      <c r="AV9" s="106">
        <v>6</v>
      </c>
      <c r="AW9" s="107">
        <f>IF(P9=0,"",IF(AV9=0,"",(AV9/P9)))</f>
        <v>0.12244897959184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10</v>
      </c>
      <c r="BF9" s="113">
        <f>IF(P9=0,"",IF(BE9=0,"",(BE9/P9)))</f>
        <v>0.20408163265306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17</v>
      </c>
      <c r="BO9" s="120">
        <f>IF(P9=0,"",IF(BN9=0,"",(BN9/P9)))</f>
        <v>0.3469387755102</v>
      </c>
      <c r="BP9" s="121">
        <v>1</v>
      </c>
      <c r="BQ9" s="122">
        <f>IFERROR(BP9/BN9,"-")</f>
        <v>0.058823529411765</v>
      </c>
      <c r="BR9" s="123">
        <v>3000</v>
      </c>
      <c r="BS9" s="124">
        <f>IFERROR(BR9/BN9,"-")</f>
        <v>176.47058823529</v>
      </c>
      <c r="BT9" s="125">
        <v>1</v>
      </c>
      <c r="BU9" s="125"/>
      <c r="BV9" s="125"/>
      <c r="BW9" s="126">
        <v>10</v>
      </c>
      <c r="BX9" s="127">
        <f>IF(P9=0,"",IF(BW9=0,"",(BW9/P9)))</f>
        <v>0.20408163265306</v>
      </c>
      <c r="BY9" s="128">
        <v>3</v>
      </c>
      <c r="BZ9" s="129">
        <f>IFERROR(BY9/BW9,"-")</f>
        <v>0.3</v>
      </c>
      <c r="CA9" s="130">
        <v>222000</v>
      </c>
      <c r="CB9" s="131">
        <f>IFERROR(CA9/BW9,"-")</f>
        <v>22200</v>
      </c>
      <c r="CC9" s="132"/>
      <c r="CD9" s="132"/>
      <c r="CE9" s="132">
        <v>3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228000</v>
      </c>
      <c r="CQ9" s="141">
        <v>171000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1.4375</v>
      </c>
      <c r="B10" s="203" t="s">
        <v>76</v>
      </c>
      <c r="C10" s="203" t="s">
        <v>77</v>
      </c>
      <c r="D10" s="203" t="s">
        <v>62</v>
      </c>
      <c r="E10" s="203" t="s">
        <v>78</v>
      </c>
      <c r="F10" s="203" t="s">
        <v>64</v>
      </c>
      <c r="G10" s="203" t="s">
        <v>79</v>
      </c>
      <c r="H10" s="90" t="s">
        <v>80</v>
      </c>
      <c r="I10" s="90" t="s">
        <v>81</v>
      </c>
      <c r="J10" s="188">
        <v>80000</v>
      </c>
      <c r="K10" s="81">
        <v>41</v>
      </c>
      <c r="L10" s="81">
        <v>0</v>
      </c>
      <c r="M10" s="81">
        <v>136</v>
      </c>
      <c r="N10" s="91">
        <v>18</v>
      </c>
      <c r="O10" s="92">
        <v>0</v>
      </c>
      <c r="P10" s="93">
        <f>N10+O10</f>
        <v>18</v>
      </c>
      <c r="Q10" s="82">
        <f>IFERROR(P10/M10,"-")</f>
        <v>0.13235294117647</v>
      </c>
      <c r="R10" s="81">
        <v>0</v>
      </c>
      <c r="S10" s="81">
        <v>10</v>
      </c>
      <c r="T10" s="82">
        <f>IFERROR(S10/(O10+P10),"-")</f>
        <v>0.55555555555556</v>
      </c>
      <c r="U10" s="182">
        <f>IFERROR(J10/SUM(P10:P11),"-")</f>
        <v>1355.9322033898</v>
      </c>
      <c r="V10" s="84">
        <v>3</v>
      </c>
      <c r="W10" s="82">
        <f>IF(P10=0,"-",V10/P10)</f>
        <v>0.16666666666667</v>
      </c>
      <c r="X10" s="186">
        <v>23000</v>
      </c>
      <c r="Y10" s="187">
        <f>IFERROR(X10/P10,"-")</f>
        <v>1277.7777777778</v>
      </c>
      <c r="Z10" s="187">
        <f>IFERROR(X10/V10,"-")</f>
        <v>7666.6666666667</v>
      </c>
      <c r="AA10" s="188">
        <f>SUM(X10:X11)-SUM(J10:J11)</f>
        <v>35000</v>
      </c>
      <c r="AB10" s="85">
        <f>SUM(X10:X11)/SUM(J10:J11)</f>
        <v>1.4375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8</v>
      </c>
      <c r="AN10" s="101">
        <f>IF(P10=0,"",IF(AM10=0,"",(AM10/P10)))</f>
        <v>0.44444444444444</v>
      </c>
      <c r="AO10" s="100">
        <v>3</v>
      </c>
      <c r="AP10" s="102">
        <f>IFERROR(AP10/AM10,"-")</f>
        <v>0</v>
      </c>
      <c r="AQ10" s="103">
        <v>23000</v>
      </c>
      <c r="AR10" s="104">
        <f>IFERROR(AQ10/AM10,"-")</f>
        <v>2875</v>
      </c>
      <c r="AS10" s="105"/>
      <c r="AT10" s="105">
        <v>3</v>
      </c>
      <c r="AU10" s="105"/>
      <c r="AV10" s="106">
        <v>5</v>
      </c>
      <c r="AW10" s="107">
        <f>IF(P10=0,"",IF(AV10=0,"",(AV10/P10)))</f>
        <v>0.27777777777778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0.055555555555556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0.055555555555556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3</v>
      </c>
      <c r="CP10" s="141">
        <v>23000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134</v>
      </c>
      <c r="L11" s="81">
        <v>105</v>
      </c>
      <c r="M11" s="81">
        <v>20</v>
      </c>
      <c r="N11" s="91">
        <v>41</v>
      </c>
      <c r="O11" s="92">
        <v>0</v>
      </c>
      <c r="P11" s="93">
        <f>N11+O11</f>
        <v>41</v>
      </c>
      <c r="Q11" s="82">
        <f>IFERROR(P11/M11,"-")</f>
        <v>2.05</v>
      </c>
      <c r="R11" s="81">
        <v>4</v>
      </c>
      <c r="S11" s="81">
        <v>11</v>
      </c>
      <c r="T11" s="82">
        <f>IFERROR(S11/(O11+P11),"-")</f>
        <v>0.26829268292683</v>
      </c>
      <c r="U11" s="182"/>
      <c r="V11" s="84">
        <v>2</v>
      </c>
      <c r="W11" s="82">
        <f>IF(P11=0,"-",V11/P11)</f>
        <v>0.048780487804878</v>
      </c>
      <c r="X11" s="186">
        <v>92000</v>
      </c>
      <c r="Y11" s="187">
        <f>IFERROR(X11/P11,"-")</f>
        <v>2243.9024390244</v>
      </c>
      <c r="Z11" s="187">
        <f>IFERROR(X11/V11,"-")</f>
        <v>46000</v>
      </c>
      <c r="AA11" s="188"/>
      <c r="AB11" s="85"/>
      <c r="AC11" s="79"/>
      <c r="AD11" s="94">
        <v>3</v>
      </c>
      <c r="AE11" s="95">
        <f>IF(P11=0,"",IF(AD11=0,"",(AD11/P11)))</f>
        <v>0.073170731707317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12</v>
      </c>
      <c r="AN11" s="101">
        <f>IF(P11=0,"",IF(AM11=0,"",(AM11/P11)))</f>
        <v>0.29268292682927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7</v>
      </c>
      <c r="AW11" s="107">
        <f>IF(P11=0,"",IF(AV11=0,"",(AV11/P11)))</f>
        <v>0.17073170731707</v>
      </c>
      <c r="AX11" s="106">
        <v>1</v>
      </c>
      <c r="AY11" s="108">
        <f>IFERROR(AX11/AV11,"-")</f>
        <v>0.14285714285714</v>
      </c>
      <c r="AZ11" s="109">
        <v>49000</v>
      </c>
      <c r="BA11" s="110">
        <f>IFERROR(AZ11/AV11,"-")</f>
        <v>7000</v>
      </c>
      <c r="BB11" s="111"/>
      <c r="BC11" s="111"/>
      <c r="BD11" s="111">
        <v>1</v>
      </c>
      <c r="BE11" s="112">
        <v>8</v>
      </c>
      <c r="BF11" s="113">
        <f>IF(P11=0,"",IF(BE11=0,"",(BE11/P11)))</f>
        <v>0.19512195121951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0.1219512195122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6</v>
      </c>
      <c r="BX11" s="127">
        <f>IF(P11=0,"",IF(BW11=0,"",(BW11/P11)))</f>
        <v>0.14634146341463</v>
      </c>
      <c r="BY11" s="128">
        <v>1</v>
      </c>
      <c r="BZ11" s="129">
        <f>IFERROR(BY11/BW11,"-")</f>
        <v>0.16666666666667</v>
      </c>
      <c r="CA11" s="130">
        <v>43000</v>
      </c>
      <c r="CB11" s="131">
        <f>IFERROR(CA11/BW11,"-")</f>
        <v>7166.6666666667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92000</v>
      </c>
      <c r="CQ11" s="141">
        <v>49000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6.075</v>
      </c>
      <c r="B12" s="203" t="s">
        <v>83</v>
      </c>
      <c r="C12" s="203" t="s">
        <v>77</v>
      </c>
      <c r="D12" s="203" t="s">
        <v>62</v>
      </c>
      <c r="E12" s="203"/>
      <c r="F12" s="203" t="s">
        <v>64</v>
      </c>
      <c r="G12" s="203" t="s">
        <v>84</v>
      </c>
      <c r="H12" s="90" t="s">
        <v>80</v>
      </c>
      <c r="I12" s="90" t="s">
        <v>85</v>
      </c>
      <c r="J12" s="188">
        <v>80000</v>
      </c>
      <c r="K12" s="81">
        <v>38</v>
      </c>
      <c r="L12" s="81">
        <v>0</v>
      </c>
      <c r="M12" s="81">
        <v>138</v>
      </c>
      <c r="N12" s="91">
        <v>24</v>
      </c>
      <c r="O12" s="92">
        <v>1</v>
      </c>
      <c r="P12" s="93">
        <f>N12+O12</f>
        <v>25</v>
      </c>
      <c r="Q12" s="82">
        <f>IFERROR(P12/M12,"-")</f>
        <v>0.18115942028986</v>
      </c>
      <c r="R12" s="81">
        <v>1</v>
      </c>
      <c r="S12" s="81">
        <v>12</v>
      </c>
      <c r="T12" s="82">
        <f>IFERROR(S12/(O12+P12),"-")</f>
        <v>0.46153846153846</v>
      </c>
      <c r="U12" s="182">
        <f>IFERROR(J12/SUM(P12:P13),"-")</f>
        <v>919.54022988506</v>
      </c>
      <c r="V12" s="84">
        <v>1</v>
      </c>
      <c r="W12" s="82">
        <f>IF(P12=0,"-",V12/P12)</f>
        <v>0.04</v>
      </c>
      <c r="X12" s="186">
        <v>10000</v>
      </c>
      <c r="Y12" s="187">
        <f>IFERROR(X12/P12,"-")</f>
        <v>400</v>
      </c>
      <c r="Z12" s="187">
        <f>IFERROR(X12/V12,"-")</f>
        <v>10000</v>
      </c>
      <c r="AA12" s="188">
        <f>SUM(X12:X13)-SUM(J12:J13)</f>
        <v>406000</v>
      </c>
      <c r="AB12" s="85">
        <f>SUM(X12:X13)/SUM(J12:J13)</f>
        <v>6.075</v>
      </c>
      <c r="AC12" s="79"/>
      <c r="AD12" s="94">
        <v>1</v>
      </c>
      <c r="AE12" s="95">
        <f>IF(P12=0,"",IF(AD12=0,"",(AD12/P12)))</f>
        <v>0.04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17</v>
      </c>
      <c r="AN12" s="101">
        <f>IF(P12=0,"",IF(AM12=0,"",(AM12/P12)))</f>
        <v>0.68</v>
      </c>
      <c r="AO12" s="100">
        <v>1</v>
      </c>
      <c r="AP12" s="102">
        <f>IFERROR(AP12/AM12,"-")</f>
        <v>0</v>
      </c>
      <c r="AQ12" s="103">
        <v>10000</v>
      </c>
      <c r="AR12" s="104">
        <f>IFERROR(AQ12/AM12,"-")</f>
        <v>588.23529411765</v>
      </c>
      <c r="AS12" s="105"/>
      <c r="AT12" s="105">
        <v>1</v>
      </c>
      <c r="AU12" s="105"/>
      <c r="AV12" s="106">
        <v>3</v>
      </c>
      <c r="AW12" s="107">
        <f>IF(P12=0,"",IF(AV12=0,"",(AV12/P12)))</f>
        <v>0.12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0.08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0.08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10000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194</v>
      </c>
      <c r="L13" s="81">
        <v>152</v>
      </c>
      <c r="M13" s="81">
        <v>32</v>
      </c>
      <c r="N13" s="91">
        <v>60</v>
      </c>
      <c r="O13" s="92">
        <v>2</v>
      </c>
      <c r="P13" s="93">
        <f>N13+O13</f>
        <v>62</v>
      </c>
      <c r="Q13" s="82">
        <f>IFERROR(P13/M13,"-")</f>
        <v>1.9375</v>
      </c>
      <c r="R13" s="81">
        <v>7</v>
      </c>
      <c r="S13" s="81">
        <v>11</v>
      </c>
      <c r="T13" s="82">
        <f>IFERROR(S13/(O13+P13),"-")</f>
        <v>0.171875</v>
      </c>
      <c r="U13" s="182"/>
      <c r="V13" s="84">
        <v>6</v>
      </c>
      <c r="W13" s="82">
        <f>IF(P13=0,"-",V13/P13)</f>
        <v>0.096774193548387</v>
      </c>
      <c r="X13" s="186">
        <v>476000</v>
      </c>
      <c r="Y13" s="187">
        <f>IFERROR(X13/P13,"-")</f>
        <v>7677.4193548387</v>
      </c>
      <c r="Z13" s="187">
        <f>IFERROR(X13/V13,"-")</f>
        <v>79333.333333333</v>
      </c>
      <c r="AA13" s="188"/>
      <c r="AB13" s="85"/>
      <c r="AC13" s="79"/>
      <c r="AD13" s="94">
        <v>4</v>
      </c>
      <c r="AE13" s="95">
        <f>IF(P13=0,"",IF(AD13=0,"",(AD13/P13)))</f>
        <v>0.064516129032258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14</v>
      </c>
      <c r="AN13" s="101">
        <f>IF(P13=0,"",IF(AM13=0,"",(AM13/P13)))</f>
        <v>0.2258064516129</v>
      </c>
      <c r="AO13" s="100">
        <v>1</v>
      </c>
      <c r="AP13" s="102">
        <f>IFERROR(AP13/AM13,"-")</f>
        <v>0</v>
      </c>
      <c r="AQ13" s="103">
        <v>8000</v>
      </c>
      <c r="AR13" s="104">
        <f>IFERROR(AQ13/AM13,"-")</f>
        <v>571.42857142857</v>
      </c>
      <c r="AS13" s="105"/>
      <c r="AT13" s="105">
        <v>1</v>
      </c>
      <c r="AU13" s="105"/>
      <c r="AV13" s="106">
        <v>11</v>
      </c>
      <c r="AW13" s="107">
        <f>IF(P13=0,"",IF(AV13=0,"",(AV13/P13)))</f>
        <v>0.17741935483871</v>
      </c>
      <c r="AX13" s="106">
        <v>1</v>
      </c>
      <c r="AY13" s="108">
        <f>IFERROR(AX13/AV13,"-")</f>
        <v>0.090909090909091</v>
      </c>
      <c r="AZ13" s="109">
        <v>18000</v>
      </c>
      <c r="BA13" s="110">
        <f>IFERROR(AZ13/AV13,"-")</f>
        <v>1636.3636363636</v>
      </c>
      <c r="BB13" s="111"/>
      <c r="BC13" s="111"/>
      <c r="BD13" s="111">
        <v>1</v>
      </c>
      <c r="BE13" s="112">
        <v>13</v>
      </c>
      <c r="BF13" s="113">
        <f>IF(P13=0,"",IF(BE13=0,"",(BE13/P13)))</f>
        <v>0.20967741935484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14</v>
      </c>
      <c r="BO13" s="120">
        <f>IF(P13=0,"",IF(BN13=0,"",(BN13/P13)))</f>
        <v>0.2258064516129</v>
      </c>
      <c r="BP13" s="121">
        <v>2</v>
      </c>
      <c r="BQ13" s="122">
        <f>IFERROR(BP13/BN13,"-")</f>
        <v>0.14285714285714</v>
      </c>
      <c r="BR13" s="123">
        <v>158000</v>
      </c>
      <c r="BS13" s="124">
        <f>IFERROR(BR13/BN13,"-")</f>
        <v>11285.714285714</v>
      </c>
      <c r="BT13" s="125">
        <v>1</v>
      </c>
      <c r="BU13" s="125"/>
      <c r="BV13" s="125">
        <v>1</v>
      </c>
      <c r="BW13" s="126">
        <v>5</v>
      </c>
      <c r="BX13" s="127">
        <f>IF(P13=0,"",IF(BW13=0,"",(BW13/P13)))</f>
        <v>0.080645161290323</v>
      </c>
      <c r="BY13" s="128">
        <v>2</v>
      </c>
      <c r="BZ13" s="129">
        <f>IFERROR(BY13/BW13,"-")</f>
        <v>0.4</v>
      </c>
      <c r="CA13" s="130">
        <v>292000</v>
      </c>
      <c r="CB13" s="131">
        <f>IFERROR(CA13/BW13,"-")</f>
        <v>58400</v>
      </c>
      <c r="CC13" s="132"/>
      <c r="CD13" s="132"/>
      <c r="CE13" s="132">
        <v>2</v>
      </c>
      <c r="CF13" s="133">
        <v>1</v>
      </c>
      <c r="CG13" s="134">
        <f>IF(P13=0,"",IF(CF13=0,"",(CF13/P13)))</f>
        <v>0.016129032258065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6</v>
      </c>
      <c r="CP13" s="141">
        <v>476000</v>
      </c>
      <c r="CQ13" s="141">
        <v>254000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3.4376811594203</v>
      </c>
      <c r="B16" s="39"/>
      <c r="C16" s="39"/>
      <c r="D16" s="39"/>
      <c r="E16" s="39"/>
      <c r="F16" s="39"/>
      <c r="G16" s="40" t="s">
        <v>87</v>
      </c>
      <c r="H16" s="40"/>
      <c r="I16" s="40"/>
      <c r="J16" s="190">
        <f>SUM(J6:J15)</f>
        <v>345000</v>
      </c>
      <c r="K16" s="41">
        <f>SUM(K6:K15)</f>
        <v>904</v>
      </c>
      <c r="L16" s="41">
        <f>SUM(L6:L15)</f>
        <v>592</v>
      </c>
      <c r="M16" s="41">
        <f>SUM(M6:M15)</f>
        <v>643</v>
      </c>
      <c r="N16" s="41">
        <f>SUM(N6:N15)</f>
        <v>301</v>
      </c>
      <c r="O16" s="41">
        <f>SUM(O6:O15)</f>
        <v>8</v>
      </c>
      <c r="P16" s="41">
        <f>SUM(P6:P15)</f>
        <v>309</v>
      </c>
      <c r="Q16" s="42">
        <f>IFERROR(P16/M16,"-")</f>
        <v>0.4805598755832</v>
      </c>
      <c r="R16" s="78">
        <f>SUM(R6:R15)</f>
        <v>37</v>
      </c>
      <c r="S16" s="78">
        <f>SUM(S6:S15)</f>
        <v>83</v>
      </c>
      <c r="T16" s="42">
        <f>IFERROR(R16/P16,"-")</f>
        <v>0.11974110032362</v>
      </c>
      <c r="U16" s="184">
        <f>IFERROR(J16/P16,"-")</f>
        <v>1116.5048543689</v>
      </c>
      <c r="V16" s="44">
        <f>SUM(V6:V15)</f>
        <v>35</v>
      </c>
      <c r="W16" s="42">
        <f>IFERROR(V16/P16,"-")</f>
        <v>0.11326860841424</v>
      </c>
      <c r="X16" s="190">
        <f>SUM(X6:X15)</f>
        <v>1186000</v>
      </c>
      <c r="Y16" s="190">
        <f>IFERROR(X16/P16,"-")</f>
        <v>3838.1877022654</v>
      </c>
      <c r="Z16" s="190">
        <f>IFERROR(X16/V16,"-")</f>
        <v>33885.714285714</v>
      </c>
      <c r="AA16" s="190">
        <f>X16-J16</f>
        <v>841000</v>
      </c>
      <c r="AB16" s="47">
        <f>X16/J16</f>
        <v>3.4376811594203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