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<sst xmlns="http://schemas.openxmlformats.org/spreadsheetml/2006/main" uniqueCount="81">
  <si>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</si>
  <si>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</si>
  <si>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</si>
  <si>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</si>
  <si>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</si>
  <si>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</si>
  <si>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</si>
  <si>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</si>
  <si>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</si>
  <si>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</si>
  <si>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</si>
  <si>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</si>
  <si>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</si>
  <si>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</si>
  <si>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</si>
  <si>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</si>
  <si>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</si>
  <si>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</si>
  <si>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</si>
  <si>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</si>
  <si>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</si>
  <si>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</si>
  <si>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</si>
  <si>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</si>
  <si>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</si>
  <si>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04月</t>
  </si>
  <si>
    <t>りんご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</si>
  <si>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</si>
  <si>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</si>
  <si>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</si>
  <si>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</si>
  <si>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</si>
  <si>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</si>
  <si>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</si>
  <si>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</si>
  <si>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</si>
  <si>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</si>
  <si>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</si>
  <si>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</si>
  <si>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</si>
  <si>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</si>
  <si>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</si>
  <si>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</si>
  <si>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</si>
  <si>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</si>
  <si>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</si>
  <si>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</si>
  <si>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</si>
  <si>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</si>
  <si>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</si>
  <si>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</si>
  <si>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</si>
  <si>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</si>
  <si>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</si>
  <si>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</si>
  <si>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</si>
  <si>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</si>
  <si>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</si>
  <si>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</si>
  <si>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</si>
  <si>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</si>
  <si>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ze029</t>
  </si>
  <si>
    <t>大洋図書</t>
  </si>
  <si>
    <t>2P_対談風_りんご</t>
  </si>
  <si>
    <t>TOP</t>
  </si>
  <si>
    <t>臨時増刊ラヴァーズ</t>
  </si>
  <si>
    <t>4C2P</t>
  </si>
  <si>
    <t>4月21日(水)</t>
  </si>
  <si>
    <t>ze030</t>
  </si>
  <si>
    <t>空電</t>
  </si>
  <si>
    <t>雑誌 TOTAL</t>
  </si>
  <si>
    <t>●DVD 広告</t>
  </si>
  <si>
    <t>ap007</t>
  </si>
  <si>
    <t>三和出版</t>
  </si>
  <si>
    <t>DVDパス_空電説明_りんご</t>
  </si>
  <si>
    <t>A4変形判、CVS日版PB</t>
  </si>
  <si>
    <t>Girls Secret</t>
  </si>
  <si>
    <t>DVD袋表4C</t>
  </si>
  <si>
    <t>4月22日(木)</t>
  </si>
  <si>
    <t>ap008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</si>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</sst>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75000</v>
      </c>
      <c r="E6" s="81">
        <v>117</v>
      </c>
      <c r="F6" s="81">
        <v>59</v>
      </c>
      <c r="G6" s="81">
        <v>100</v>
      </c>
      <c r="H6" s="91">
        <v>41</v>
      </c>
      <c r="I6" s="92">
        <v>0</v>
      </c>
      <c r="J6" s="145">
        <f>H6+I6</f>
        <v>41</v>
      </c>
      <c r="K6" s="82">
        <f>IFERROR(J6/G6,"-")</f>
        <v>0.41</v>
      </c>
      <c r="L6" s="81">
        <v>4</v>
      </c>
      <c r="M6" s="81">
        <v>11</v>
      </c>
      <c r="N6" s="82">
        <f>IFERROR(L6/J6,"-")</f>
        <v>0.097560975609756</v>
      </c>
      <c r="O6" s="83">
        <f>IFERROR(D6/J6,"-")</f>
        <v>1829.2682926829</v>
      </c>
      <c r="P6" s="84">
        <v>8</v>
      </c>
      <c r="Q6" s="82">
        <f>IFERROR(P6/J6,"-")</f>
        <v>0.19512195121951</v>
      </c>
      <c r="R6" s="200">
        <v>207000</v>
      </c>
      <c r="S6" s="201">
        <f>IFERROR(R6/J6,"-")</f>
        <v>5048.7804878049</v>
      </c>
      <c r="T6" s="201">
        <f>IFERROR(R6/P6,"-")</f>
        <v>25875</v>
      </c>
      <c r="U6" s="195">
        <f>IFERROR(R6-D6,"-")</f>
        <v>132000</v>
      </c>
      <c r="V6" s="85">
        <f>R6/D6</f>
        <v>2.76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443</v>
      </c>
      <c r="F7" s="81">
        <v>225</v>
      </c>
      <c r="G7" s="81">
        <v>609</v>
      </c>
      <c r="H7" s="91">
        <v>184</v>
      </c>
      <c r="I7" s="92">
        <v>7</v>
      </c>
      <c r="J7" s="145">
        <f>H7+I7</f>
        <v>191</v>
      </c>
      <c r="K7" s="82">
        <f>IFERROR(J7/G7,"-")</f>
        <v>0.3136288998358</v>
      </c>
      <c r="L7" s="81">
        <v>9</v>
      </c>
      <c r="M7" s="81">
        <v>48</v>
      </c>
      <c r="N7" s="82">
        <f>IFERROR(L7/J7,"-")</f>
        <v>0.047120418848168</v>
      </c>
      <c r="O7" s="83">
        <f>IFERROR(D7/J7,"-")</f>
        <v>654.4502617801</v>
      </c>
      <c r="P7" s="84">
        <v>10</v>
      </c>
      <c r="Q7" s="82">
        <f>IFERROR(P7/J7,"-")</f>
        <v>0.052356020942408</v>
      </c>
      <c r="R7" s="200">
        <v>1524000</v>
      </c>
      <c r="S7" s="201">
        <f>IFERROR(R7/J7,"-")</f>
        <v>7979.057591623</v>
      </c>
      <c r="T7" s="201">
        <f>IFERROR(R7/P7,"-")</f>
        <v>152400</v>
      </c>
      <c r="U7" s="195">
        <f>IFERROR(R7-D7,"-")</f>
        <v>1399000</v>
      </c>
      <c r="V7" s="85">
        <f>R7/D7</f>
        <v>12.192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200000</v>
      </c>
      <c r="E10" s="41">
        <f>SUM(E6:E8)</f>
        <v>560</v>
      </c>
      <c r="F10" s="41">
        <f>SUM(F6:F8)</f>
        <v>284</v>
      </c>
      <c r="G10" s="41">
        <f>SUM(G6:G8)</f>
        <v>709</v>
      </c>
      <c r="H10" s="41">
        <f>SUM(H6:H8)</f>
        <v>225</v>
      </c>
      <c r="I10" s="41">
        <f>SUM(I6:I8)</f>
        <v>7</v>
      </c>
      <c r="J10" s="41">
        <f>SUM(J6:J8)</f>
        <v>232</v>
      </c>
      <c r="K10" s="42">
        <f>IFERROR(J10/G10,"-")</f>
        <v>0.32722143864598</v>
      </c>
      <c r="L10" s="78">
        <f>SUM(L6:L8)</f>
        <v>13</v>
      </c>
      <c r="M10" s="78">
        <f>SUM(M6:M8)</f>
        <v>59</v>
      </c>
      <c r="N10" s="42">
        <f>IFERROR(L10/J10,"-")</f>
        <v>0.056034482758621</v>
      </c>
      <c r="O10" s="43">
        <f>IFERROR(D10/J10,"-")</f>
        <v>862.06896551724</v>
      </c>
      <c r="P10" s="44">
        <f>SUM(P6:P8)</f>
        <v>18</v>
      </c>
      <c r="Q10" s="42">
        <f>IFERROR(P10/J10,"-")</f>
        <v>0.077586206896552</v>
      </c>
      <c r="R10" s="45">
        <f>SUM(R6:R8)</f>
        <v>1731000</v>
      </c>
      <c r="S10" s="45">
        <f>IFERROR(R10/J10,"-")</f>
        <v>7461.2068965517</v>
      </c>
      <c r="T10" s="45">
        <f>IFERROR(R10/P10,"-")</f>
        <v>96166.666666667</v>
      </c>
      <c r="U10" s="46">
        <f>SUM(U6:U8)</f>
        <v>1531000</v>
      </c>
      <c r="V10" s="47">
        <f>IFERROR(R10/D10,"-")</f>
        <v>8.655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2.76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32</v>
      </c>
      <c r="L6" s="81">
        <v>0</v>
      </c>
      <c r="M6" s="81">
        <v>74</v>
      </c>
      <c r="N6" s="91">
        <v>11</v>
      </c>
      <c r="O6" s="92">
        <v>0</v>
      </c>
      <c r="P6" s="93">
        <f>N6+O6</f>
        <v>11</v>
      </c>
      <c r="Q6" s="82">
        <f>IFERROR(P6/M6,"-")</f>
        <v>0.14864864864865</v>
      </c>
      <c r="R6" s="81">
        <v>2</v>
      </c>
      <c r="S6" s="81">
        <v>3</v>
      </c>
      <c r="T6" s="82">
        <f>IFERROR(S6/(O6+P6),"-")</f>
        <v>0.27272727272727</v>
      </c>
      <c r="U6" s="182">
        <f>IFERROR(J6/SUM(P6:P7),"-")</f>
        <v>1829.2682926829</v>
      </c>
      <c r="V6" s="84">
        <v>1</v>
      </c>
      <c r="W6" s="82">
        <f>IF(P6=0,"-",V6/P6)</f>
        <v>0.090909090909091</v>
      </c>
      <c r="X6" s="186">
        <v>65000</v>
      </c>
      <c r="Y6" s="187">
        <f>IFERROR(X6/P6,"-")</f>
        <v>5909.0909090909</v>
      </c>
      <c r="Z6" s="187">
        <f>IFERROR(X6/V6,"-")</f>
        <v>65000</v>
      </c>
      <c r="AA6" s="188">
        <f>SUM(X6:X7)-SUM(J6:J7)</f>
        <v>132000</v>
      </c>
      <c r="AB6" s="85">
        <f>SUM(X6:X7)/SUM(J6:J7)</f>
        <v>2.76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0.18181818181818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0.090909090909091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6</v>
      </c>
      <c r="BF6" s="113">
        <f>IF(P6=0,"",IF(BE6=0,"",(BE6/P6)))</f>
        <v>0.54545454545455</v>
      </c>
      <c r="BG6" s="112">
        <v>1</v>
      </c>
      <c r="BH6" s="114">
        <f>IFERROR(BG6/BE6,"-")</f>
        <v>0.16666666666667</v>
      </c>
      <c r="BI6" s="115">
        <v>65000</v>
      </c>
      <c r="BJ6" s="116">
        <f>IFERROR(BI6/BE6,"-")</f>
        <v>10833.333333333</v>
      </c>
      <c r="BK6" s="117"/>
      <c r="BL6" s="117"/>
      <c r="BM6" s="117">
        <v>1</v>
      </c>
      <c r="BN6" s="119">
        <v>2</v>
      </c>
      <c r="BO6" s="120">
        <f>IF(P6=0,"",IF(BN6=0,"",(BN6/P6)))</f>
        <v>0.18181818181818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65000</v>
      </c>
      <c r="CQ6" s="141">
        <v>65000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85</v>
      </c>
      <c r="L7" s="81">
        <v>59</v>
      </c>
      <c r="M7" s="81">
        <v>26</v>
      </c>
      <c r="N7" s="91">
        <v>30</v>
      </c>
      <c r="O7" s="92">
        <v>0</v>
      </c>
      <c r="P7" s="93">
        <f>N7+O7</f>
        <v>30</v>
      </c>
      <c r="Q7" s="82">
        <f>IFERROR(P7/M7,"-")</f>
        <v>1.1538461538462</v>
      </c>
      <c r="R7" s="81">
        <v>2</v>
      </c>
      <c r="S7" s="81">
        <v>8</v>
      </c>
      <c r="T7" s="82">
        <f>IFERROR(S7/(O7+P7),"-")</f>
        <v>0.26666666666667</v>
      </c>
      <c r="U7" s="182"/>
      <c r="V7" s="84">
        <v>7</v>
      </c>
      <c r="W7" s="82">
        <f>IF(P7=0,"-",V7/P7)</f>
        <v>0.23333333333333</v>
      </c>
      <c r="X7" s="186">
        <v>142000</v>
      </c>
      <c r="Y7" s="187">
        <f>IFERROR(X7/P7,"-")</f>
        <v>4733.3333333333</v>
      </c>
      <c r="Z7" s="187">
        <f>IFERROR(X7/V7,"-")</f>
        <v>20285.714285714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0.066666666666667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0.066666666666667</v>
      </c>
      <c r="AX7" s="106">
        <v>1</v>
      </c>
      <c r="AY7" s="108">
        <f>IFERROR(AX7/AV7,"-")</f>
        <v>0.5</v>
      </c>
      <c r="AZ7" s="109">
        <v>66000</v>
      </c>
      <c r="BA7" s="110">
        <f>IFERROR(AZ7/AV7,"-")</f>
        <v>33000</v>
      </c>
      <c r="BB7" s="111"/>
      <c r="BC7" s="111"/>
      <c r="BD7" s="111">
        <v>1</v>
      </c>
      <c r="BE7" s="112">
        <v>2</v>
      </c>
      <c r="BF7" s="113">
        <f>IF(P7=0,"",IF(BE7=0,"",(BE7/P7)))</f>
        <v>0.066666666666667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15</v>
      </c>
      <c r="BO7" s="120">
        <f>IF(P7=0,"",IF(BN7=0,"",(BN7/P7)))</f>
        <v>0.5</v>
      </c>
      <c r="BP7" s="121">
        <v>4</v>
      </c>
      <c r="BQ7" s="122">
        <f>IFERROR(BP7/BN7,"-")</f>
        <v>0.26666666666667</v>
      </c>
      <c r="BR7" s="123">
        <v>38000</v>
      </c>
      <c r="BS7" s="124">
        <f>IFERROR(BR7/BN7,"-")</f>
        <v>2533.3333333333</v>
      </c>
      <c r="BT7" s="125">
        <v>2</v>
      </c>
      <c r="BU7" s="125">
        <v>1</v>
      </c>
      <c r="BV7" s="125">
        <v>1</v>
      </c>
      <c r="BW7" s="126">
        <v>9</v>
      </c>
      <c r="BX7" s="127">
        <f>IF(P7=0,"",IF(BW7=0,"",(BW7/P7)))</f>
        <v>0.3</v>
      </c>
      <c r="BY7" s="128">
        <v>2</v>
      </c>
      <c r="BZ7" s="129">
        <f>IFERROR(BY7/BW7,"-")</f>
        <v>0.22222222222222</v>
      </c>
      <c r="CA7" s="130">
        <v>38000</v>
      </c>
      <c r="CB7" s="131">
        <f>IFERROR(CA7/BW7,"-")</f>
        <v>4222.2222222222</v>
      </c>
      <c r="CC7" s="132"/>
      <c r="CD7" s="132"/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7</v>
      </c>
      <c r="CP7" s="141">
        <v>142000</v>
      </c>
      <c r="CQ7" s="141">
        <v>66000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2.76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75000</v>
      </c>
      <c r="K10" s="41">
        <f>SUM(K6:K9)</f>
        <v>117</v>
      </c>
      <c r="L10" s="41">
        <f>SUM(L6:L9)</f>
        <v>59</v>
      </c>
      <c r="M10" s="41">
        <f>SUM(M6:M9)</f>
        <v>100</v>
      </c>
      <c r="N10" s="41">
        <f>SUM(N6:N9)</f>
        <v>41</v>
      </c>
      <c r="O10" s="41">
        <f>SUM(O6:O9)</f>
        <v>0</v>
      </c>
      <c r="P10" s="41">
        <f>SUM(P6:P9)</f>
        <v>41</v>
      </c>
      <c r="Q10" s="42">
        <f>IFERROR(P10/M10,"-")</f>
        <v>0.41</v>
      </c>
      <c r="R10" s="78">
        <f>SUM(R6:R9)</f>
        <v>4</v>
      </c>
      <c r="S10" s="78">
        <f>SUM(S6:S9)</f>
        <v>11</v>
      </c>
      <c r="T10" s="42">
        <f>IFERROR(R10/P10,"-")</f>
        <v>0.097560975609756</v>
      </c>
      <c r="U10" s="184">
        <f>IFERROR(J10/P10,"-")</f>
        <v>1829.2682926829</v>
      </c>
      <c r="V10" s="44">
        <f>SUM(V6:V9)</f>
        <v>8</v>
      </c>
      <c r="W10" s="42">
        <f>IFERROR(V10/P10,"-")</f>
        <v>0.19512195121951</v>
      </c>
      <c r="X10" s="190">
        <f>SUM(X6:X9)</f>
        <v>207000</v>
      </c>
      <c r="Y10" s="190">
        <f>IFERROR(X10/P10,"-")</f>
        <v>5048.7804878049</v>
      </c>
      <c r="Z10" s="190">
        <f>IFERROR(X10/V10,"-")</f>
        <v>25875</v>
      </c>
      <c r="AA10" s="190">
        <f>X10-J10</f>
        <v>132000</v>
      </c>
      <c r="AB10" s="47">
        <f>X10/J10</f>
        <v>2.76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12.192</v>
      </c>
      <c r="B6" s="203" t="s">
        <v>72</v>
      </c>
      <c r="C6" s="203" t="s">
        <v>73</v>
      </c>
      <c r="D6" s="203" t="s">
        <v>74</v>
      </c>
      <c r="E6" s="203" t="s">
        <v>75</v>
      </c>
      <c r="F6" s="203" t="s">
        <v>64</v>
      </c>
      <c r="G6" s="203" t="s">
        <v>76</v>
      </c>
      <c r="H6" s="90" t="s">
        <v>77</v>
      </c>
      <c r="I6" s="90" t="s">
        <v>78</v>
      </c>
      <c r="J6" s="188">
        <v>125000</v>
      </c>
      <c r="K6" s="81">
        <v>129</v>
      </c>
      <c r="L6" s="81">
        <v>0</v>
      </c>
      <c r="M6" s="81">
        <v>494</v>
      </c>
      <c r="N6" s="91">
        <v>65</v>
      </c>
      <c r="O6" s="92">
        <v>3</v>
      </c>
      <c r="P6" s="93">
        <f>N6+O6</f>
        <v>68</v>
      </c>
      <c r="Q6" s="82">
        <f>IFERROR(P6/M6,"-")</f>
        <v>0.13765182186235</v>
      </c>
      <c r="R6" s="81">
        <v>2</v>
      </c>
      <c r="S6" s="81">
        <v>21</v>
      </c>
      <c r="T6" s="82">
        <f>IFERROR(S6/(O6+P6),"-")</f>
        <v>0.29577464788732</v>
      </c>
      <c r="U6" s="182">
        <f>IFERROR(J6/SUM(P6:P7),"-")</f>
        <v>654.4502617801</v>
      </c>
      <c r="V6" s="84">
        <v>1</v>
      </c>
      <c r="W6" s="82">
        <f>IF(P6=0,"-",V6/P6)</f>
        <v>0.014705882352941</v>
      </c>
      <c r="X6" s="186">
        <v>245000</v>
      </c>
      <c r="Y6" s="187">
        <f>IFERROR(X6/P6,"-")</f>
        <v>3602.9411764706</v>
      </c>
      <c r="Z6" s="187">
        <f>IFERROR(X6/V6,"-")</f>
        <v>245000</v>
      </c>
      <c r="AA6" s="188">
        <f>SUM(X6:X7)-SUM(J6:J7)</f>
        <v>1399000</v>
      </c>
      <c r="AB6" s="85">
        <f>SUM(X6:X7)/SUM(J6:J7)</f>
        <v>12.192</v>
      </c>
      <c r="AC6" s="79"/>
      <c r="AD6" s="94">
        <v>5</v>
      </c>
      <c r="AE6" s="95">
        <f>IF(P6=0,"",IF(AD6=0,"",(AD6/P6)))</f>
        <v>0.073529411764706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19</v>
      </c>
      <c r="AN6" s="101">
        <f>IF(P6=0,"",IF(AM6=0,"",(AM6/P6)))</f>
        <v>0.27941176470588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12</v>
      </c>
      <c r="AW6" s="107">
        <f>IF(P6=0,"",IF(AV6=0,"",(AV6/P6)))</f>
        <v>0.17647058823529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20</v>
      </c>
      <c r="BF6" s="113">
        <f>IF(P6=0,"",IF(BE6=0,"",(BE6/P6)))</f>
        <v>0.29411764705882</v>
      </c>
      <c r="BG6" s="112">
        <v>1</v>
      </c>
      <c r="BH6" s="114">
        <f>IFERROR(BG6/BE6,"-")</f>
        <v>0.05</v>
      </c>
      <c r="BI6" s="115">
        <v>235000</v>
      </c>
      <c r="BJ6" s="116">
        <f>IFERROR(BI6/BE6,"-")</f>
        <v>11750</v>
      </c>
      <c r="BK6" s="117"/>
      <c r="BL6" s="117"/>
      <c r="BM6" s="117">
        <v>1</v>
      </c>
      <c r="BN6" s="119">
        <v>8</v>
      </c>
      <c r="BO6" s="120">
        <f>IF(P6=0,"",IF(BN6=0,"",(BN6/P6)))</f>
        <v>0.11764705882353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0.058823529411765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245000</v>
      </c>
      <c r="CQ6" s="141">
        <v>235000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79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314</v>
      </c>
      <c r="L7" s="81">
        <v>225</v>
      </c>
      <c r="M7" s="81">
        <v>115</v>
      </c>
      <c r="N7" s="91">
        <v>119</v>
      </c>
      <c r="O7" s="92">
        <v>4</v>
      </c>
      <c r="P7" s="93">
        <f>N7+O7</f>
        <v>123</v>
      </c>
      <c r="Q7" s="82">
        <f>IFERROR(P7/M7,"-")</f>
        <v>1.0695652173913</v>
      </c>
      <c r="R7" s="81">
        <v>7</v>
      </c>
      <c r="S7" s="81">
        <v>27</v>
      </c>
      <c r="T7" s="82">
        <f>IFERROR(S7/(O7+P7),"-")</f>
        <v>0.21259842519685</v>
      </c>
      <c r="U7" s="182"/>
      <c r="V7" s="84">
        <v>9</v>
      </c>
      <c r="W7" s="82">
        <f>IF(P7=0,"-",V7/P7)</f>
        <v>0.073170731707317</v>
      </c>
      <c r="X7" s="186">
        <v>1279000</v>
      </c>
      <c r="Y7" s="187">
        <f>IFERROR(X7/P7,"-")</f>
        <v>10398.37398374</v>
      </c>
      <c r="Z7" s="187">
        <f>IFERROR(X7/V7,"-")</f>
        <v>142111.11111111</v>
      </c>
      <c r="AA7" s="188"/>
      <c r="AB7" s="85"/>
      <c r="AC7" s="79"/>
      <c r="AD7" s="94">
        <v>3</v>
      </c>
      <c r="AE7" s="95">
        <f>IF(P7=0,"",IF(AD7=0,"",(AD7/P7)))</f>
        <v>0.024390243902439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27</v>
      </c>
      <c r="AN7" s="101">
        <f>IF(P7=0,"",IF(AM7=0,"",(AM7/P7)))</f>
        <v>0.21951219512195</v>
      </c>
      <c r="AO7" s="100">
        <v>2</v>
      </c>
      <c r="AP7" s="102">
        <f>IFERROR(AP7/AM7,"-")</f>
        <v>0</v>
      </c>
      <c r="AQ7" s="103">
        <v>44000</v>
      </c>
      <c r="AR7" s="104">
        <f>IFERROR(AQ7/AM7,"-")</f>
        <v>1629.6296296296</v>
      </c>
      <c r="AS7" s="105"/>
      <c r="AT7" s="105">
        <v>1</v>
      </c>
      <c r="AU7" s="105">
        <v>1</v>
      </c>
      <c r="AV7" s="106">
        <v>22</v>
      </c>
      <c r="AW7" s="107">
        <f>IF(P7=0,"",IF(AV7=0,"",(AV7/P7)))</f>
        <v>0.17886178861789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21</v>
      </c>
      <c r="BF7" s="113">
        <f>IF(P7=0,"",IF(BE7=0,"",(BE7/P7)))</f>
        <v>0.17073170731707</v>
      </c>
      <c r="BG7" s="112">
        <v>1</v>
      </c>
      <c r="BH7" s="114">
        <f>IFERROR(BG7/BE7,"-")</f>
        <v>0.047619047619048</v>
      </c>
      <c r="BI7" s="115">
        <v>4000</v>
      </c>
      <c r="BJ7" s="116">
        <f>IFERROR(BI7/BE7,"-")</f>
        <v>190.47619047619</v>
      </c>
      <c r="BK7" s="117"/>
      <c r="BL7" s="117">
        <v>1</v>
      </c>
      <c r="BM7" s="117"/>
      <c r="BN7" s="119">
        <v>30</v>
      </c>
      <c r="BO7" s="120">
        <f>IF(P7=0,"",IF(BN7=0,"",(BN7/P7)))</f>
        <v>0.24390243902439</v>
      </c>
      <c r="BP7" s="121">
        <v>2</v>
      </c>
      <c r="BQ7" s="122">
        <f>IFERROR(BP7/BN7,"-")</f>
        <v>0.066666666666667</v>
      </c>
      <c r="BR7" s="123">
        <v>290000</v>
      </c>
      <c r="BS7" s="124">
        <f>IFERROR(BR7/BN7,"-")</f>
        <v>9666.6666666667</v>
      </c>
      <c r="BT7" s="125"/>
      <c r="BU7" s="125"/>
      <c r="BV7" s="125">
        <v>2</v>
      </c>
      <c r="BW7" s="126">
        <v>14</v>
      </c>
      <c r="BX7" s="127">
        <f>IF(P7=0,"",IF(BW7=0,"",(BW7/P7)))</f>
        <v>0.11382113821138</v>
      </c>
      <c r="BY7" s="128">
        <v>3</v>
      </c>
      <c r="BZ7" s="129">
        <f>IFERROR(BY7/BW7,"-")</f>
        <v>0.21428571428571</v>
      </c>
      <c r="CA7" s="130">
        <v>841000</v>
      </c>
      <c r="CB7" s="131">
        <f>IFERROR(CA7/BW7,"-")</f>
        <v>60071.428571429</v>
      </c>
      <c r="CC7" s="132"/>
      <c r="CD7" s="132"/>
      <c r="CE7" s="132">
        <v>3</v>
      </c>
      <c r="CF7" s="133">
        <v>6</v>
      </c>
      <c r="CG7" s="134">
        <f>IF(P7=0,"",IF(CF7=0,"",(CF7/P7)))</f>
        <v>0.048780487804878</v>
      </c>
      <c r="CH7" s="135">
        <v>1</v>
      </c>
      <c r="CI7" s="136">
        <f>IFERROR(CH7/CF7,"-")</f>
        <v>0.16666666666667</v>
      </c>
      <c r="CJ7" s="137">
        <v>100000</v>
      </c>
      <c r="CK7" s="138">
        <f>IFERROR(CJ7/CF7,"-")</f>
        <v>16666.666666667</v>
      </c>
      <c r="CL7" s="139"/>
      <c r="CM7" s="139"/>
      <c r="CN7" s="139">
        <v>1</v>
      </c>
      <c r="CO7" s="140">
        <v>9</v>
      </c>
      <c r="CP7" s="141">
        <v>1279000</v>
      </c>
      <c r="CQ7" s="141">
        <v>442000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12.192</v>
      </c>
      <c r="B10" s="39"/>
      <c r="C10" s="39"/>
      <c r="D10" s="39"/>
      <c r="E10" s="39"/>
      <c r="F10" s="39"/>
      <c r="G10" s="40" t="s">
        <v>80</v>
      </c>
      <c r="H10" s="40"/>
      <c r="I10" s="40"/>
      <c r="J10" s="190">
        <f>SUM(J6:J9)</f>
        <v>125000</v>
      </c>
      <c r="K10" s="41">
        <f>SUM(K6:K9)</f>
        <v>443</v>
      </c>
      <c r="L10" s="41">
        <f>SUM(L6:L9)</f>
        <v>225</v>
      </c>
      <c r="M10" s="41">
        <f>SUM(M6:M9)</f>
        <v>609</v>
      </c>
      <c r="N10" s="41">
        <f>SUM(N6:N9)</f>
        <v>184</v>
      </c>
      <c r="O10" s="41">
        <f>SUM(O6:O9)</f>
        <v>7</v>
      </c>
      <c r="P10" s="41">
        <f>SUM(P6:P9)</f>
        <v>191</v>
      </c>
      <c r="Q10" s="42">
        <f>IFERROR(P10/M10,"-")</f>
        <v>0.3136288998358</v>
      </c>
      <c r="R10" s="78">
        <f>SUM(R6:R9)</f>
        <v>9</v>
      </c>
      <c r="S10" s="78">
        <f>SUM(S6:S9)</f>
        <v>48</v>
      </c>
      <c r="T10" s="42">
        <f>IFERROR(R10/P10,"-")</f>
        <v>0.047120418848168</v>
      </c>
      <c r="U10" s="184">
        <f>IFERROR(J10/P10,"-")</f>
        <v>654.4502617801</v>
      </c>
      <c r="V10" s="44">
        <f>SUM(V6:V9)</f>
        <v>10</v>
      </c>
      <c r="W10" s="42">
        <f>IFERROR(V10/P10,"-")</f>
        <v>0.052356020942408</v>
      </c>
      <c r="X10" s="190">
        <f>SUM(X6:X9)</f>
        <v>1524000</v>
      </c>
      <c r="Y10" s="190">
        <f>IFERROR(X10/P10,"-")</f>
        <v>7979.057591623</v>
      </c>
      <c r="Z10" s="190">
        <f>IFERROR(X10/V10,"-")</f>
        <v>152400</v>
      </c>
      <c r="AA10" s="190">
        <f>X10-J10</f>
        <v>1399000</v>
      </c>
      <c r="AB10" s="47">
        <f>X10/J10</f>
        <v>12.192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