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<sst xmlns="http://schemas.openxmlformats.org/spreadsheetml/2006/main" uniqueCount="75">
  <si>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</si>
  <si>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</si>
  <si>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</si>
  <si>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</si>
  <si>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</si>
  <si>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</si>
  <si>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</si>
  <si>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</si>
  <si>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</si>
  <si>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</si>
  <si>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</si>
  <si>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</si>
  <si>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</si>
  <si>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</si>
  <si>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</si>
  <si>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</si>
  <si>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</si>
  <si>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</si>
  <si>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</si>
  <si>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</si>
  <si>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</si>
  <si>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</si>
  <si>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</si>
  <si>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</si>
  <si>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12月</t>
  </si>
  <si>
    <t>りんご</t>
  </si>
  <si>
    <t>最終更新日</t>
  </si>
  <si>
    <t>03月31日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</si>
  <si>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</si>
  <si>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</si>
  <si>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</si>
  <si>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</si>
  <si>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</si>
  <si>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</si>
  <si>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</si>
  <si>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</si>
  <si>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</si>
  <si>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</si>
  <si>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</si>
  <si>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</si>
  <si>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</si>
  <si>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</si>
  <si>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</si>
  <si>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</si>
  <si>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</si>
  <si>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</si>
  <si>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</si>
  <si>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</si>
  <si>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</si>
  <si>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</si>
  <si>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</si>
  <si>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</si>
  <si>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</si>
  <si>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</si>
  <si>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</si>
  <si>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</si>
  <si>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</si>
  <si>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</si>
  <si>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</si>
  <si>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</si>
  <si>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ze007</t>
  </si>
  <si>
    <t>大洋図書</t>
  </si>
  <si>
    <t>5P元祖</t>
  </si>
  <si>
    <t>TOP</t>
  </si>
  <si>
    <t>実話ナックルズ ウルトラ</t>
  </si>
  <si>
    <t>1C5P</t>
  </si>
  <si>
    <t>12月14日(月)</t>
  </si>
  <si>
    <t>ze008</t>
  </si>
  <si>
    <t>空電</t>
  </si>
  <si>
    <t>ze005</t>
  </si>
  <si>
    <t>日本ジャーナル出版</t>
  </si>
  <si>
    <t>週刊実話増刊「実話ザ・タブー」</t>
  </si>
  <si>
    <t>12月23日(水)</t>
  </si>
  <si>
    <t>ze006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</si>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</sst>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200000</v>
      </c>
      <c r="E6" s="81">
        <v>140</v>
      </c>
      <c r="F6" s="81">
        <v>80</v>
      </c>
      <c r="G6" s="81">
        <v>104</v>
      </c>
      <c r="H6" s="91">
        <v>50</v>
      </c>
      <c r="I6" s="92">
        <v>0</v>
      </c>
      <c r="J6" s="145">
        <f>H6+I6</f>
        <v>50</v>
      </c>
      <c r="K6" s="82">
        <f>IFERROR(J6/G6,"-")</f>
        <v>0.48076923076923</v>
      </c>
      <c r="L6" s="81">
        <v>9</v>
      </c>
      <c r="M6" s="81">
        <v>4</v>
      </c>
      <c r="N6" s="82">
        <f>IFERROR(L6/J6,"-")</f>
        <v>0.18</v>
      </c>
      <c r="O6" s="83">
        <f>IFERROR(D6/J6,"-")</f>
        <v>4000</v>
      </c>
      <c r="P6" s="84">
        <v>7</v>
      </c>
      <c r="Q6" s="82">
        <f>IFERROR(P6/J6,"-")</f>
        <v>0.14</v>
      </c>
      <c r="R6" s="200">
        <v>298000</v>
      </c>
      <c r="S6" s="201">
        <f>IFERROR(R6/J6,"-")</f>
        <v>5960</v>
      </c>
      <c r="T6" s="201">
        <f>IFERROR(R6/P6,"-")</f>
        <v>42571.428571429</v>
      </c>
      <c r="U6" s="195">
        <f>IFERROR(R6-D6,"-")</f>
        <v>98000</v>
      </c>
      <c r="V6" s="85">
        <f>R6/D6</f>
        <v>1.49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200000</v>
      </c>
      <c r="E9" s="41">
        <f>SUM(E6:E7)</f>
        <v>140</v>
      </c>
      <c r="F9" s="41">
        <f>SUM(F6:F7)</f>
        <v>80</v>
      </c>
      <c r="G9" s="41">
        <f>SUM(G6:G7)</f>
        <v>104</v>
      </c>
      <c r="H9" s="41">
        <f>SUM(H6:H7)</f>
        <v>50</v>
      </c>
      <c r="I9" s="41">
        <f>SUM(I6:I7)</f>
        <v>0</v>
      </c>
      <c r="J9" s="41">
        <f>SUM(J6:J7)</f>
        <v>50</v>
      </c>
      <c r="K9" s="42">
        <f>IFERROR(J9/G9,"-")</f>
        <v>0.48076923076923</v>
      </c>
      <c r="L9" s="78">
        <f>SUM(L6:L7)</f>
        <v>9</v>
      </c>
      <c r="M9" s="78">
        <f>SUM(M6:M7)</f>
        <v>4</v>
      </c>
      <c r="N9" s="42">
        <f>IFERROR(L9/J9,"-")</f>
        <v>0.18</v>
      </c>
      <c r="O9" s="43">
        <f>IFERROR(D9/J9,"-")</f>
        <v>4000</v>
      </c>
      <c r="P9" s="44">
        <f>SUM(P6:P7)</f>
        <v>7</v>
      </c>
      <c r="Q9" s="42">
        <f>IFERROR(P9/J9,"-")</f>
        <v>0.14</v>
      </c>
      <c r="R9" s="45">
        <f>SUM(R6:R7)</f>
        <v>298000</v>
      </c>
      <c r="S9" s="45">
        <f>IFERROR(R9/J9,"-")</f>
        <v>5960</v>
      </c>
      <c r="T9" s="45">
        <f>IFERROR(R9/P9,"-")</f>
        <v>42571.428571429</v>
      </c>
      <c r="U9" s="46">
        <f>SUM(U6:U7)</f>
        <v>98000</v>
      </c>
      <c r="V9" s="47">
        <f>IFERROR(R9/D9,"-")</f>
        <v>1.49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2.6133333333333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75000</v>
      </c>
      <c r="K6" s="81">
        <v>16</v>
      </c>
      <c r="L6" s="81">
        <v>0</v>
      </c>
      <c r="M6" s="81">
        <v>49</v>
      </c>
      <c r="N6" s="91">
        <v>6</v>
      </c>
      <c r="O6" s="92">
        <v>0</v>
      </c>
      <c r="P6" s="93">
        <f>N6+O6</f>
        <v>6</v>
      </c>
      <c r="Q6" s="82">
        <f>IFERROR(P6/M6,"-")</f>
        <v>0.12244897959184</v>
      </c>
      <c r="R6" s="81">
        <v>0</v>
      </c>
      <c r="S6" s="81">
        <v>1</v>
      </c>
      <c r="T6" s="82">
        <f>IFERROR(S6/(O6+P6),"-")</f>
        <v>0.16666666666667</v>
      </c>
      <c r="U6" s="182">
        <f>IFERROR(J6/SUM(P6:P7),"-")</f>
        <v>2343.75</v>
      </c>
      <c r="V6" s="84">
        <v>1</v>
      </c>
      <c r="W6" s="82">
        <f>IF(P6=0,"-",V6/P6)</f>
        <v>0.16666666666667</v>
      </c>
      <c r="X6" s="186">
        <v>105000</v>
      </c>
      <c r="Y6" s="187">
        <f>IFERROR(X6/P6,"-")</f>
        <v>17500</v>
      </c>
      <c r="Z6" s="187">
        <f>IFERROR(X6/V6,"-")</f>
        <v>105000</v>
      </c>
      <c r="AA6" s="188">
        <f>SUM(X6:X7)-SUM(J6:J7)</f>
        <v>121000</v>
      </c>
      <c r="AB6" s="85">
        <f>SUM(X6:X7)/SUM(J6:J7)</f>
        <v>2.6133333333333</v>
      </c>
      <c r="AC6" s="79"/>
      <c r="AD6" s="94">
        <v>1</v>
      </c>
      <c r="AE6" s="95">
        <f>IF(P6=0,"",IF(AD6=0,"",(AD6/P6)))</f>
        <v>0.16666666666667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0.33333333333333</v>
      </c>
      <c r="BP6" s="121">
        <v>1</v>
      </c>
      <c r="BQ6" s="122">
        <f>IFERROR(BP6/BN6,"-")</f>
        <v>0.5</v>
      </c>
      <c r="BR6" s="123">
        <v>105000</v>
      </c>
      <c r="BS6" s="124">
        <f>IFERROR(BR6/BN6,"-")</f>
        <v>52500</v>
      </c>
      <c r="BT6" s="125"/>
      <c r="BU6" s="125"/>
      <c r="BV6" s="125">
        <v>1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105000</v>
      </c>
      <c r="CQ6" s="141">
        <v>105000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60</v>
      </c>
      <c r="L7" s="81">
        <v>48</v>
      </c>
      <c r="M7" s="81">
        <v>19</v>
      </c>
      <c r="N7" s="91">
        <v>26</v>
      </c>
      <c r="O7" s="92">
        <v>0</v>
      </c>
      <c r="P7" s="93">
        <f>N7+O7</f>
        <v>26</v>
      </c>
      <c r="Q7" s="82">
        <f>IFERROR(P7/M7,"-")</f>
        <v>1.3684210526316</v>
      </c>
      <c r="R7" s="81">
        <v>5</v>
      </c>
      <c r="S7" s="81">
        <v>2</v>
      </c>
      <c r="T7" s="82">
        <f>IFERROR(S7/(O7+P7),"-")</f>
        <v>0.076923076923077</v>
      </c>
      <c r="U7" s="182"/>
      <c r="V7" s="84">
        <v>4</v>
      </c>
      <c r="W7" s="82">
        <f>IF(P7=0,"-",V7/P7)</f>
        <v>0.15384615384615</v>
      </c>
      <c r="X7" s="186">
        <v>91000</v>
      </c>
      <c r="Y7" s="187">
        <f>IFERROR(X7/P7,"-")</f>
        <v>3500</v>
      </c>
      <c r="Z7" s="187">
        <f>IFERROR(X7/V7,"-")</f>
        <v>22750</v>
      </c>
      <c r="AA7" s="188"/>
      <c r="AB7" s="85"/>
      <c r="AC7" s="79"/>
      <c r="AD7" s="94">
        <v>1</v>
      </c>
      <c r="AE7" s="95">
        <f>IF(P7=0,"",IF(AD7=0,"",(AD7/P7)))</f>
        <v>0.038461538461538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2</v>
      </c>
      <c r="AN7" s="101">
        <f>IF(P7=0,"",IF(AM7=0,"",(AM7/P7)))</f>
        <v>0.076923076923077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5</v>
      </c>
      <c r="AW7" s="107">
        <f>IF(P7=0,"",IF(AV7=0,"",(AV7/P7)))</f>
        <v>0.19230769230769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7</v>
      </c>
      <c r="BF7" s="113">
        <f>IF(P7=0,"",IF(BE7=0,"",(BE7/P7)))</f>
        <v>0.26923076923077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</v>
      </c>
      <c r="BO7" s="120">
        <f>IF(P7=0,"",IF(BN7=0,"",(BN7/P7)))</f>
        <v>0.11538461538462</v>
      </c>
      <c r="BP7" s="121">
        <v>1</v>
      </c>
      <c r="BQ7" s="122">
        <f>IFERROR(BP7/BN7,"-")</f>
        <v>0.33333333333333</v>
      </c>
      <c r="BR7" s="123">
        <v>12000</v>
      </c>
      <c r="BS7" s="124">
        <f>IFERROR(BR7/BN7,"-")</f>
        <v>4000</v>
      </c>
      <c r="BT7" s="125"/>
      <c r="BU7" s="125"/>
      <c r="BV7" s="125">
        <v>1</v>
      </c>
      <c r="BW7" s="126">
        <v>5</v>
      </c>
      <c r="BX7" s="127">
        <f>IF(P7=0,"",IF(BW7=0,"",(BW7/P7)))</f>
        <v>0.19230769230769</v>
      </c>
      <c r="BY7" s="128">
        <v>2</v>
      </c>
      <c r="BZ7" s="129">
        <f>IFERROR(BY7/BW7,"-")</f>
        <v>0.4</v>
      </c>
      <c r="CA7" s="130">
        <v>51000</v>
      </c>
      <c r="CB7" s="131">
        <f>IFERROR(CA7/BW7,"-")</f>
        <v>10200</v>
      </c>
      <c r="CC7" s="132">
        <v>1</v>
      </c>
      <c r="CD7" s="132"/>
      <c r="CE7" s="132">
        <v>1</v>
      </c>
      <c r="CF7" s="133">
        <v>3</v>
      </c>
      <c r="CG7" s="134">
        <f>IF(P7=0,"",IF(CF7=0,"",(CF7/P7)))</f>
        <v>0.11538461538462</v>
      </c>
      <c r="CH7" s="135">
        <v>1</v>
      </c>
      <c r="CI7" s="136">
        <f>IFERROR(CH7/CF7,"-")</f>
        <v>0.33333333333333</v>
      </c>
      <c r="CJ7" s="137">
        <v>28000</v>
      </c>
      <c r="CK7" s="138">
        <f>IFERROR(CJ7/CF7,"-")</f>
        <v>9333.3333333333</v>
      </c>
      <c r="CL7" s="139"/>
      <c r="CM7" s="139"/>
      <c r="CN7" s="139">
        <v>1</v>
      </c>
      <c r="CO7" s="140">
        <v>4</v>
      </c>
      <c r="CP7" s="141">
        <v>91000</v>
      </c>
      <c r="CQ7" s="141">
        <v>40000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0.816</v>
      </c>
      <c r="B8" s="203" t="s">
        <v>69</v>
      </c>
      <c r="C8" s="203" t="s">
        <v>70</v>
      </c>
      <c r="D8" s="203" t="s">
        <v>62</v>
      </c>
      <c r="E8" s="203"/>
      <c r="F8" s="203" t="s">
        <v>63</v>
      </c>
      <c r="G8" s="203" t="s">
        <v>71</v>
      </c>
      <c r="H8" s="90" t="s">
        <v>65</v>
      </c>
      <c r="I8" s="90" t="s">
        <v>72</v>
      </c>
      <c r="J8" s="188">
        <v>125000</v>
      </c>
      <c r="K8" s="81">
        <v>15</v>
      </c>
      <c r="L8" s="81">
        <v>0</v>
      </c>
      <c r="M8" s="81">
        <v>28</v>
      </c>
      <c r="N8" s="91">
        <v>7</v>
      </c>
      <c r="O8" s="92">
        <v>0</v>
      </c>
      <c r="P8" s="93">
        <f>N8+O8</f>
        <v>7</v>
      </c>
      <c r="Q8" s="82">
        <f>IFERROR(P8/M8,"-")</f>
        <v>0.25</v>
      </c>
      <c r="R8" s="81">
        <v>1</v>
      </c>
      <c r="S8" s="81">
        <v>1</v>
      </c>
      <c r="T8" s="82">
        <f>IFERROR(S8/(O8+P8),"-")</f>
        <v>0.14285714285714</v>
      </c>
      <c r="U8" s="182">
        <f>IFERROR(J8/SUM(P8:P9),"-")</f>
        <v>6944.4444444444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-23000</v>
      </c>
      <c r="AB8" s="85">
        <f>SUM(X8:X9)/SUM(J8:J9)</f>
        <v>0.816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0.28571428571429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2</v>
      </c>
      <c r="AW8" s="107">
        <f>IF(P8=0,"",IF(AV8=0,"",(AV8/P8)))</f>
        <v>0.28571428571429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0.14285714285714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0.14285714285714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0.14285714285714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49</v>
      </c>
      <c r="L9" s="81">
        <v>32</v>
      </c>
      <c r="M9" s="81">
        <v>8</v>
      </c>
      <c r="N9" s="91">
        <v>11</v>
      </c>
      <c r="O9" s="92">
        <v>0</v>
      </c>
      <c r="P9" s="93">
        <f>N9+O9</f>
        <v>11</v>
      </c>
      <c r="Q9" s="82">
        <f>IFERROR(P9/M9,"-")</f>
        <v>1.375</v>
      </c>
      <c r="R9" s="81">
        <v>3</v>
      </c>
      <c r="S9" s="81">
        <v>0</v>
      </c>
      <c r="T9" s="82">
        <f>IFERROR(S9/(O9+P9),"-")</f>
        <v>0</v>
      </c>
      <c r="U9" s="182"/>
      <c r="V9" s="84">
        <v>2</v>
      </c>
      <c r="W9" s="82">
        <f>IF(P9=0,"-",V9/P9)</f>
        <v>0.18181818181818</v>
      </c>
      <c r="X9" s="186">
        <v>102000</v>
      </c>
      <c r="Y9" s="187">
        <f>IFERROR(X9/P9,"-")</f>
        <v>9272.7272727273</v>
      </c>
      <c r="Z9" s="187">
        <f>IFERROR(X9/V9,"-")</f>
        <v>51000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2</v>
      </c>
      <c r="AN9" s="101">
        <f>IF(P9=0,"",IF(AM9=0,"",(AM9/P9)))</f>
        <v>0.18181818181818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0.090909090909091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2</v>
      </c>
      <c r="BF9" s="113">
        <f>IF(P9=0,"",IF(BE9=0,"",(BE9/P9)))</f>
        <v>0.18181818181818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0.18181818181818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3</v>
      </c>
      <c r="BX9" s="127">
        <f>IF(P9=0,"",IF(BW9=0,"",(BW9/P9)))</f>
        <v>0.27272727272727</v>
      </c>
      <c r="BY9" s="128">
        <v>2</v>
      </c>
      <c r="BZ9" s="129">
        <f>IFERROR(BY9/BW9,"-")</f>
        <v>0.66666666666667</v>
      </c>
      <c r="CA9" s="130">
        <v>102000</v>
      </c>
      <c r="CB9" s="131">
        <f>IFERROR(CA9/BW9,"-")</f>
        <v>34000</v>
      </c>
      <c r="CC9" s="132"/>
      <c r="CD9" s="132">
        <v>1</v>
      </c>
      <c r="CE9" s="132">
        <v>1</v>
      </c>
      <c r="CF9" s="133">
        <v>1</v>
      </c>
      <c r="CG9" s="134">
        <f>IF(P9=0,"",IF(CF9=0,"",(CF9/P9)))</f>
        <v>0.090909090909091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2</v>
      </c>
      <c r="CP9" s="141">
        <v>102000</v>
      </c>
      <c r="CQ9" s="141">
        <v>98000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1.49</v>
      </c>
      <c r="B12" s="39"/>
      <c r="C12" s="39"/>
      <c r="D12" s="39"/>
      <c r="E12" s="39"/>
      <c r="F12" s="39"/>
      <c r="G12" s="40" t="s">
        <v>74</v>
      </c>
      <c r="H12" s="40"/>
      <c r="I12" s="40"/>
      <c r="J12" s="190">
        <f>SUM(J6:J11)</f>
        <v>200000</v>
      </c>
      <c r="K12" s="41">
        <f>SUM(K6:K11)</f>
        <v>140</v>
      </c>
      <c r="L12" s="41">
        <f>SUM(L6:L11)</f>
        <v>80</v>
      </c>
      <c r="M12" s="41">
        <f>SUM(M6:M11)</f>
        <v>104</v>
      </c>
      <c r="N12" s="41">
        <f>SUM(N6:N11)</f>
        <v>50</v>
      </c>
      <c r="O12" s="41">
        <f>SUM(O6:O11)</f>
        <v>0</v>
      </c>
      <c r="P12" s="41">
        <f>SUM(P6:P11)</f>
        <v>50</v>
      </c>
      <c r="Q12" s="42">
        <f>IFERROR(P12/M12,"-")</f>
        <v>0.48076923076923</v>
      </c>
      <c r="R12" s="78">
        <f>SUM(R6:R11)</f>
        <v>9</v>
      </c>
      <c r="S12" s="78">
        <f>SUM(S6:S11)</f>
        <v>4</v>
      </c>
      <c r="T12" s="42">
        <f>IFERROR(R12/P12,"-")</f>
        <v>0.18</v>
      </c>
      <c r="U12" s="184">
        <f>IFERROR(J12/P12,"-")</f>
        <v>4000</v>
      </c>
      <c r="V12" s="44">
        <f>SUM(V6:V11)</f>
        <v>7</v>
      </c>
      <c r="W12" s="42">
        <f>IFERROR(V12/P12,"-")</f>
        <v>0.14</v>
      </c>
      <c r="X12" s="190">
        <f>SUM(X6:X11)</f>
        <v>298000</v>
      </c>
      <c r="Y12" s="190">
        <f>IFERROR(X12/P12,"-")</f>
        <v>5960</v>
      </c>
      <c r="Z12" s="190">
        <f>IFERROR(X12/V12,"-")</f>
        <v>42571.428571429</v>
      </c>
      <c r="AA12" s="190">
        <f>X12-J12</f>
        <v>98000</v>
      </c>
      <c r="AB12" s="47">
        <f>X12/J12</f>
        <v>1.49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