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<sst xmlns="http://schemas.openxmlformats.org/spreadsheetml/2006/main" uniqueCount="77">
  <si>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</si>
  <si>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</si>
  <si>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</si>
  <si>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</si>
  <si>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</si>
  <si>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</si>
  <si>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</si>
  <si>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</si>
  <si>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</si>
  <si>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</si>
  <si>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</si>
  <si>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</si>
  <si>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</si>
  <si>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</si>
  <si>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</si>
  <si>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</si>
  <si>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</si>
  <si>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</si>
  <si>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</si>
  <si>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</si>
  <si>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</si>
  <si>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</si>
  <si>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</si>
  <si>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</si>
  <si>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04月</t>
  </si>
  <si>
    <t>アイメール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</si>
  <si>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</si>
  <si>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</si>
  <si>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</si>
  <si>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</si>
  <si>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</si>
  <si>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</si>
  <si>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</si>
  <si>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</si>
  <si>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</si>
  <si>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</si>
  <si>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</si>
  <si>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</si>
  <si>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</si>
  <si>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</si>
  <si>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</si>
  <si>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</si>
  <si>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</si>
  <si>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</si>
  <si>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</si>
  <si>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</si>
  <si>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</si>
  <si>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</si>
  <si>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</si>
  <si>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</si>
  <si>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</si>
  <si>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</si>
  <si>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</si>
  <si>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</si>
  <si>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</si>
  <si>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</si>
  <si>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</si>
  <si>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</si>
  <si>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</si>
  <si>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</si>
  <si>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sms_a1105</t>
  </si>
  <si>
    <t>楽楽出版</t>
  </si>
  <si>
    <t>5P元祖（妃さん）</t>
  </si>
  <si>
    <t>i38</t>
  </si>
  <si>
    <t>EXCITING MAX!HIGH-GRADE</t>
  </si>
  <si>
    <t>1C5P</t>
  </si>
  <si>
    <t>4月18日(月)</t>
  </si>
  <si>
    <t>smss2375</t>
  </si>
  <si>
    <t>空電</t>
  </si>
  <si>
    <t>sms_a1106</t>
  </si>
  <si>
    <t>大洋図書</t>
  </si>
  <si>
    <t>1P記事_求む！中高年男性版_アイ(妃さん)</t>
  </si>
  <si>
    <t>臨時増刊ラヴァーズ</t>
  </si>
  <si>
    <t>表4　4C1P</t>
  </si>
  <si>
    <t>4月21日(木)</t>
  </si>
  <si>
    <t>smss2376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</si>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</sst>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170000</v>
      </c>
      <c r="E6" s="81">
        <v>0</v>
      </c>
      <c r="F6" s="81">
        <v>0</v>
      </c>
      <c r="G6" s="81">
        <v>501</v>
      </c>
      <c r="H6" s="91">
        <v>67</v>
      </c>
      <c r="I6" s="92">
        <v>0</v>
      </c>
      <c r="J6" s="145">
        <f>H6+I6</f>
        <v>67</v>
      </c>
      <c r="K6" s="82">
        <f>IFERROR(J6/G6,"-")</f>
        <v>0.13373253493014</v>
      </c>
      <c r="L6" s="81">
        <v>7</v>
      </c>
      <c r="M6" s="81">
        <v>11</v>
      </c>
      <c r="N6" s="82">
        <f>IFERROR(L6/J6,"-")</f>
        <v>0.1044776119403</v>
      </c>
      <c r="O6" s="83">
        <f>IFERROR(D6/J6,"-")</f>
        <v>2537.3134328358</v>
      </c>
      <c r="P6" s="84">
        <v>10</v>
      </c>
      <c r="Q6" s="82">
        <f>IFERROR(P6/J6,"-")</f>
        <v>0.14925373134328</v>
      </c>
      <c r="R6" s="200">
        <v>240000</v>
      </c>
      <c r="S6" s="201">
        <f>IFERROR(R6/J6,"-")</f>
        <v>3582.0895522388</v>
      </c>
      <c r="T6" s="201">
        <f>IFERROR(R6/P6,"-")</f>
        <v>24000</v>
      </c>
      <c r="U6" s="195">
        <f>IFERROR(R6-D6,"-")</f>
        <v>70000</v>
      </c>
      <c r="V6" s="85">
        <f>R6/D6</f>
        <v>1.4117647058824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170000</v>
      </c>
      <c r="E9" s="41">
        <f>SUM(E6:E7)</f>
        <v>0</v>
      </c>
      <c r="F9" s="41">
        <f>SUM(F6:F7)</f>
        <v>0</v>
      </c>
      <c r="G9" s="41">
        <f>SUM(G6:G7)</f>
        <v>501</v>
      </c>
      <c r="H9" s="41">
        <f>SUM(H6:H7)</f>
        <v>67</v>
      </c>
      <c r="I9" s="41">
        <f>SUM(I6:I7)</f>
        <v>0</v>
      </c>
      <c r="J9" s="41">
        <f>SUM(J6:J7)</f>
        <v>67</v>
      </c>
      <c r="K9" s="42">
        <f>IFERROR(J9/G9,"-")</f>
        <v>0.13373253493014</v>
      </c>
      <c r="L9" s="78">
        <f>SUM(L6:L7)</f>
        <v>7</v>
      </c>
      <c r="M9" s="78">
        <f>SUM(M6:M7)</f>
        <v>11</v>
      </c>
      <c r="N9" s="42">
        <f>IFERROR(L9/J9,"-")</f>
        <v>0.1044776119403</v>
      </c>
      <c r="O9" s="43">
        <f>IFERROR(D9/J9,"-")</f>
        <v>2537.3134328358</v>
      </c>
      <c r="P9" s="44">
        <f>SUM(P6:P7)</f>
        <v>10</v>
      </c>
      <c r="Q9" s="42">
        <f>IFERROR(P9/J9,"-")</f>
        <v>0.14925373134328</v>
      </c>
      <c r="R9" s="45">
        <f>SUM(R6:R7)</f>
        <v>240000</v>
      </c>
      <c r="S9" s="45">
        <f>IFERROR(R9/J9,"-")</f>
        <v>3582.0895522388</v>
      </c>
      <c r="T9" s="45">
        <f>IFERROR(R9/P9,"-")</f>
        <v>24000</v>
      </c>
      <c r="U9" s="46">
        <f>SUM(U6:U7)</f>
        <v>70000</v>
      </c>
      <c r="V9" s="47">
        <f>IFERROR(R9/D9,"-")</f>
        <v>1.4117647058824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1.6307692307692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65000</v>
      </c>
      <c r="K6" s="81">
        <v>0</v>
      </c>
      <c r="L6" s="81">
        <v>0</v>
      </c>
      <c r="M6" s="81">
        <v>28</v>
      </c>
      <c r="N6" s="91">
        <v>7</v>
      </c>
      <c r="O6" s="92">
        <v>0</v>
      </c>
      <c r="P6" s="93">
        <f>N6+O6</f>
        <v>7</v>
      </c>
      <c r="Q6" s="82">
        <f>IFERROR(P6/M6,"-")</f>
        <v>0.25</v>
      </c>
      <c r="R6" s="81">
        <v>1</v>
      </c>
      <c r="S6" s="81">
        <v>4</v>
      </c>
      <c r="T6" s="82">
        <f>IFERROR(S6/(O6+P6),"-")</f>
        <v>0.57142857142857</v>
      </c>
      <c r="U6" s="182">
        <f>IFERROR(J6/SUM(P6:P7),"-")</f>
        <v>2407.4074074074</v>
      </c>
      <c r="V6" s="84">
        <v>2</v>
      </c>
      <c r="W6" s="82">
        <f>IF(P6=0,"-",V6/P6)</f>
        <v>0.28571428571429</v>
      </c>
      <c r="X6" s="186">
        <v>13000</v>
      </c>
      <c r="Y6" s="187">
        <f>IFERROR(X6/P6,"-")</f>
        <v>1857.1428571429</v>
      </c>
      <c r="Z6" s="187">
        <f>IFERROR(X6/V6,"-")</f>
        <v>6500</v>
      </c>
      <c r="AA6" s="188">
        <f>SUM(X6:X7)-SUM(J6:J7)</f>
        <v>41000</v>
      </c>
      <c r="AB6" s="85">
        <f>SUM(X6:X7)/SUM(J6:J7)</f>
        <v>1.6307692307692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0.14285714285714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0.28571428571429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0.14285714285714</v>
      </c>
      <c r="BG6" s="112">
        <v>1</v>
      </c>
      <c r="BH6" s="114">
        <f>IFERROR(BG6/BE6,"-")</f>
        <v>1</v>
      </c>
      <c r="BI6" s="115">
        <v>8000</v>
      </c>
      <c r="BJ6" s="116">
        <f>IFERROR(BI6/BE6,"-")</f>
        <v>8000</v>
      </c>
      <c r="BK6" s="117"/>
      <c r="BL6" s="117"/>
      <c r="BM6" s="117">
        <v>1</v>
      </c>
      <c r="BN6" s="119">
        <v>2</v>
      </c>
      <c r="BO6" s="120">
        <f>IF(P6=0,"",IF(BN6=0,"",(BN6/P6)))</f>
        <v>0.28571428571429</v>
      </c>
      <c r="BP6" s="121">
        <v>1</v>
      </c>
      <c r="BQ6" s="122">
        <f>IFERROR(BP6/BN6,"-")</f>
        <v>0.5</v>
      </c>
      <c r="BR6" s="123">
        <v>5000</v>
      </c>
      <c r="BS6" s="124">
        <f>IFERROR(BR6/BN6,"-")</f>
        <v>2500</v>
      </c>
      <c r="BT6" s="125">
        <v>1</v>
      </c>
      <c r="BU6" s="125"/>
      <c r="BV6" s="125"/>
      <c r="BW6" s="126">
        <v>1</v>
      </c>
      <c r="BX6" s="127">
        <f>IF(P6=0,"",IF(BW6=0,"",(BW6/P6)))</f>
        <v>0.14285714285714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13000</v>
      </c>
      <c r="CQ6" s="141">
        <v>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0</v>
      </c>
      <c r="L7" s="81">
        <v>0</v>
      </c>
      <c r="M7" s="81">
        <v>20</v>
      </c>
      <c r="N7" s="91">
        <v>20</v>
      </c>
      <c r="O7" s="92">
        <v>0</v>
      </c>
      <c r="P7" s="93">
        <f>N7+O7</f>
        <v>20</v>
      </c>
      <c r="Q7" s="82">
        <f>IFERROR(P7/M7,"-")</f>
        <v>1</v>
      </c>
      <c r="R7" s="81">
        <v>0</v>
      </c>
      <c r="S7" s="81">
        <v>1</v>
      </c>
      <c r="T7" s="82">
        <f>IFERROR(S7/(O7+P7),"-")</f>
        <v>0.05</v>
      </c>
      <c r="U7" s="182"/>
      <c r="V7" s="84">
        <v>1</v>
      </c>
      <c r="W7" s="82">
        <f>IF(P7=0,"-",V7/P7)</f>
        <v>0.05</v>
      </c>
      <c r="X7" s="186">
        <v>93000</v>
      </c>
      <c r="Y7" s="187">
        <f>IFERROR(X7/P7,"-")</f>
        <v>4650</v>
      </c>
      <c r="Z7" s="187">
        <f>IFERROR(X7/V7,"-")</f>
        <v>93000</v>
      </c>
      <c r="AA7" s="188"/>
      <c r="AB7" s="85"/>
      <c r="AC7" s="79"/>
      <c r="AD7" s="94">
        <v>1</v>
      </c>
      <c r="AE7" s="95">
        <f>IF(P7=0,"",IF(AD7=0,"",(AD7/P7)))</f>
        <v>0.05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</v>
      </c>
      <c r="AN7" s="101">
        <f>IF(P7=0,"",IF(AM7=0,"",(AM7/P7)))</f>
        <v>0.1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3</v>
      </c>
      <c r="AW7" s="107">
        <f>IF(P7=0,"",IF(AV7=0,"",(AV7/P7)))</f>
        <v>0.15</v>
      </c>
      <c r="AX7" s="106">
        <v>1</v>
      </c>
      <c r="AY7" s="108">
        <f>IFERROR(AX7/AV7,"-")</f>
        <v>0.33333333333333</v>
      </c>
      <c r="AZ7" s="109">
        <v>68000</v>
      </c>
      <c r="BA7" s="110">
        <f>IFERROR(AZ7/AV7,"-")</f>
        <v>22666.666666667</v>
      </c>
      <c r="BB7" s="111"/>
      <c r="BC7" s="111"/>
      <c r="BD7" s="111">
        <v>1</v>
      </c>
      <c r="BE7" s="112">
        <v>5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0.15</v>
      </c>
      <c r="BY7" s="128">
        <v>1</v>
      </c>
      <c r="BZ7" s="129">
        <f>IFERROR(BY7/BW7,"-")</f>
        <v>0.33333333333333</v>
      </c>
      <c r="CA7" s="130">
        <v>25000</v>
      </c>
      <c r="CB7" s="131">
        <f>IFERROR(CA7/BW7,"-")</f>
        <v>8333.3333333333</v>
      </c>
      <c r="CC7" s="132"/>
      <c r="CD7" s="132"/>
      <c r="CE7" s="132">
        <v>1</v>
      </c>
      <c r="CF7" s="133">
        <v>2</v>
      </c>
      <c r="CG7" s="134">
        <f>IF(P7=0,"",IF(CF7=0,"",(CF7/P7)))</f>
        <v>0.1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93000</v>
      </c>
      <c r="CQ7" s="141">
        <v>68000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1.2761904761905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105000</v>
      </c>
      <c r="K8" s="81">
        <v>0</v>
      </c>
      <c r="L8" s="81">
        <v>0</v>
      </c>
      <c r="M8" s="81">
        <v>92</v>
      </c>
      <c r="N8" s="91">
        <v>16</v>
      </c>
      <c r="O8" s="92">
        <v>0</v>
      </c>
      <c r="P8" s="93">
        <f>N8+O8</f>
        <v>16</v>
      </c>
      <c r="Q8" s="82">
        <f>IFERROR(P8/M8,"-")</f>
        <v>0.17391304347826</v>
      </c>
      <c r="R8" s="81">
        <v>2</v>
      </c>
      <c r="S8" s="81">
        <v>2</v>
      </c>
      <c r="T8" s="82">
        <f>IFERROR(S8/(O8+P8),"-")</f>
        <v>0.125</v>
      </c>
      <c r="U8" s="182">
        <f>IFERROR(J8/SUM(P8:P9),"-")</f>
        <v>2625</v>
      </c>
      <c r="V8" s="84">
        <v>2</v>
      </c>
      <c r="W8" s="82">
        <f>IF(P8=0,"-",V8/P8)</f>
        <v>0.125</v>
      </c>
      <c r="X8" s="186">
        <v>24000</v>
      </c>
      <c r="Y8" s="187">
        <f>IFERROR(X8/P8,"-")</f>
        <v>1500</v>
      </c>
      <c r="Z8" s="187">
        <f>IFERROR(X8/V8,"-")</f>
        <v>12000</v>
      </c>
      <c r="AA8" s="188">
        <f>SUM(X8:X9)-SUM(J8:J9)</f>
        <v>29000</v>
      </c>
      <c r="AB8" s="85">
        <f>SUM(X8:X9)/SUM(J8:J9)</f>
        <v>1.2761904761905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0.0625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0.0625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0.125</v>
      </c>
      <c r="BG8" s="112">
        <v>1</v>
      </c>
      <c r="BH8" s="114">
        <f>IFERROR(BG8/BE8,"-")</f>
        <v>0.5</v>
      </c>
      <c r="BI8" s="115">
        <v>3000</v>
      </c>
      <c r="BJ8" s="116">
        <f>IFERROR(BI8/BE8,"-")</f>
        <v>1500</v>
      </c>
      <c r="BK8" s="117">
        <v>1</v>
      </c>
      <c r="BL8" s="117"/>
      <c r="BM8" s="117"/>
      <c r="BN8" s="119">
        <v>5</v>
      </c>
      <c r="BO8" s="120">
        <f>IF(P8=0,"",IF(BN8=0,"",(BN8/P8)))</f>
        <v>0.3125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4</v>
      </c>
      <c r="BX8" s="127">
        <f>IF(P8=0,"",IF(BW8=0,"",(BW8/P8)))</f>
        <v>0.25</v>
      </c>
      <c r="BY8" s="128">
        <v>2</v>
      </c>
      <c r="BZ8" s="129">
        <f>IFERROR(BY8/BW8,"-")</f>
        <v>0.5</v>
      </c>
      <c r="CA8" s="130">
        <v>47000</v>
      </c>
      <c r="CB8" s="131">
        <f>IFERROR(CA8/BW8,"-")</f>
        <v>11750</v>
      </c>
      <c r="CC8" s="132"/>
      <c r="CD8" s="132"/>
      <c r="CE8" s="132">
        <v>2</v>
      </c>
      <c r="CF8" s="133">
        <v>3</v>
      </c>
      <c r="CG8" s="134">
        <f>IF(P8=0,"",IF(CF8=0,"",(CF8/P8)))</f>
        <v>0.1875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2</v>
      </c>
      <c r="CP8" s="141">
        <v>24000</v>
      </c>
      <c r="CQ8" s="141">
        <v>26000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0</v>
      </c>
      <c r="L9" s="81">
        <v>0</v>
      </c>
      <c r="M9" s="81">
        <v>361</v>
      </c>
      <c r="N9" s="91">
        <v>24</v>
      </c>
      <c r="O9" s="92">
        <v>0</v>
      </c>
      <c r="P9" s="93">
        <f>N9+O9</f>
        <v>24</v>
      </c>
      <c r="Q9" s="82">
        <f>IFERROR(P9/M9,"-")</f>
        <v>0.066481994459834</v>
      </c>
      <c r="R9" s="81">
        <v>4</v>
      </c>
      <c r="S9" s="81">
        <v>4</v>
      </c>
      <c r="T9" s="82">
        <f>IFERROR(S9/(O9+P9),"-")</f>
        <v>0.16666666666667</v>
      </c>
      <c r="U9" s="182"/>
      <c r="V9" s="84">
        <v>5</v>
      </c>
      <c r="W9" s="82">
        <f>IF(P9=0,"-",V9/P9)</f>
        <v>0.20833333333333</v>
      </c>
      <c r="X9" s="186">
        <v>110000</v>
      </c>
      <c r="Y9" s="187">
        <f>IFERROR(X9/P9,"-")</f>
        <v>4583.3333333333</v>
      </c>
      <c r="Z9" s="187">
        <f>IFERROR(X9/V9,"-")</f>
        <v>22000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0.041666666666667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</v>
      </c>
      <c r="AW9" s="107">
        <f>IF(P9=0,"",IF(AV9=0,"",(AV9/P9)))</f>
        <v>0.083333333333333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5</v>
      </c>
      <c r="BF9" s="113">
        <f>IF(P9=0,"",IF(BE9=0,"",(BE9/P9)))</f>
        <v>0.20833333333333</v>
      </c>
      <c r="BG9" s="112">
        <v>1</v>
      </c>
      <c r="BH9" s="114">
        <f>IFERROR(BG9/BE9,"-")</f>
        <v>0.2</v>
      </c>
      <c r="BI9" s="115">
        <v>11000</v>
      </c>
      <c r="BJ9" s="116">
        <f>IFERROR(BI9/BE9,"-")</f>
        <v>2200</v>
      </c>
      <c r="BK9" s="117"/>
      <c r="BL9" s="117"/>
      <c r="BM9" s="117">
        <v>1</v>
      </c>
      <c r="BN9" s="119">
        <v>8</v>
      </c>
      <c r="BO9" s="120">
        <f>IF(P9=0,"",IF(BN9=0,"",(BN9/P9)))</f>
        <v>0.33333333333333</v>
      </c>
      <c r="BP9" s="121">
        <v>3</v>
      </c>
      <c r="BQ9" s="122">
        <f>IFERROR(BP9/BN9,"-")</f>
        <v>0.375</v>
      </c>
      <c r="BR9" s="123">
        <v>87000</v>
      </c>
      <c r="BS9" s="124">
        <f>IFERROR(BR9/BN9,"-")</f>
        <v>10875</v>
      </c>
      <c r="BT9" s="125"/>
      <c r="BU9" s="125">
        <v>1</v>
      </c>
      <c r="BV9" s="125">
        <v>2</v>
      </c>
      <c r="BW9" s="126">
        <v>7</v>
      </c>
      <c r="BX9" s="127">
        <f>IF(P9=0,"",IF(BW9=0,"",(BW9/P9)))</f>
        <v>0.29166666666667</v>
      </c>
      <c r="BY9" s="128">
        <v>1</v>
      </c>
      <c r="BZ9" s="129">
        <f>IFERROR(BY9/BW9,"-")</f>
        <v>0.14285714285714</v>
      </c>
      <c r="CA9" s="130">
        <v>15000</v>
      </c>
      <c r="CB9" s="131">
        <f>IFERROR(CA9/BW9,"-")</f>
        <v>2142.8571428571</v>
      </c>
      <c r="CC9" s="132"/>
      <c r="CD9" s="132"/>
      <c r="CE9" s="132">
        <v>1</v>
      </c>
      <c r="CF9" s="133">
        <v>1</v>
      </c>
      <c r="CG9" s="134">
        <f>IF(P9=0,"",IF(CF9=0,"",(CF9/P9)))</f>
        <v>0.041666666666667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5</v>
      </c>
      <c r="CP9" s="141">
        <v>110000</v>
      </c>
      <c r="CQ9" s="141">
        <v>49000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1.4117647058824</v>
      </c>
      <c r="B12" s="39"/>
      <c r="C12" s="39"/>
      <c r="D12" s="39"/>
      <c r="E12" s="39"/>
      <c r="F12" s="39"/>
      <c r="G12" s="40" t="s">
        <v>76</v>
      </c>
      <c r="H12" s="40"/>
      <c r="I12" s="40"/>
      <c r="J12" s="190">
        <f>SUM(J6:J11)</f>
        <v>170000</v>
      </c>
      <c r="K12" s="41">
        <f>SUM(K6:K11)</f>
        <v>0</v>
      </c>
      <c r="L12" s="41">
        <f>SUM(L6:L11)</f>
        <v>0</v>
      </c>
      <c r="M12" s="41">
        <f>SUM(M6:M11)</f>
        <v>501</v>
      </c>
      <c r="N12" s="41">
        <f>SUM(N6:N11)</f>
        <v>67</v>
      </c>
      <c r="O12" s="41">
        <f>SUM(O6:O11)</f>
        <v>0</v>
      </c>
      <c r="P12" s="41">
        <f>SUM(P6:P11)</f>
        <v>67</v>
      </c>
      <c r="Q12" s="42">
        <f>IFERROR(P12/M12,"-")</f>
        <v>0.13373253493014</v>
      </c>
      <c r="R12" s="78">
        <f>SUM(R6:R11)</f>
        <v>7</v>
      </c>
      <c r="S12" s="78">
        <f>SUM(S6:S11)</f>
        <v>11</v>
      </c>
      <c r="T12" s="42">
        <f>IFERROR(R12/P12,"-")</f>
        <v>0.1044776119403</v>
      </c>
      <c r="U12" s="184">
        <f>IFERROR(J12/P12,"-")</f>
        <v>2537.3134328358</v>
      </c>
      <c r="V12" s="44">
        <f>SUM(V6:V11)</f>
        <v>10</v>
      </c>
      <c r="W12" s="42">
        <f>IFERROR(V12/P12,"-")</f>
        <v>0.14925373134328</v>
      </c>
      <c r="X12" s="190">
        <f>SUM(X6:X11)</f>
        <v>240000</v>
      </c>
      <c r="Y12" s="190">
        <f>IFERROR(X12/P12,"-")</f>
        <v>3582.0895522388</v>
      </c>
      <c r="Z12" s="190">
        <f>IFERROR(X12/V12,"-")</f>
        <v>24000</v>
      </c>
      <c r="AA12" s="190">
        <f>X12-J12</f>
        <v>70000</v>
      </c>
      <c r="AB12" s="47">
        <f>X12/J12</f>
        <v>1.4117647058824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