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<sst xmlns="http://schemas.openxmlformats.org/spreadsheetml/2006/main" uniqueCount="80">
  <si>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</si>
  <si>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</si>
  <si>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</si>
  <si>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</si>
  <si>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</si>
  <si>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</si>
  <si>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</si>
  <si>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</si>
  <si>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</si>
  <si>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</si>
  <si>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</si>
  <si>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</si>
  <si>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</si>
  <si>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</si>
  <si>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</si>
  <si>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</si>
  <si>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</si>
  <si>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</si>
  <si>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</si>
  <si>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</si>
  <si>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</si>
  <si>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</si>
  <si>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</si>
  <si>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</si>
  <si>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</si>
  <si>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</si>
  <si>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</si>
  <si>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</si>
  <si>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</si>
  <si>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</si>
  <si>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</si>
  <si>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</si>
  <si>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</si>
  <si>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</si>
  <si>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</si>
  <si>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</si>
  <si>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</si>
  <si>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</si>
  <si>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</si>
  <si>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</si>
  <si>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</si>
  <si>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</si>
  <si>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</si>
  <si>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</si>
  <si>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</si>
  <si>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</si>
  <si>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</si>
  <si>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</si>
  <si>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</si>
  <si>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</si>
  <si>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</si>
  <si>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</si>
  <si>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</si>
  <si>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</si>
  <si>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</si>
  <si>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</si>
  <si>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</si>
  <si>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</si>
  <si>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</si>
  <si>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</si>
  <si>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sms_a1088</t>
  </si>
  <si>
    <t>大洋図書</t>
  </si>
  <si>
    <t>5P_着エロ画像メイン(妃ひかり)</t>
  </si>
  <si>
    <t>i38</t>
  </si>
  <si>
    <t>実話ナックルズGOLD</t>
  </si>
  <si>
    <t>1C5P</t>
  </si>
  <si>
    <t>9月08日(水)</t>
  </si>
  <si>
    <t>smss2348</t>
  </si>
  <si>
    <t>空電</t>
  </si>
  <si>
    <t>sms_a1087</t>
  </si>
  <si>
    <t>日本ジャーナル出版</t>
  </si>
  <si>
    <t>5P元祖（妃さん）</t>
  </si>
  <si>
    <t>週刊実話増刊「実話ザ・タブー」</t>
  </si>
  <si>
    <t>9月22日(水)</t>
  </si>
  <si>
    <t>smss2347</t>
  </si>
  <si>
    <t>sms_a1089</t>
  </si>
  <si>
    <t>実録JOKER</t>
  </si>
  <si>
    <t>9月27日(月)</t>
  </si>
  <si>
    <t>smss2349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</si>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</sst>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270000</v>
      </c>
      <c r="E6" s="81">
        <v>0</v>
      </c>
      <c r="F6" s="81">
        <v>0</v>
      </c>
      <c r="G6" s="81">
        <v>203</v>
      </c>
      <c r="H6" s="91">
        <v>33</v>
      </c>
      <c r="I6" s="92">
        <v>0</v>
      </c>
      <c r="J6" s="145">
        <f>H6+I6</f>
        <v>33</v>
      </c>
      <c r="K6" s="82">
        <f>IFERROR(J6/G6,"-")</f>
        <v>0.16256157635468</v>
      </c>
      <c r="L6" s="81">
        <v>3</v>
      </c>
      <c r="M6" s="81">
        <v>10</v>
      </c>
      <c r="N6" s="82">
        <f>IFERROR(L6/J6,"-")</f>
        <v>0.090909090909091</v>
      </c>
      <c r="O6" s="83">
        <f>IFERROR(D6/J6,"-")</f>
        <v>8181.8181818182</v>
      </c>
      <c r="P6" s="84">
        <v>6</v>
      </c>
      <c r="Q6" s="82">
        <f>IFERROR(P6/J6,"-")</f>
        <v>0.18181818181818</v>
      </c>
      <c r="R6" s="200">
        <v>148000</v>
      </c>
      <c r="S6" s="201">
        <f>IFERROR(R6/J6,"-")</f>
        <v>4484.8484848485</v>
      </c>
      <c r="T6" s="201">
        <f>IFERROR(R6/P6,"-")</f>
        <v>24666.666666667</v>
      </c>
      <c r="U6" s="195">
        <f>IFERROR(R6-D6,"-")</f>
        <v>-122000</v>
      </c>
      <c r="V6" s="85">
        <f>R6/D6</f>
        <v>0.54814814814815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270000</v>
      </c>
      <c r="E9" s="41">
        <f>SUM(E6:E7)</f>
        <v>0</v>
      </c>
      <c r="F9" s="41">
        <f>SUM(F6:F7)</f>
        <v>0</v>
      </c>
      <c r="G9" s="41">
        <f>SUM(G6:G7)</f>
        <v>203</v>
      </c>
      <c r="H9" s="41">
        <f>SUM(H6:H7)</f>
        <v>33</v>
      </c>
      <c r="I9" s="41">
        <f>SUM(I6:I7)</f>
        <v>0</v>
      </c>
      <c r="J9" s="41">
        <f>SUM(J6:J7)</f>
        <v>33</v>
      </c>
      <c r="K9" s="42">
        <f>IFERROR(J9/G9,"-")</f>
        <v>0.16256157635468</v>
      </c>
      <c r="L9" s="78">
        <f>SUM(L6:L7)</f>
        <v>3</v>
      </c>
      <c r="M9" s="78">
        <f>SUM(M6:M7)</f>
        <v>10</v>
      </c>
      <c r="N9" s="42">
        <f>IFERROR(L9/J9,"-")</f>
        <v>0.090909090909091</v>
      </c>
      <c r="O9" s="43">
        <f>IFERROR(D9/J9,"-")</f>
        <v>8181.8181818182</v>
      </c>
      <c r="P9" s="44">
        <f>SUM(P6:P7)</f>
        <v>6</v>
      </c>
      <c r="Q9" s="42">
        <f>IFERROR(P9/J9,"-")</f>
        <v>0.18181818181818</v>
      </c>
      <c r="R9" s="45">
        <f>SUM(R6:R7)</f>
        <v>148000</v>
      </c>
      <c r="S9" s="45">
        <f>IFERROR(R9/J9,"-")</f>
        <v>4484.8484848485</v>
      </c>
      <c r="T9" s="45">
        <f>IFERROR(R9/P9,"-")</f>
        <v>24666.666666667</v>
      </c>
      <c r="U9" s="46">
        <f>SUM(U6:U7)</f>
        <v>-122000</v>
      </c>
      <c r="V9" s="47">
        <f>IFERROR(R9/D9,"-")</f>
        <v>0.54814814814815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0.12857142857143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70000</v>
      </c>
      <c r="K6" s="81">
        <v>0</v>
      </c>
      <c r="L6" s="81">
        <v>0</v>
      </c>
      <c r="M6" s="81">
        <v>61</v>
      </c>
      <c r="N6" s="91">
        <v>11</v>
      </c>
      <c r="O6" s="92">
        <v>0</v>
      </c>
      <c r="P6" s="93">
        <f>N6+O6</f>
        <v>11</v>
      </c>
      <c r="Q6" s="82">
        <f>IFERROR(P6/M6,"-")</f>
        <v>0.18032786885246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IFERROR(J6/SUM(P6:P7),"-")</f>
        <v>3684.2105263158</v>
      </c>
      <c r="V6" s="84">
        <v>2</v>
      </c>
      <c r="W6" s="82">
        <f>IF(P6=0,"-",V6/P6)</f>
        <v>0.18181818181818</v>
      </c>
      <c r="X6" s="186">
        <v>9000</v>
      </c>
      <c r="Y6" s="187">
        <f>IFERROR(X6/P6,"-")</f>
        <v>818.18181818182</v>
      </c>
      <c r="Z6" s="187">
        <f>IFERROR(X6/V6,"-")</f>
        <v>4500</v>
      </c>
      <c r="AA6" s="188">
        <f>SUM(X6:X7)-SUM(J6:J7)</f>
        <v>-61000</v>
      </c>
      <c r="AB6" s="85">
        <f>SUM(X6:X7)/SUM(J6:J7)</f>
        <v>0.12857142857143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0.27272727272727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0.27272727272727</v>
      </c>
      <c r="BG6" s="112">
        <v>2</v>
      </c>
      <c r="BH6" s="114">
        <f>IFERROR(BG6/BE6,"-")</f>
        <v>0.66666666666667</v>
      </c>
      <c r="BI6" s="115">
        <v>9000</v>
      </c>
      <c r="BJ6" s="116">
        <f>IFERROR(BI6/BE6,"-")</f>
        <v>3000</v>
      </c>
      <c r="BK6" s="117">
        <v>1</v>
      </c>
      <c r="BL6" s="117">
        <v>1</v>
      </c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0.36363636363636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9000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38</v>
      </c>
      <c r="N7" s="91">
        <v>8</v>
      </c>
      <c r="O7" s="92">
        <v>0</v>
      </c>
      <c r="P7" s="93">
        <f>N7+O7</f>
        <v>8</v>
      </c>
      <c r="Q7" s="82">
        <f>IFERROR(P7/M7,"-")</f>
        <v>0.21052631578947</v>
      </c>
      <c r="R7" s="81">
        <v>1</v>
      </c>
      <c r="S7" s="81">
        <v>2</v>
      </c>
      <c r="T7" s="82">
        <f>IFERROR(S7/(O7+P7),"-")</f>
        <v>0.25</v>
      </c>
      <c r="U7" s="182"/>
      <c r="V7" s="84">
        <v>1</v>
      </c>
      <c r="W7" s="82">
        <f>IF(P7=0,"-",V7/P7)</f>
        <v>0.125</v>
      </c>
      <c r="X7" s="186">
        <v>0</v>
      </c>
      <c r="Y7" s="187">
        <f>IFERROR(X7/P7,"-")</f>
        <v>0</v>
      </c>
      <c r="Z7" s="187">
        <f>IFERROR(X7/V7,"-")</f>
        <v>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>
        <v>1</v>
      </c>
      <c r="BQ7" s="122">
        <f>IFERROR(BP7/BN7,"-")</f>
        <v>0.33333333333333</v>
      </c>
      <c r="BR7" s="123">
        <v>5000</v>
      </c>
      <c r="BS7" s="124">
        <f>IFERROR(BR7/BN7,"-")</f>
        <v>1666.6666666667</v>
      </c>
      <c r="BT7" s="125">
        <v>1</v>
      </c>
      <c r="BU7" s="125"/>
      <c r="BV7" s="125"/>
      <c r="BW7" s="126">
        <v>3</v>
      </c>
      <c r="BX7" s="127">
        <f>IF(P7=0,"",IF(BW7=0,"",(BW7/P7)))</f>
        <v>0.375</v>
      </c>
      <c r="BY7" s="128">
        <v>1</v>
      </c>
      <c r="BZ7" s="129">
        <f>IFERROR(BY7/BW7,"-")</f>
        <v>0.33333333333333</v>
      </c>
      <c r="CA7" s="130">
        <v>25000</v>
      </c>
      <c r="CB7" s="131">
        <f>IFERROR(CA7/BW7,"-")</f>
        <v>8333.3333333333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0.96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65</v>
      </c>
      <c r="I8" s="90" t="s">
        <v>73</v>
      </c>
      <c r="J8" s="188">
        <v>125000</v>
      </c>
      <c r="K8" s="81">
        <v>0</v>
      </c>
      <c r="L8" s="81">
        <v>0</v>
      </c>
      <c r="M8" s="81">
        <v>30</v>
      </c>
      <c r="N8" s="91">
        <v>1</v>
      </c>
      <c r="O8" s="92">
        <v>0</v>
      </c>
      <c r="P8" s="93">
        <f>N8+O8</f>
        <v>1</v>
      </c>
      <c r="Q8" s="82">
        <f>IFERROR(P8/M8,"-")</f>
        <v>0.033333333333333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17857.142857143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-5000</v>
      </c>
      <c r="AB8" s="85">
        <f>SUM(X8:X9)/SUM(J8:J9)</f>
        <v>0.96</v>
      </c>
      <c r="AC8" s="79"/>
      <c r="AD8" s="94">
        <v>1</v>
      </c>
      <c r="AE8" s="95">
        <f>IF(P8=0,"",IF(AD8=0,"",(AD8/P8)))</f>
        <v>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51</v>
      </c>
      <c r="N9" s="91">
        <v>6</v>
      </c>
      <c r="O9" s="92">
        <v>0</v>
      </c>
      <c r="P9" s="93">
        <f>N9+O9</f>
        <v>6</v>
      </c>
      <c r="Q9" s="82">
        <f>IFERROR(P9/M9,"-")</f>
        <v>0.11764705882353</v>
      </c>
      <c r="R9" s="81">
        <v>1</v>
      </c>
      <c r="S9" s="81">
        <v>2</v>
      </c>
      <c r="T9" s="82">
        <f>IFERROR(S9/(O9+P9),"-")</f>
        <v>0.33333333333333</v>
      </c>
      <c r="U9" s="182"/>
      <c r="V9" s="84">
        <v>1</v>
      </c>
      <c r="W9" s="82">
        <f>IF(P9=0,"-",V9/P9)</f>
        <v>0.16666666666667</v>
      </c>
      <c r="X9" s="186">
        <v>120000</v>
      </c>
      <c r="Y9" s="187">
        <f>IFERROR(X9/P9,"-")</f>
        <v>20000</v>
      </c>
      <c r="Z9" s="187">
        <f>IFERROR(X9/V9,"-")</f>
        <v>120000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>
        <v>1</v>
      </c>
      <c r="BZ9" s="129">
        <f>IFERROR(BY9/BW9,"-")</f>
        <v>0.5</v>
      </c>
      <c r="CA9" s="130">
        <v>861000</v>
      </c>
      <c r="CB9" s="131">
        <f>IFERROR(CA9/BW9,"-")</f>
        <v>430500</v>
      </c>
      <c r="CC9" s="132"/>
      <c r="CD9" s="132"/>
      <c r="CE9" s="132">
        <v>1</v>
      </c>
      <c r="CF9" s="133">
        <v>2</v>
      </c>
      <c r="CG9" s="134">
        <f>IF(P9=0,"",IF(CF9=0,"",(CF9/P9)))</f>
        <v>0.33333333333333</v>
      </c>
      <c r="CH9" s="135">
        <v>1</v>
      </c>
      <c r="CI9" s="136">
        <f>IFERROR(CH9/CF9,"-")</f>
        <v>0.5</v>
      </c>
      <c r="CJ9" s="137">
        <v>120000</v>
      </c>
      <c r="CK9" s="138">
        <f>IFERROR(CJ9/CF9,"-")</f>
        <v>60000</v>
      </c>
      <c r="CL9" s="139"/>
      <c r="CM9" s="139"/>
      <c r="CN9" s="139">
        <v>1</v>
      </c>
      <c r="CO9" s="140">
        <v>1</v>
      </c>
      <c r="CP9" s="141">
        <v>120000</v>
      </c>
      <c r="CQ9" s="141">
        <v>861000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0.25333333333333</v>
      </c>
      <c r="B10" s="203" t="s">
        <v>75</v>
      </c>
      <c r="C10" s="203" t="s">
        <v>61</v>
      </c>
      <c r="D10" s="203" t="s">
        <v>62</v>
      </c>
      <c r="E10" s="203"/>
      <c r="F10" s="203" t="s">
        <v>63</v>
      </c>
      <c r="G10" s="203" t="s">
        <v>76</v>
      </c>
      <c r="H10" s="90" t="s">
        <v>65</v>
      </c>
      <c r="I10" s="90" t="s">
        <v>77</v>
      </c>
      <c r="J10" s="188">
        <v>75000</v>
      </c>
      <c r="K10" s="81">
        <v>0</v>
      </c>
      <c r="L10" s="81">
        <v>0</v>
      </c>
      <c r="M10" s="81">
        <v>7</v>
      </c>
      <c r="N10" s="91">
        <v>2</v>
      </c>
      <c r="O10" s="92">
        <v>0</v>
      </c>
      <c r="P10" s="93">
        <f>N10+O10</f>
        <v>2</v>
      </c>
      <c r="Q10" s="82">
        <f>IFERROR(P10/M10,"-")</f>
        <v>0.28571428571429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10714.285714286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-56000</v>
      </c>
      <c r="AB10" s="85">
        <f>SUM(X10:X11)/SUM(J10:J11)</f>
        <v>0.25333333333333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16</v>
      </c>
      <c r="N11" s="91">
        <v>5</v>
      </c>
      <c r="O11" s="92">
        <v>0</v>
      </c>
      <c r="P11" s="93">
        <f>N11+O11</f>
        <v>5</v>
      </c>
      <c r="Q11" s="82">
        <f>IFERROR(P11/M11,"-")</f>
        <v>0.3125</v>
      </c>
      <c r="R11" s="81">
        <v>1</v>
      </c>
      <c r="S11" s="81">
        <v>1</v>
      </c>
      <c r="T11" s="82">
        <f>IFERROR(S11/(O11+P11),"-")</f>
        <v>0.2</v>
      </c>
      <c r="U11" s="182"/>
      <c r="V11" s="84">
        <v>2</v>
      </c>
      <c r="W11" s="82">
        <f>IF(P11=0,"-",V11/P11)</f>
        <v>0.4</v>
      </c>
      <c r="X11" s="186">
        <v>19000</v>
      </c>
      <c r="Y11" s="187">
        <f>IFERROR(X11/P11,"-")</f>
        <v>3800</v>
      </c>
      <c r="Z11" s="187">
        <f>IFERROR(X11/V11,"-")</f>
        <v>9500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>
        <v>1</v>
      </c>
      <c r="BH11" s="114">
        <f>IFERROR(BG11/BE11,"-")</f>
        <v>1</v>
      </c>
      <c r="BI11" s="115">
        <v>3000</v>
      </c>
      <c r="BJ11" s="116">
        <f>IFERROR(BI11/BE11,"-")</f>
        <v>3000</v>
      </c>
      <c r="BK11" s="117">
        <v>1</v>
      </c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>
        <v>1</v>
      </c>
      <c r="BZ11" s="129">
        <f>IFERROR(BY11/BW11,"-")</f>
        <v>1</v>
      </c>
      <c r="CA11" s="130">
        <v>16000</v>
      </c>
      <c r="CB11" s="131">
        <f>IFERROR(CA11/BW11,"-")</f>
        <v>16000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19000</v>
      </c>
      <c r="CQ11" s="141">
        <v>16000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0.54814814814815</v>
      </c>
      <c r="B14" s="39"/>
      <c r="C14" s="39"/>
      <c r="D14" s="39"/>
      <c r="E14" s="39"/>
      <c r="F14" s="39"/>
      <c r="G14" s="40" t="s">
        <v>79</v>
      </c>
      <c r="H14" s="40"/>
      <c r="I14" s="40"/>
      <c r="J14" s="190">
        <f>SUM(J6:J13)</f>
        <v>270000</v>
      </c>
      <c r="K14" s="41">
        <f>SUM(K6:K13)</f>
        <v>0</v>
      </c>
      <c r="L14" s="41">
        <f>SUM(L6:L13)</f>
        <v>0</v>
      </c>
      <c r="M14" s="41">
        <f>SUM(M6:M13)</f>
        <v>203</v>
      </c>
      <c r="N14" s="41">
        <f>SUM(N6:N13)</f>
        <v>33</v>
      </c>
      <c r="O14" s="41">
        <f>SUM(O6:O13)</f>
        <v>0</v>
      </c>
      <c r="P14" s="41">
        <f>SUM(P6:P13)</f>
        <v>33</v>
      </c>
      <c r="Q14" s="42">
        <f>IFERROR(P14/M14,"-")</f>
        <v>0.16256157635468</v>
      </c>
      <c r="R14" s="78">
        <f>SUM(R6:R13)</f>
        <v>3</v>
      </c>
      <c r="S14" s="78">
        <f>SUM(S6:S13)</f>
        <v>10</v>
      </c>
      <c r="T14" s="42">
        <f>IFERROR(R14/P14,"-")</f>
        <v>0.090909090909091</v>
      </c>
      <c r="U14" s="184">
        <f>IFERROR(J14/P14,"-")</f>
        <v>8181.8181818182</v>
      </c>
      <c r="V14" s="44">
        <f>SUM(V6:V13)</f>
        <v>6</v>
      </c>
      <c r="W14" s="42">
        <f>IFERROR(V14/P14,"-")</f>
        <v>0.18181818181818</v>
      </c>
      <c r="X14" s="190">
        <f>SUM(X6:X13)</f>
        <v>148000</v>
      </c>
      <c r="Y14" s="190">
        <f>IFERROR(X14/P14,"-")</f>
        <v>4484.8484848485</v>
      </c>
      <c r="Z14" s="190">
        <f>IFERROR(X14/V14,"-")</f>
        <v>24666.666666667</v>
      </c>
      <c r="AA14" s="190">
        <f>X14-J14</f>
        <v>-122000</v>
      </c>
      <c r="AB14" s="47">
        <f>X14/J14</f>
        <v>0.54814814814815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