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<sst xmlns="http://schemas.openxmlformats.org/spreadsheetml/2006/main" uniqueCount="122">
  <si>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</si>
  <si>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</si>
  <si>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</si>
  <si>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</si>
  <si>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</si>
  <si>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</si>
  <si>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</si>
  <si>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</si>
  <si>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</si>
  <si>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</si>
  <si>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</si>
  <si>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</si>
  <si>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</si>
  <si>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</si>
  <si>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</si>
  <si>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</si>
  <si>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</si>
  <si>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</si>
  <si>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</si>
  <si>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</si>
  <si>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</si>
  <si>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</si>
  <si>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</si>
  <si>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</si>
  <si>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</si>
  <si>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</si>
  <si>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</si>
  <si>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</si>
  <si>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</si>
  <si>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</si>
  <si>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</si>
  <si>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</si>
  <si>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</si>
  <si>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</si>
  <si>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</si>
  <si>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</si>
  <si>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</si>
  <si>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</si>
  <si>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</si>
  <si>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</si>
  <si>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</si>
  <si>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</si>
  <si>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</si>
  <si>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</si>
  <si>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</si>
  <si>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</si>
  <si>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</si>
  <si>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</si>
  <si>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</si>
  <si>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</si>
  <si>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</si>
  <si>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</si>
  <si>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</si>
  <si>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</si>
  <si>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</si>
  <si>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</si>
  <si>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</si>
  <si>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</si>
  <si>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</si>
  <si>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</si>
  <si>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</si>
  <si>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smss2180</t>
  </si>
  <si>
    <t>いろいろ</t>
  </si>
  <si>
    <t>企画枠たかし漫画２赤</t>
  </si>
  <si>
    <t>空電</t>
  </si>
  <si>
    <t>実話カタログ企画</t>
  </si>
  <si>
    <t>企画枠</t>
  </si>
  <si>
    <t>8月01日(土)</t>
  </si>
  <si>
    <t>sms_a1025</t>
  </si>
  <si>
    <t>コアマガジン</t>
  </si>
  <si>
    <t>5P_着エロ画像メイン(妃ひかり)</t>
  </si>
  <si>
    <t>i38</t>
  </si>
  <si>
    <t>実話BUNKA超タブー</t>
  </si>
  <si>
    <t>1C5P</t>
  </si>
  <si>
    <t>smss2181</t>
  </si>
  <si>
    <t>sms_a1026</t>
  </si>
  <si>
    <t>楽楽出版</t>
  </si>
  <si>
    <t>2P逆ナンインタビュー版_アイ</t>
  </si>
  <si>
    <t>EXCITING MAX!DELUXE 2020夏特大号</t>
  </si>
  <si>
    <t>4C2P</t>
  </si>
  <si>
    <t>8月03日(月)</t>
  </si>
  <si>
    <t>smss2182</t>
  </si>
  <si>
    <t>sms_a1023</t>
  </si>
  <si>
    <t>徳間書店</t>
  </si>
  <si>
    <t>DVD漫画まさお_DVDとは違います</t>
  </si>
  <si>
    <t>アサヒ芸能.1W火</t>
  </si>
  <si>
    <t>DVD袋裏4C</t>
  </si>
  <si>
    <t>8月04日(火)</t>
  </si>
  <si>
    <t>smss2164</t>
  </si>
  <si>
    <t>sms_a1027</t>
  </si>
  <si>
    <t>大洋図書</t>
  </si>
  <si>
    <t>実話ナックルズGOLD　ドキュメント</t>
  </si>
  <si>
    <t>8月05日(水)</t>
  </si>
  <si>
    <t>smss2183</t>
  </si>
  <si>
    <t>sms_a1028</t>
  </si>
  <si>
    <t>5P元祖（妃さん）</t>
  </si>
  <si>
    <t>実話ナックルズ　ウルトラ</t>
  </si>
  <si>
    <t>8月17日(月)</t>
  </si>
  <si>
    <t>smss2184</t>
  </si>
  <si>
    <t>sms_a1031</t>
  </si>
  <si>
    <t>メディアソフト</t>
  </si>
  <si>
    <t>2P_対談風原稿_アイ</t>
  </si>
  <si>
    <t>ありえない芸能界 幻のお宝解禁スペシャル</t>
  </si>
  <si>
    <t>8月20日(木)</t>
  </si>
  <si>
    <t>smss2199</t>
  </si>
  <si>
    <t>sms_a1029</t>
  </si>
  <si>
    <t>1P記事_求む！中高年男性版_アイ(妃さん)</t>
  </si>
  <si>
    <t>臨時増刊ラヴァーズ</t>
  </si>
  <si>
    <t>表4　4C1P</t>
  </si>
  <si>
    <t>8月24日(月)</t>
  </si>
  <si>
    <t>smss2185</t>
  </si>
  <si>
    <t>雑誌 TOTAL</t>
  </si>
  <si>
    <t>●DVD 広告</t>
  </si>
  <si>
    <t>sms_a1024</t>
  </si>
  <si>
    <t>DVD漫画まさお</t>
  </si>
  <si>
    <t>毎月売</t>
  </si>
  <si>
    <t>mv20i</t>
  </si>
  <si>
    <t>EXCITING MAX!Special</t>
  </si>
  <si>
    <t>DVD袋裏1C+コンテンツ枠</t>
  </si>
  <si>
    <t>8月11日(火)</t>
  </si>
  <si>
    <t>smss2179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</si>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</sst>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15</v>
      </c>
      <c r="D6" s="195">
        <v>625000</v>
      </c>
      <c r="E6" s="81">
        <v>0</v>
      </c>
      <c r="F6" s="81">
        <v>0</v>
      </c>
      <c r="G6" s="81">
        <v>880</v>
      </c>
      <c r="H6" s="91">
        <v>221</v>
      </c>
      <c r="I6" s="92">
        <v>3</v>
      </c>
      <c r="J6" s="145">
        <f>H6+I6</f>
        <v>224</v>
      </c>
      <c r="K6" s="82">
        <f>IFERROR(J6/G6,"-")</f>
        <v>0.25454545454545</v>
      </c>
      <c r="L6" s="81">
        <v>14</v>
      </c>
      <c r="M6" s="81">
        <v>45</v>
      </c>
      <c r="N6" s="82">
        <f>IFERROR(L6/J6,"-")</f>
        <v>0.0625</v>
      </c>
      <c r="O6" s="83">
        <f>IFERROR(D6/J6,"-")</f>
        <v>2790.1785714286</v>
      </c>
      <c r="P6" s="84">
        <v>36</v>
      </c>
      <c r="Q6" s="82">
        <f>IFERROR(P6/J6,"-")</f>
        <v>0.16071428571429</v>
      </c>
      <c r="R6" s="200">
        <v>1965000</v>
      </c>
      <c r="S6" s="201">
        <f>IFERROR(R6/J6,"-")</f>
        <v>8772.3214285714</v>
      </c>
      <c r="T6" s="201">
        <f>IFERROR(R6/P6,"-")</f>
        <v>54583.333333333</v>
      </c>
      <c r="U6" s="195">
        <f>IFERROR(R6-D6,"-")</f>
        <v>1340000</v>
      </c>
      <c r="V6" s="85">
        <f>R6/D6</f>
        <v>3.144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0</v>
      </c>
      <c r="F7" s="81">
        <v>0</v>
      </c>
      <c r="G7" s="81">
        <v>297</v>
      </c>
      <c r="H7" s="91">
        <v>107</v>
      </c>
      <c r="I7" s="92">
        <v>1</v>
      </c>
      <c r="J7" s="145">
        <f>H7+I7</f>
        <v>108</v>
      </c>
      <c r="K7" s="82">
        <f>IFERROR(J7/G7,"-")</f>
        <v>0.36363636363636</v>
      </c>
      <c r="L7" s="81">
        <v>3</v>
      </c>
      <c r="M7" s="81">
        <v>29</v>
      </c>
      <c r="N7" s="82">
        <f>IFERROR(L7/J7,"-")</f>
        <v>0.027777777777778</v>
      </c>
      <c r="O7" s="83">
        <f>IFERROR(D7/J7,"-")</f>
        <v>1712.962962963</v>
      </c>
      <c r="P7" s="84">
        <v>3</v>
      </c>
      <c r="Q7" s="82">
        <f>IFERROR(P7/J7,"-")</f>
        <v>0.027777777777778</v>
      </c>
      <c r="R7" s="200">
        <v>22000</v>
      </c>
      <c r="S7" s="201">
        <f>IFERROR(R7/J7,"-")</f>
        <v>203.7037037037</v>
      </c>
      <c r="T7" s="201">
        <f>IFERROR(R7/P7,"-")</f>
        <v>7333.3333333333</v>
      </c>
      <c r="U7" s="195">
        <f>IFERROR(R7-D7,"-")</f>
        <v>-163000</v>
      </c>
      <c r="V7" s="85">
        <f>R7/D7</f>
        <v>0.11891891891892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810000</v>
      </c>
      <c r="E10" s="41">
        <f>SUM(E6:E8)</f>
        <v>0</v>
      </c>
      <c r="F10" s="41">
        <f>SUM(F6:F8)</f>
        <v>0</v>
      </c>
      <c r="G10" s="41">
        <f>SUM(G6:G8)</f>
        <v>1177</v>
      </c>
      <c r="H10" s="41">
        <f>SUM(H6:H8)</f>
        <v>328</v>
      </c>
      <c r="I10" s="41">
        <f>SUM(I6:I8)</f>
        <v>4</v>
      </c>
      <c r="J10" s="41">
        <f>SUM(J6:J8)</f>
        <v>332</v>
      </c>
      <c r="K10" s="42">
        <f>IFERROR(J10/G10,"-")</f>
        <v>0.2820730671198</v>
      </c>
      <c r="L10" s="78">
        <f>SUM(L6:L8)</f>
        <v>17</v>
      </c>
      <c r="M10" s="78">
        <f>SUM(M6:M8)</f>
        <v>74</v>
      </c>
      <c r="N10" s="42">
        <f>IFERROR(L10/J10,"-")</f>
        <v>0.051204819277108</v>
      </c>
      <c r="O10" s="43">
        <f>IFERROR(D10/J10,"-")</f>
        <v>2439.7590361446</v>
      </c>
      <c r="P10" s="44">
        <f>SUM(P6:P8)</f>
        <v>39</v>
      </c>
      <c r="Q10" s="42">
        <f>IFERROR(P10/J10,"-")</f>
        <v>0.11746987951807</v>
      </c>
      <c r="R10" s="45">
        <f>SUM(R6:R8)</f>
        <v>1987000</v>
      </c>
      <c r="S10" s="45">
        <f>IFERROR(R10/J10,"-")</f>
        <v>5984.9397590361</v>
      </c>
      <c r="T10" s="45">
        <f>IFERROR(R10/P10,"-")</f>
        <v>50948.717948718</v>
      </c>
      <c r="U10" s="46">
        <f>SUM(U6:U8)</f>
        <v>1177000</v>
      </c>
      <c r="V10" s="47">
        <f>IFERROR(R10/D10,"-")</f>
        <v>2.4530864197531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0.31666666666667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60000</v>
      </c>
      <c r="K6" s="81">
        <v>0</v>
      </c>
      <c r="L6" s="81">
        <v>0</v>
      </c>
      <c r="M6" s="81">
        <v>67</v>
      </c>
      <c r="N6" s="91">
        <v>28</v>
      </c>
      <c r="O6" s="92">
        <v>1</v>
      </c>
      <c r="P6" s="93">
        <f>N6+O6</f>
        <v>29</v>
      </c>
      <c r="Q6" s="82">
        <f>IFERROR(P6/M6,"-")</f>
        <v>0.43283582089552</v>
      </c>
      <c r="R6" s="81">
        <v>0</v>
      </c>
      <c r="S6" s="81">
        <v>6</v>
      </c>
      <c r="T6" s="82">
        <f>IFERROR(S6/(O6+P6),"-")</f>
        <v>0.2</v>
      </c>
      <c r="U6" s="182">
        <f>IFERROR(J6/SUM(P6:P6),"-")</f>
        <v>2068.9655172414</v>
      </c>
      <c r="V6" s="84">
        <v>3</v>
      </c>
      <c r="W6" s="82">
        <f>IF(P6=0,"-",V6/P6)</f>
        <v>0.10344827586207</v>
      </c>
      <c r="X6" s="186">
        <v>19000</v>
      </c>
      <c r="Y6" s="187">
        <f>IFERROR(X6/P6,"-")</f>
        <v>655.1724137931</v>
      </c>
      <c r="Z6" s="187">
        <f>IFERROR(X6/V6,"-")</f>
        <v>6333.3333333333</v>
      </c>
      <c r="AA6" s="188">
        <f>SUM(X6:X6)-SUM(J6:J6)</f>
        <v>-41000</v>
      </c>
      <c r="AB6" s="85">
        <f>SUM(X6:X6)/SUM(J6:J6)</f>
        <v>0.31666666666667</v>
      </c>
      <c r="AC6" s="79"/>
      <c r="AD6" s="94">
        <v>1</v>
      </c>
      <c r="AE6" s="95">
        <f>IF(P6=0,"",IF(AD6=0,"",(AD6/P6)))</f>
        <v>0.03448275862069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0.17241379310345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0.068965517241379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10</v>
      </c>
      <c r="BF6" s="113">
        <f>IF(P6=0,"",IF(BE6=0,"",(BE6/P6)))</f>
        <v>0.3448275862069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0.27586206896552</v>
      </c>
      <c r="BP6" s="121">
        <v>2</v>
      </c>
      <c r="BQ6" s="122">
        <f>IFERROR(BP6/BN6,"-")</f>
        <v>0.25</v>
      </c>
      <c r="BR6" s="123">
        <v>6000</v>
      </c>
      <c r="BS6" s="124">
        <f>IFERROR(BR6/BN6,"-")</f>
        <v>750</v>
      </c>
      <c r="BT6" s="125">
        <v>2</v>
      </c>
      <c r="BU6" s="125"/>
      <c r="BV6" s="125"/>
      <c r="BW6" s="126">
        <v>3</v>
      </c>
      <c r="BX6" s="127">
        <f>IF(P6=0,"",IF(BW6=0,"",(BW6/P6)))</f>
        <v>0.10344827586207</v>
      </c>
      <c r="BY6" s="128">
        <v>1</v>
      </c>
      <c r="BZ6" s="129">
        <f>IFERROR(BY6/BW6,"-")</f>
        <v>0.33333333333333</v>
      </c>
      <c r="CA6" s="130">
        <v>13000</v>
      </c>
      <c r="CB6" s="131">
        <f>IFERROR(CA6/BW6,"-")</f>
        <v>4333.3333333333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19000</v>
      </c>
      <c r="CQ6" s="141">
        <v>13000</v>
      </c>
      <c r="CR6" s="141">
        <v>3000</v>
      </c>
      <c r="CS6" s="142" t="str">
        <f>IF(AND(CQ6=0,CR6=0),"",IF(AND(CQ6&lt;=100000,CR6&lt;=100000),"",IF(CQ6/CP6&gt;0.7,"男高",IF(CR6/CP6&gt;0.7,"女高",""))))</f>
        <v/>
      </c>
    </row>
    <row r="7" spans="1:98">
      <c r="A7" s="80">
        <f>AB7</f>
        <v>9.9230769230769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204" t="s">
        <v>67</v>
      </c>
      <c r="J7" s="188">
        <v>65000</v>
      </c>
      <c r="K7" s="81">
        <v>0</v>
      </c>
      <c r="L7" s="81">
        <v>0</v>
      </c>
      <c r="M7" s="81">
        <v>21</v>
      </c>
      <c r="N7" s="91">
        <v>4</v>
      </c>
      <c r="O7" s="92">
        <v>0</v>
      </c>
      <c r="P7" s="93">
        <f>N7+O7</f>
        <v>4</v>
      </c>
      <c r="Q7" s="82">
        <f>IFERROR(P7/M7,"-")</f>
        <v>0.19047619047619</v>
      </c>
      <c r="R7" s="81">
        <v>1</v>
      </c>
      <c r="S7" s="81">
        <v>2</v>
      </c>
      <c r="T7" s="82">
        <f>IFERROR(S7/(O7+P7),"-")</f>
        <v>0.5</v>
      </c>
      <c r="U7" s="182">
        <f>IFERROR(J7/SUM(P7:P8),"-")</f>
        <v>8125</v>
      </c>
      <c r="V7" s="84">
        <v>1</v>
      </c>
      <c r="W7" s="82">
        <f>IF(P7=0,"-",V7/P7)</f>
        <v>0.25</v>
      </c>
      <c r="X7" s="186">
        <v>63000</v>
      </c>
      <c r="Y7" s="187">
        <f>IFERROR(X7/P7,"-")</f>
        <v>15750</v>
      </c>
      <c r="Z7" s="187">
        <f>IFERROR(X7/V7,"-")</f>
        <v>63000</v>
      </c>
      <c r="AA7" s="188">
        <f>SUM(X7:X8)-SUM(J7:J8)</f>
        <v>580000</v>
      </c>
      <c r="AB7" s="85">
        <f>SUM(X7:X8)/SUM(J7:J8)</f>
        <v>9.9230769230769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>
        <v>1</v>
      </c>
      <c r="BQ7" s="122">
        <f>IFERROR(BP7/BN7,"-")</f>
        <v>1</v>
      </c>
      <c r="BR7" s="123">
        <v>76000</v>
      </c>
      <c r="BS7" s="124">
        <f>IFERROR(BR7/BN7,"-")</f>
        <v>76000</v>
      </c>
      <c r="BT7" s="125"/>
      <c r="BU7" s="125"/>
      <c r="BV7" s="125">
        <v>1</v>
      </c>
      <c r="BW7" s="126">
        <v>2</v>
      </c>
      <c r="BX7" s="127">
        <f>IF(P7=0,"",IF(BW7=0,"",(BW7/P7)))</f>
        <v>0.5</v>
      </c>
      <c r="BY7" s="128">
        <v>1</v>
      </c>
      <c r="BZ7" s="129">
        <f>IFERROR(BY7/BW7,"-")</f>
        <v>0.5</v>
      </c>
      <c r="CA7" s="130">
        <v>10000</v>
      </c>
      <c r="CB7" s="131">
        <f>IFERROR(CA7/BW7,"-")</f>
        <v>5000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63000</v>
      </c>
      <c r="CQ7" s="141">
        <v>76000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74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11</v>
      </c>
      <c r="N8" s="91">
        <v>4</v>
      </c>
      <c r="O8" s="92">
        <v>0</v>
      </c>
      <c r="P8" s="93">
        <f>N8+O8</f>
        <v>4</v>
      </c>
      <c r="Q8" s="82">
        <f>IFERROR(P8/M8,"-")</f>
        <v>0.36363636363636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0.25</v>
      </c>
      <c r="X8" s="186">
        <v>582000</v>
      </c>
      <c r="Y8" s="187">
        <f>IFERROR(X8/P8,"-")</f>
        <v>145500</v>
      </c>
      <c r="Z8" s="187">
        <f>IFERROR(X8/V8,"-")</f>
        <v>582000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>
        <v>1</v>
      </c>
      <c r="BZ8" s="129">
        <f>IFERROR(BY8/BW8,"-")</f>
        <v>0.5</v>
      </c>
      <c r="CA8" s="130">
        <v>582000</v>
      </c>
      <c r="CB8" s="131">
        <f>IFERROR(CA8/BW8,"-")</f>
        <v>291000</v>
      </c>
      <c r="CC8" s="132"/>
      <c r="CD8" s="132"/>
      <c r="CE8" s="132">
        <v>1</v>
      </c>
      <c r="CF8" s="133">
        <v>1</v>
      </c>
      <c r="CG8" s="134">
        <f>IF(P8=0,"",IF(CF8=0,"",(CF8/P8)))</f>
        <v>0.25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582000</v>
      </c>
      <c r="CQ8" s="141">
        <v>582000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>
        <f>AB9</f>
        <v>9.2363636363636</v>
      </c>
      <c r="B9" s="203" t="s">
        <v>75</v>
      </c>
      <c r="C9" s="203" t="s">
        <v>76</v>
      </c>
      <c r="D9" s="203" t="s">
        <v>77</v>
      </c>
      <c r="E9" s="203"/>
      <c r="F9" s="203" t="s">
        <v>71</v>
      </c>
      <c r="G9" s="203" t="s">
        <v>78</v>
      </c>
      <c r="H9" s="90" t="s">
        <v>79</v>
      </c>
      <c r="I9" s="90" t="s">
        <v>80</v>
      </c>
      <c r="J9" s="188">
        <v>55000</v>
      </c>
      <c r="K9" s="81">
        <v>0</v>
      </c>
      <c r="L9" s="81">
        <v>0</v>
      </c>
      <c r="M9" s="81">
        <v>41</v>
      </c>
      <c r="N9" s="91">
        <v>11</v>
      </c>
      <c r="O9" s="92">
        <v>0</v>
      </c>
      <c r="P9" s="93">
        <f>N9+O9</f>
        <v>11</v>
      </c>
      <c r="Q9" s="82">
        <f>IFERROR(P9/M9,"-")</f>
        <v>0.26829268292683</v>
      </c>
      <c r="R9" s="81">
        <v>1</v>
      </c>
      <c r="S9" s="81">
        <v>1</v>
      </c>
      <c r="T9" s="82">
        <f>IFERROR(S9/(O9+P9),"-")</f>
        <v>0.090909090909091</v>
      </c>
      <c r="U9" s="182">
        <f>IFERROR(J9/SUM(P9:P10),"-")</f>
        <v>1833.3333333333</v>
      </c>
      <c r="V9" s="84">
        <v>1</v>
      </c>
      <c r="W9" s="82">
        <f>IF(P9=0,"-",V9/P9)</f>
        <v>0.090909090909091</v>
      </c>
      <c r="X9" s="186">
        <v>225000</v>
      </c>
      <c r="Y9" s="187">
        <f>IFERROR(X9/P9,"-")</f>
        <v>20454.545454545</v>
      </c>
      <c r="Z9" s="187">
        <f>IFERROR(X9/V9,"-")</f>
        <v>225000</v>
      </c>
      <c r="AA9" s="188">
        <f>SUM(X9:X10)-SUM(J9:J10)</f>
        <v>453000</v>
      </c>
      <c r="AB9" s="85">
        <f>SUM(X9:X10)/SUM(J9:J10)</f>
        <v>9.2363636363636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7</v>
      </c>
      <c r="AN9" s="101">
        <f>IF(P9=0,"",IF(AM9=0,"",(AM9/P9)))</f>
        <v>0.63636363636364</v>
      </c>
      <c r="AO9" s="100">
        <v>1</v>
      </c>
      <c r="AP9" s="102">
        <f>IFERROR(AP9/AM9,"-")</f>
        <v>0</v>
      </c>
      <c r="AQ9" s="103">
        <v>3000</v>
      </c>
      <c r="AR9" s="104">
        <f>IFERROR(AQ9/AM9,"-")</f>
        <v>428.57142857143</v>
      </c>
      <c r="AS9" s="105">
        <v>1</v>
      </c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0.090909090909091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0.18181818181818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0.090909090909091</v>
      </c>
      <c r="BY9" s="128">
        <v>1</v>
      </c>
      <c r="BZ9" s="129">
        <f>IFERROR(BY9/BW9,"-")</f>
        <v>1</v>
      </c>
      <c r="CA9" s="130">
        <v>225000</v>
      </c>
      <c r="CB9" s="131">
        <f>IFERROR(CA9/BW9,"-")</f>
        <v>225000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225000</v>
      </c>
      <c r="CQ9" s="141">
        <v>225000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81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51</v>
      </c>
      <c r="N10" s="91">
        <v>19</v>
      </c>
      <c r="O10" s="92">
        <v>0</v>
      </c>
      <c r="P10" s="93">
        <f>N10+O10</f>
        <v>19</v>
      </c>
      <c r="Q10" s="82">
        <f>IFERROR(P10/M10,"-")</f>
        <v>0.37254901960784</v>
      </c>
      <c r="R10" s="81">
        <v>2</v>
      </c>
      <c r="S10" s="81">
        <v>3</v>
      </c>
      <c r="T10" s="82">
        <f>IFERROR(S10/(O10+P10),"-")</f>
        <v>0.15789473684211</v>
      </c>
      <c r="U10" s="182"/>
      <c r="V10" s="84">
        <v>3</v>
      </c>
      <c r="W10" s="82">
        <f>IF(P10=0,"-",V10/P10)</f>
        <v>0.15789473684211</v>
      </c>
      <c r="X10" s="186">
        <v>283000</v>
      </c>
      <c r="Y10" s="187">
        <f>IFERROR(X10/P10,"-")</f>
        <v>14894.736842105</v>
      </c>
      <c r="Z10" s="187">
        <f>IFERROR(X10/V10,"-")</f>
        <v>94333.333333333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0.10526315789474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0.10526315789474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0.31578947368421</v>
      </c>
      <c r="BG10" s="112">
        <v>2</v>
      </c>
      <c r="BH10" s="114">
        <f>IFERROR(BG10/BE10,"-")</f>
        <v>0.33333333333333</v>
      </c>
      <c r="BI10" s="115">
        <v>104000</v>
      </c>
      <c r="BJ10" s="116">
        <f>IFERROR(BI10/BE10,"-")</f>
        <v>17333.333333333</v>
      </c>
      <c r="BK10" s="117"/>
      <c r="BL10" s="117">
        <v>1</v>
      </c>
      <c r="BM10" s="117">
        <v>1</v>
      </c>
      <c r="BN10" s="119">
        <v>5</v>
      </c>
      <c r="BO10" s="120">
        <f>IF(P10=0,"",IF(BN10=0,"",(BN10/P10)))</f>
        <v>0.26315789473684</v>
      </c>
      <c r="BP10" s="121">
        <v>2</v>
      </c>
      <c r="BQ10" s="122">
        <f>IFERROR(BP10/BN10,"-")</f>
        <v>0.4</v>
      </c>
      <c r="BR10" s="123">
        <v>202000</v>
      </c>
      <c r="BS10" s="124">
        <f>IFERROR(BR10/BN10,"-")</f>
        <v>40400</v>
      </c>
      <c r="BT10" s="125"/>
      <c r="BU10" s="125"/>
      <c r="BV10" s="125">
        <v>2</v>
      </c>
      <c r="BW10" s="126">
        <v>4</v>
      </c>
      <c r="BX10" s="127">
        <f>IF(P10=0,"",IF(BW10=0,"",(BW10/P10)))</f>
        <v>0.21052631578947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283000</v>
      </c>
      <c r="CQ10" s="141">
        <v>137000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0.69333333333333</v>
      </c>
      <c r="B11" s="203" t="s">
        <v>82</v>
      </c>
      <c r="C11" s="203" t="s">
        <v>83</v>
      </c>
      <c r="D11" s="203" t="s">
        <v>84</v>
      </c>
      <c r="E11" s="203"/>
      <c r="F11" s="203" t="s">
        <v>71</v>
      </c>
      <c r="G11" s="203" t="s">
        <v>85</v>
      </c>
      <c r="H11" s="90" t="s">
        <v>86</v>
      </c>
      <c r="I11" s="90" t="s">
        <v>87</v>
      </c>
      <c r="J11" s="188">
        <v>75000</v>
      </c>
      <c r="K11" s="81">
        <v>0</v>
      </c>
      <c r="L11" s="81">
        <v>0</v>
      </c>
      <c r="M11" s="81">
        <v>117</v>
      </c>
      <c r="N11" s="91">
        <v>14</v>
      </c>
      <c r="O11" s="92">
        <v>1</v>
      </c>
      <c r="P11" s="93">
        <f>N11+O11</f>
        <v>15</v>
      </c>
      <c r="Q11" s="82">
        <f>IFERROR(P11/M11,"-")</f>
        <v>0.12820512820513</v>
      </c>
      <c r="R11" s="81">
        <v>0</v>
      </c>
      <c r="S11" s="81">
        <v>7</v>
      </c>
      <c r="T11" s="82">
        <f>IFERROR(S11/(O11+P11),"-")</f>
        <v>0.4375</v>
      </c>
      <c r="U11" s="182">
        <f>IFERROR(J11/SUM(P11:P12),"-")</f>
        <v>2142.8571428571</v>
      </c>
      <c r="V11" s="84">
        <v>2</v>
      </c>
      <c r="W11" s="82">
        <f>IF(P11=0,"-",V11/P11)</f>
        <v>0.13333333333333</v>
      </c>
      <c r="X11" s="186">
        <v>14000</v>
      </c>
      <c r="Y11" s="187">
        <f>IFERROR(X11/P11,"-")</f>
        <v>933.33333333333</v>
      </c>
      <c r="Z11" s="187">
        <f>IFERROR(X11/V11,"-")</f>
        <v>7000</v>
      </c>
      <c r="AA11" s="188">
        <f>SUM(X11:X12)-SUM(J11:J12)</f>
        <v>-23000</v>
      </c>
      <c r="AB11" s="85">
        <f>SUM(X11:X12)/SUM(J11:J12)</f>
        <v>0.69333333333333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5</v>
      </c>
      <c r="AN11" s="101">
        <f>IF(P11=0,"",IF(AM11=0,"",(AM11/P11)))</f>
        <v>0.33333333333333</v>
      </c>
      <c r="AO11" s="100">
        <v>1</v>
      </c>
      <c r="AP11" s="102">
        <f>IFERROR(AP11/AM11,"-")</f>
        <v>0</v>
      </c>
      <c r="AQ11" s="103">
        <v>9000</v>
      </c>
      <c r="AR11" s="104">
        <f>IFERROR(AQ11/AM11,"-")</f>
        <v>1800</v>
      </c>
      <c r="AS11" s="105"/>
      <c r="AT11" s="105"/>
      <c r="AU11" s="105">
        <v>1</v>
      </c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0.26666666666667</v>
      </c>
      <c r="BP11" s="121">
        <v>1</v>
      </c>
      <c r="BQ11" s="122">
        <f>IFERROR(BP11/BN11,"-")</f>
        <v>0.25</v>
      </c>
      <c r="BR11" s="123">
        <v>5000</v>
      </c>
      <c r="BS11" s="124">
        <f>IFERROR(BR11/BN11,"-")</f>
        <v>1250</v>
      </c>
      <c r="BT11" s="125">
        <v>1</v>
      </c>
      <c r="BU11" s="125"/>
      <c r="BV11" s="125"/>
      <c r="BW11" s="126">
        <v>3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14000</v>
      </c>
      <c r="CQ11" s="141">
        <v>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33</v>
      </c>
      <c r="N12" s="91">
        <v>20</v>
      </c>
      <c r="O12" s="92">
        <v>0</v>
      </c>
      <c r="P12" s="93">
        <f>N12+O12</f>
        <v>20</v>
      </c>
      <c r="Q12" s="82">
        <f>IFERROR(P12/M12,"-")</f>
        <v>0.60606060606061</v>
      </c>
      <c r="R12" s="81">
        <v>0</v>
      </c>
      <c r="S12" s="81">
        <v>3</v>
      </c>
      <c r="T12" s="82">
        <f>IFERROR(S12/(O12+P12),"-")</f>
        <v>0.15</v>
      </c>
      <c r="U12" s="182"/>
      <c r="V12" s="84">
        <v>1</v>
      </c>
      <c r="W12" s="82">
        <f>IF(P12=0,"-",V12/P12)</f>
        <v>0.05</v>
      </c>
      <c r="X12" s="186">
        <v>38000</v>
      </c>
      <c r="Y12" s="187">
        <f>IFERROR(X12/P12,"-")</f>
        <v>1900</v>
      </c>
      <c r="Z12" s="187">
        <f>IFERROR(X12/V12,"-")</f>
        <v>38000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0.4</v>
      </c>
      <c r="BP12" s="121">
        <v>1</v>
      </c>
      <c r="BQ12" s="122">
        <f>IFERROR(BP12/BN12,"-")</f>
        <v>0.125</v>
      </c>
      <c r="BR12" s="123">
        <v>38000</v>
      </c>
      <c r="BS12" s="124">
        <f>IFERROR(BR12/BN12,"-")</f>
        <v>4750</v>
      </c>
      <c r="BT12" s="125"/>
      <c r="BU12" s="125"/>
      <c r="BV12" s="125">
        <v>1</v>
      </c>
      <c r="BW12" s="126">
        <v>6</v>
      </c>
      <c r="BX12" s="127">
        <f>IF(P12=0,"",IF(BW12=0,"",(BW12/P12)))</f>
        <v>0.3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3</v>
      </c>
      <c r="CG12" s="134">
        <f>IF(P12=0,"",IF(CF12=0,"",(CF12/P12)))</f>
        <v>0.15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38000</v>
      </c>
      <c r="CQ12" s="141">
        <v>38000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2.8235294117647</v>
      </c>
      <c r="B13" s="203" t="s">
        <v>89</v>
      </c>
      <c r="C13" s="203" t="s">
        <v>90</v>
      </c>
      <c r="D13" s="203" t="s">
        <v>77</v>
      </c>
      <c r="E13" s="203"/>
      <c r="F13" s="203" t="s">
        <v>71</v>
      </c>
      <c r="G13" s="203" t="s">
        <v>91</v>
      </c>
      <c r="H13" s="90" t="s">
        <v>79</v>
      </c>
      <c r="I13" s="90" t="s">
        <v>92</v>
      </c>
      <c r="J13" s="188">
        <v>85000</v>
      </c>
      <c r="K13" s="81">
        <v>0</v>
      </c>
      <c r="L13" s="81">
        <v>0</v>
      </c>
      <c r="M13" s="81">
        <v>83</v>
      </c>
      <c r="N13" s="91">
        <v>8</v>
      </c>
      <c r="O13" s="92">
        <v>0</v>
      </c>
      <c r="P13" s="93">
        <f>N13+O13</f>
        <v>8</v>
      </c>
      <c r="Q13" s="82">
        <f>IFERROR(P13/M13,"-")</f>
        <v>0.096385542168675</v>
      </c>
      <c r="R13" s="81">
        <v>1</v>
      </c>
      <c r="S13" s="81">
        <v>2</v>
      </c>
      <c r="T13" s="82">
        <f>IFERROR(S13/(O13+P13),"-")</f>
        <v>0.25</v>
      </c>
      <c r="U13" s="182">
        <f>IFERROR(J13/SUM(P13:P14),"-")</f>
        <v>3035.7142857143</v>
      </c>
      <c r="V13" s="84">
        <v>2</v>
      </c>
      <c r="W13" s="82">
        <f>IF(P13=0,"-",V13/P13)</f>
        <v>0.25</v>
      </c>
      <c r="X13" s="186">
        <v>6000</v>
      </c>
      <c r="Y13" s="187">
        <f>IFERROR(X13/P13,"-")</f>
        <v>750</v>
      </c>
      <c r="Z13" s="187">
        <f>IFERROR(X13/V13,"-")</f>
        <v>3000</v>
      </c>
      <c r="AA13" s="188">
        <f>SUM(X13:X14)-SUM(J13:J14)</f>
        <v>155000</v>
      </c>
      <c r="AB13" s="85">
        <f>SUM(X13:X14)/SUM(J13:J14)</f>
        <v>2.8235294117647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0.25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0.375</v>
      </c>
      <c r="BP13" s="121">
        <v>1</v>
      </c>
      <c r="BQ13" s="122">
        <f>IFERROR(BP13/BN13,"-")</f>
        <v>0.33333333333333</v>
      </c>
      <c r="BR13" s="123">
        <v>3000</v>
      </c>
      <c r="BS13" s="124">
        <f>IFERROR(BR13/BN13,"-")</f>
        <v>1000</v>
      </c>
      <c r="BT13" s="125">
        <v>1</v>
      </c>
      <c r="BU13" s="125"/>
      <c r="BV13" s="125"/>
      <c r="BW13" s="126">
        <v>2</v>
      </c>
      <c r="BX13" s="127">
        <f>IF(P13=0,"",IF(BW13=0,"",(BW13/P13)))</f>
        <v>0.25</v>
      </c>
      <c r="BY13" s="128">
        <v>1</v>
      </c>
      <c r="BZ13" s="129">
        <f>IFERROR(BY13/BW13,"-")</f>
        <v>0.5</v>
      </c>
      <c r="CA13" s="130">
        <v>3000</v>
      </c>
      <c r="CB13" s="131">
        <f>IFERROR(CA13/BW13,"-")</f>
        <v>1500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6000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93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79</v>
      </c>
      <c r="N14" s="91">
        <v>20</v>
      </c>
      <c r="O14" s="92">
        <v>0</v>
      </c>
      <c r="P14" s="93">
        <f>N14+O14</f>
        <v>20</v>
      </c>
      <c r="Q14" s="82">
        <f>IFERROR(P14/M14,"-")</f>
        <v>0.25316455696203</v>
      </c>
      <c r="R14" s="81">
        <v>1</v>
      </c>
      <c r="S14" s="81">
        <v>4</v>
      </c>
      <c r="T14" s="82">
        <f>IFERROR(S14/(O14+P14),"-")</f>
        <v>0.2</v>
      </c>
      <c r="U14" s="182"/>
      <c r="V14" s="84">
        <v>3</v>
      </c>
      <c r="W14" s="82">
        <f>IF(P14=0,"-",V14/P14)</f>
        <v>0.15</v>
      </c>
      <c r="X14" s="186">
        <v>234000</v>
      </c>
      <c r="Y14" s="187">
        <f>IFERROR(X14/P14,"-")</f>
        <v>11700</v>
      </c>
      <c r="Z14" s="187">
        <f>IFERROR(X14/V14,"-")</f>
        <v>78000</v>
      </c>
      <c r="AA14" s="188"/>
      <c r="AB14" s="85"/>
      <c r="AC14" s="79"/>
      <c r="AD14" s="94">
        <v>1</v>
      </c>
      <c r="AE14" s="95">
        <f>IF(P14=0,"",IF(AD14=0,"",(AD14/P14)))</f>
        <v>0.05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1</v>
      </c>
      <c r="AN14" s="101">
        <f>IF(P14=0,"",IF(AM14=0,"",(AM14/P14)))</f>
        <v>0.05</v>
      </c>
      <c r="AO14" s="100">
        <v>1</v>
      </c>
      <c r="AP14" s="102">
        <f>IFERROR(AP14/AM14,"-")</f>
        <v>0</v>
      </c>
      <c r="AQ14" s="103">
        <v>3000</v>
      </c>
      <c r="AR14" s="104">
        <f>IFERROR(AQ14/AM14,"-")</f>
        <v>3000</v>
      </c>
      <c r="AS14" s="105">
        <v>1</v>
      </c>
      <c r="AT14" s="105"/>
      <c r="AU14" s="105"/>
      <c r="AV14" s="106">
        <v>1</v>
      </c>
      <c r="AW14" s="107">
        <f>IF(P14=0,"",IF(AV14=0,"",(AV14/P14)))</f>
        <v>0.05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4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9</v>
      </c>
      <c r="BO14" s="120">
        <f>IF(P14=0,"",IF(BN14=0,"",(BN14/P14)))</f>
        <v>0.45</v>
      </c>
      <c r="BP14" s="121">
        <v>2</v>
      </c>
      <c r="BQ14" s="122">
        <f>IFERROR(BP14/BN14,"-")</f>
        <v>0.22222222222222</v>
      </c>
      <c r="BR14" s="123">
        <v>231000</v>
      </c>
      <c r="BS14" s="124">
        <f>IFERROR(BR14/BN14,"-")</f>
        <v>25666.666666667</v>
      </c>
      <c r="BT14" s="125"/>
      <c r="BU14" s="125">
        <v>1</v>
      </c>
      <c r="BV14" s="125">
        <v>1</v>
      </c>
      <c r="BW14" s="126">
        <v>4</v>
      </c>
      <c r="BX14" s="127">
        <f>IF(P14=0,"",IF(BW14=0,"",(BW14/P14)))</f>
        <v>0.2</v>
      </c>
      <c r="BY14" s="128">
        <v>1</v>
      </c>
      <c r="BZ14" s="129">
        <f>IFERROR(BY14/BW14,"-")</f>
        <v>0.25</v>
      </c>
      <c r="CA14" s="130">
        <v>20000</v>
      </c>
      <c r="CB14" s="131">
        <f>IFERROR(CA14/BW14,"-")</f>
        <v>5000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234000</v>
      </c>
      <c r="CQ14" s="141">
        <v>225000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>
        <f>AB15</f>
        <v>1.16</v>
      </c>
      <c r="B15" s="203" t="s">
        <v>94</v>
      </c>
      <c r="C15" s="203" t="s">
        <v>90</v>
      </c>
      <c r="D15" s="203" t="s">
        <v>95</v>
      </c>
      <c r="E15" s="203"/>
      <c r="F15" s="203" t="s">
        <v>71</v>
      </c>
      <c r="G15" s="203" t="s">
        <v>96</v>
      </c>
      <c r="H15" s="90" t="s">
        <v>73</v>
      </c>
      <c r="I15" s="90" t="s">
        <v>97</v>
      </c>
      <c r="J15" s="188">
        <v>75000</v>
      </c>
      <c r="K15" s="81">
        <v>0</v>
      </c>
      <c r="L15" s="81">
        <v>0</v>
      </c>
      <c r="M15" s="81">
        <v>66</v>
      </c>
      <c r="N15" s="91">
        <v>6</v>
      </c>
      <c r="O15" s="92">
        <v>0</v>
      </c>
      <c r="P15" s="93">
        <f>N15+O15</f>
        <v>6</v>
      </c>
      <c r="Q15" s="82">
        <f>IFERROR(P15/M15,"-")</f>
        <v>0.090909090909091</v>
      </c>
      <c r="R15" s="81">
        <v>0</v>
      </c>
      <c r="S15" s="81">
        <v>3</v>
      </c>
      <c r="T15" s="82">
        <f>IFERROR(S15/(O15+P15),"-")</f>
        <v>0.5</v>
      </c>
      <c r="U15" s="182">
        <f>IFERROR(J15/SUM(P15:P16),"-")</f>
        <v>1973.6842105263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12000</v>
      </c>
      <c r="AB15" s="85">
        <f>SUM(X15:X16)/SUM(J15:J16)</f>
        <v>1.16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0.16666666666667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0.16666666666667</v>
      </c>
      <c r="BP15" s="121">
        <v>1</v>
      </c>
      <c r="BQ15" s="122">
        <f>IFERROR(BP15/BN15,"-")</f>
        <v>1</v>
      </c>
      <c r="BR15" s="123">
        <v>14000</v>
      </c>
      <c r="BS15" s="124">
        <f>IFERROR(BR15/BN15,"-")</f>
        <v>14000</v>
      </c>
      <c r="BT15" s="125"/>
      <c r="BU15" s="125"/>
      <c r="BV15" s="125">
        <v>1</v>
      </c>
      <c r="BW15" s="126">
        <v>1</v>
      </c>
      <c r="BX15" s="127">
        <f>IF(P15=0,"",IF(BW15=0,"",(BW15/P15)))</f>
        <v>0.16666666666667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>
        <v>14000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98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0</v>
      </c>
      <c r="L16" s="81">
        <v>0</v>
      </c>
      <c r="M16" s="81">
        <v>75</v>
      </c>
      <c r="N16" s="91">
        <v>31</v>
      </c>
      <c r="O16" s="92">
        <v>1</v>
      </c>
      <c r="P16" s="93">
        <f>N16+O16</f>
        <v>32</v>
      </c>
      <c r="Q16" s="82">
        <f>IFERROR(P16/M16,"-")</f>
        <v>0.42666666666667</v>
      </c>
      <c r="R16" s="81">
        <v>1</v>
      </c>
      <c r="S16" s="81">
        <v>5</v>
      </c>
      <c r="T16" s="82">
        <f>IFERROR(S16/(O16+P16),"-")</f>
        <v>0.15151515151515</v>
      </c>
      <c r="U16" s="182"/>
      <c r="V16" s="84">
        <v>7</v>
      </c>
      <c r="W16" s="82">
        <f>IF(P16=0,"-",V16/P16)</f>
        <v>0.21875</v>
      </c>
      <c r="X16" s="186">
        <v>87000</v>
      </c>
      <c r="Y16" s="187">
        <f>IFERROR(X16/P16,"-")</f>
        <v>2718.75</v>
      </c>
      <c r="Z16" s="187">
        <f>IFERROR(X16/V16,"-")</f>
        <v>12428.571428571</v>
      </c>
      <c r="AA16" s="188"/>
      <c r="AB16" s="85"/>
      <c r="AC16" s="79"/>
      <c r="AD16" s="94">
        <v>2</v>
      </c>
      <c r="AE16" s="95">
        <f>IF(P16=0,"",IF(AD16=0,"",(AD16/P16)))</f>
        <v>0.0625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2</v>
      </c>
      <c r="AN16" s="101">
        <f>IF(P16=0,"",IF(AM16=0,"",(AM16/P16)))</f>
        <v>0.0625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5</v>
      </c>
      <c r="BF16" s="113">
        <f>IF(P16=0,"",IF(BE16=0,"",(BE16/P16)))</f>
        <v>0.15625</v>
      </c>
      <c r="BG16" s="112">
        <v>1</v>
      </c>
      <c r="BH16" s="114">
        <f>IFERROR(BG16/BE16,"-")</f>
        <v>0.2</v>
      </c>
      <c r="BI16" s="115">
        <v>5000</v>
      </c>
      <c r="BJ16" s="116">
        <f>IFERROR(BI16/BE16,"-")</f>
        <v>1000</v>
      </c>
      <c r="BK16" s="117">
        <v>1</v>
      </c>
      <c r="BL16" s="117"/>
      <c r="BM16" s="117"/>
      <c r="BN16" s="119">
        <v>18</v>
      </c>
      <c r="BO16" s="120">
        <f>IF(P16=0,"",IF(BN16=0,"",(BN16/P16)))</f>
        <v>0.5625</v>
      </c>
      <c r="BP16" s="121">
        <v>5</v>
      </c>
      <c r="BQ16" s="122">
        <f>IFERROR(BP16/BN16,"-")</f>
        <v>0.27777777777778</v>
      </c>
      <c r="BR16" s="123">
        <v>79000</v>
      </c>
      <c r="BS16" s="124">
        <f>IFERROR(BR16/BN16,"-")</f>
        <v>4388.8888888889</v>
      </c>
      <c r="BT16" s="125">
        <v>2</v>
      </c>
      <c r="BU16" s="125">
        <v>1</v>
      </c>
      <c r="BV16" s="125">
        <v>2</v>
      </c>
      <c r="BW16" s="126">
        <v>3</v>
      </c>
      <c r="BX16" s="127">
        <f>IF(P16=0,"",IF(BW16=0,"",(BW16/P16)))</f>
        <v>0.09375</v>
      </c>
      <c r="BY16" s="128">
        <v>2</v>
      </c>
      <c r="BZ16" s="129">
        <f>IFERROR(BY16/BW16,"-")</f>
        <v>0.66666666666667</v>
      </c>
      <c r="CA16" s="130">
        <v>15000</v>
      </c>
      <c r="CB16" s="131">
        <f>IFERROR(CA16/BW16,"-")</f>
        <v>5000</v>
      </c>
      <c r="CC16" s="132">
        <v>1</v>
      </c>
      <c r="CD16" s="132"/>
      <c r="CE16" s="132">
        <v>1</v>
      </c>
      <c r="CF16" s="133">
        <v>2</v>
      </c>
      <c r="CG16" s="134">
        <f>IF(P16=0,"",IF(CF16=0,"",(CF16/P16)))</f>
        <v>0.0625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7</v>
      </c>
      <c r="CP16" s="141">
        <v>87000</v>
      </c>
      <c r="CQ16" s="141">
        <v>40000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1.5714285714286</v>
      </c>
      <c r="B17" s="203" t="s">
        <v>99</v>
      </c>
      <c r="C17" s="203" t="s">
        <v>100</v>
      </c>
      <c r="D17" s="203" t="s">
        <v>101</v>
      </c>
      <c r="E17" s="203"/>
      <c r="F17" s="203" t="s">
        <v>71</v>
      </c>
      <c r="G17" s="203" t="s">
        <v>102</v>
      </c>
      <c r="H17" s="90" t="s">
        <v>79</v>
      </c>
      <c r="I17" s="90" t="s">
        <v>103</v>
      </c>
      <c r="J17" s="188">
        <v>105000</v>
      </c>
      <c r="K17" s="81">
        <v>0</v>
      </c>
      <c r="L17" s="81">
        <v>0</v>
      </c>
      <c r="M17" s="81">
        <v>11</v>
      </c>
      <c r="N17" s="91">
        <v>4</v>
      </c>
      <c r="O17" s="92">
        <v>0</v>
      </c>
      <c r="P17" s="93">
        <f>N17+O17</f>
        <v>4</v>
      </c>
      <c r="Q17" s="82">
        <f>IFERROR(P17/M17,"-")</f>
        <v>0.36363636363636</v>
      </c>
      <c r="R17" s="81">
        <v>0</v>
      </c>
      <c r="S17" s="81">
        <v>2</v>
      </c>
      <c r="T17" s="82">
        <f>IFERROR(S17/(O17+P17),"-")</f>
        <v>0.5</v>
      </c>
      <c r="U17" s="182">
        <f>IFERROR(J17/SUM(P17:P18),"-")</f>
        <v>8750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60000</v>
      </c>
      <c r="AB17" s="85">
        <f>SUM(X17:X18)/SUM(J17:J18)</f>
        <v>1.5714285714286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2</v>
      </c>
      <c r="AN17" s="101">
        <f>IF(P17=0,"",IF(AM17=0,"",(AM17/P17)))</f>
        <v>0.5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104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0</v>
      </c>
      <c r="L18" s="81">
        <v>0</v>
      </c>
      <c r="M18" s="81">
        <v>20</v>
      </c>
      <c r="N18" s="91">
        <v>8</v>
      </c>
      <c r="O18" s="92">
        <v>0</v>
      </c>
      <c r="P18" s="93">
        <f>N18+O18</f>
        <v>8</v>
      </c>
      <c r="Q18" s="82">
        <f>IFERROR(P18/M18,"-")</f>
        <v>0.4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0.125</v>
      </c>
      <c r="X18" s="186">
        <v>165000</v>
      </c>
      <c r="Y18" s="187">
        <f>IFERROR(X18/P18,"-")</f>
        <v>20625</v>
      </c>
      <c r="Z18" s="187">
        <f>IFERROR(X18/V18,"-")</f>
        <v>165000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5</v>
      </c>
      <c r="BO18" s="120">
        <f>IF(P18=0,"",IF(BN18=0,"",(BN18/P18)))</f>
        <v>0.625</v>
      </c>
      <c r="BP18" s="121">
        <v>2</v>
      </c>
      <c r="BQ18" s="122">
        <f>IFERROR(BP18/BN18,"-")</f>
        <v>0.4</v>
      </c>
      <c r="BR18" s="123">
        <v>466500</v>
      </c>
      <c r="BS18" s="124">
        <f>IFERROR(BR18/BN18,"-")</f>
        <v>93300</v>
      </c>
      <c r="BT18" s="125"/>
      <c r="BU18" s="125"/>
      <c r="BV18" s="125">
        <v>2</v>
      </c>
      <c r="BW18" s="126">
        <v>1</v>
      </c>
      <c r="BX18" s="127">
        <f>IF(P18=0,"",IF(BW18=0,"",(BW18/P18)))</f>
        <v>0.125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165000</v>
      </c>
      <c r="CQ18" s="141">
        <v>301500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2.3714285714286</v>
      </c>
      <c r="B19" s="203" t="s">
        <v>105</v>
      </c>
      <c r="C19" s="203" t="s">
        <v>90</v>
      </c>
      <c r="D19" s="203" t="s">
        <v>106</v>
      </c>
      <c r="E19" s="203"/>
      <c r="F19" s="203" t="s">
        <v>71</v>
      </c>
      <c r="G19" s="203" t="s">
        <v>107</v>
      </c>
      <c r="H19" s="90" t="s">
        <v>108</v>
      </c>
      <c r="I19" s="90" t="s">
        <v>109</v>
      </c>
      <c r="J19" s="188">
        <v>105000</v>
      </c>
      <c r="K19" s="81">
        <v>0</v>
      </c>
      <c r="L19" s="81">
        <v>0</v>
      </c>
      <c r="M19" s="81">
        <v>133</v>
      </c>
      <c r="N19" s="91">
        <v>18</v>
      </c>
      <c r="O19" s="92">
        <v>0</v>
      </c>
      <c r="P19" s="93">
        <f>N19+O19</f>
        <v>18</v>
      </c>
      <c r="Q19" s="82">
        <f>IFERROR(P19/M19,"-")</f>
        <v>0.13533834586466</v>
      </c>
      <c r="R19" s="81">
        <v>2</v>
      </c>
      <c r="S19" s="81">
        <v>6</v>
      </c>
      <c r="T19" s="82">
        <f>IFERROR(S19/(O19+P19),"-")</f>
        <v>0.33333333333333</v>
      </c>
      <c r="U19" s="182">
        <f>IFERROR(J19/SUM(P19:P20),"-")</f>
        <v>2386.3636363636</v>
      </c>
      <c r="V19" s="84">
        <v>7</v>
      </c>
      <c r="W19" s="82">
        <f>IF(P19=0,"-",V19/P19)</f>
        <v>0.38888888888889</v>
      </c>
      <c r="X19" s="186">
        <v>83000</v>
      </c>
      <c r="Y19" s="187">
        <f>IFERROR(X19/P19,"-")</f>
        <v>4611.1111111111</v>
      </c>
      <c r="Z19" s="187">
        <f>IFERROR(X19/V19,"-")</f>
        <v>11857.142857143</v>
      </c>
      <c r="AA19" s="188">
        <f>SUM(X19:X20)-SUM(J19:J20)</f>
        <v>144000</v>
      </c>
      <c r="AB19" s="85">
        <f>SUM(X19:X20)/SUM(J19:J20)</f>
        <v>2.3714285714286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0.055555555555556</v>
      </c>
      <c r="AO19" s="100">
        <v>1</v>
      </c>
      <c r="AP19" s="102">
        <f>IFERROR(AP19/AM19,"-")</f>
        <v>0</v>
      </c>
      <c r="AQ19" s="103">
        <v>20000</v>
      </c>
      <c r="AR19" s="104">
        <f>IFERROR(AQ19/AM19,"-")</f>
        <v>20000</v>
      </c>
      <c r="AS19" s="105"/>
      <c r="AT19" s="105"/>
      <c r="AU19" s="105">
        <v>1</v>
      </c>
      <c r="AV19" s="106">
        <v>1</v>
      </c>
      <c r="AW19" s="107">
        <f>IF(P19=0,"",IF(AV19=0,"",(AV19/P19)))</f>
        <v>0.055555555555556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5</v>
      </c>
      <c r="BF19" s="113">
        <f>IF(P19=0,"",IF(BE19=0,"",(BE19/P19)))</f>
        <v>0.27777777777778</v>
      </c>
      <c r="BG19" s="112">
        <v>3</v>
      </c>
      <c r="BH19" s="114">
        <f>IFERROR(BG19/BE19,"-")</f>
        <v>0.6</v>
      </c>
      <c r="BI19" s="115">
        <v>192000</v>
      </c>
      <c r="BJ19" s="116">
        <f>IFERROR(BI19/BE19,"-")</f>
        <v>38400</v>
      </c>
      <c r="BK19" s="117">
        <v>1</v>
      </c>
      <c r="BL19" s="117">
        <v>1</v>
      </c>
      <c r="BM19" s="117">
        <v>1</v>
      </c>
      <c r="BN19" s="119">
        <v>9</v>
      </c>
      <c r="BO19" s="120">
        <f>IF(P19=0,"",IF(BN19=0,"",(BN19/P19)))</f>
        <v>0.5</v>
      </c>
      <c r="BP19" s="121">
        <v>2</v>
      </c>
      <c r="BQ19" s="122">
        <f>IFERROR(BP19/BN19,"-")</f>
        <v>0.22222222222222</v>
      </c>
      <c r="BR19" s="123">
        <v>36000</v>
      </c>
      <c r="BS19" s="124">
        <f>IFERROR(BR19/BN19,"-")</f>
        <v>4000</v>
      </c>
      <c r="BT19" s="125">
        <v>1</v>
      </c>
      <c r="BU19" s="125"/>
      <c r="BV19" s="125">
        <v>1</v>
      </c>
      <c r="BW19" s="126">
        <v>2</v>
      </c>
      <c r="BX19" s="127">
        <f>IF(P19=0,"",IF(BW19=0,"",(BW19/P19)))</f>
        <v>0.11111111111111</v>
      </c>
      <c r="BY19" s="128">
        <v>2</v>
      </c>
      <c r="BZ19" s="129">
        <f>IFERROR(BY19/BW19,"-")</f>
        <v>1</v>
      </c>
      <c r="CA19" s="130">
        <v>14000</v>
      </c>
      <c r="CB19" s="131">
        <f>IFERROR(CA19/BW19,"-")</f>
        <v>7000</v>
      </c>
      <c r="CC19" s="132">
        <v>1</v>
      </c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7</v>
      </c>
      <c r="CP19" s="141">
        <v>83000</v>
      </c>
      <c r="CQ19" s="141">
        <v>179000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110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0</v>
      </c>
      <c r="L20" s="81">
        <v>0</v>
      </c>
      <c r="M20" s="81">
        <v>72</v>
      </c>
      <c r="N20" s="91">
        <v>26</v>
      </c>
      <c r="O20" s="92">
        <v>0</v>
      </c>
      <c r="P20" s="93">
        <f>N20+O20</f>
        <v>26</v>
      </c>
      <c r="Q20" s="82">
        <f>IFERROR(P20/M20,"-")</f>
        <v>0.36111111111111</v>
      </c>
      <c r="R20" s="81">
        <v>3</v>
      </c>
      <c r="S20" s="81">
        <v>1</v>
      </c>
      <c r="T20" s="82">
        <f>IFERROR(S20/(O20+P20),"-")</f>
        <v>0.038461538461538</v>
      </c>
      <c r="U20" s="182"/>
      <c r="V20" s="84">
        <v>4</v>
      </c>
      <c r="W20" s="82">
        <f>IF(P20=0,"-",V20/P20)</f>
        <v>0.15384615384615</v>
      </c>
      <c r="X20" s="186">
        <v>166000</v>
      </c>
      <c r="Y20" s="187">
        <f>IFERROR(X20/P20,"-")</f>
        <v>6384.6153846154</v>
      </c>
      <c r="Z20" s="187">
        <f>IFERROR(X20/V20,"-")</f>
        <v>41500</v>
      </c>
      <c r="AA20" s="188"/>
      <c r="AB20" s="85"/>
      <c r="AC20" s="79"/>
      <c r="AD20" s="94">
        <v>1</v>
      </c>
      <c r="AE20" s="95">
        <f>IF(P20=0,"",IF(AD20=0,"",(AD20/P20)))</f>
        <v>0.038461538461538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1</v>
      </c>
      <c r="AN20" s="101">
        <f>IF(P20=0,"",IF(AM20=0,"",(AM20/P20)))</f>
        <v>0.038461538461538</v>
      </c>
      <c r="AO20" s="100">
        <v>1</v>
      </c>
      <c r="AP20" s="102">
        <f>IFERROR(AP20/AM20,"-")</f>
        <v>0</v>
      </c>
      <c r="AQ20" s="103">
        <v>3000</v>
      </c>
      <c r="AR20" s="104">
        <f>IFERROR(AQ20/AM20,"-")</f>
        <v>3000</v>
      </c>
      <c r="AS20" s="105">
        <v>1</v>
      </c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0.15384615384615</v>
      </c>
      <c r="BG20" s="112">
        <v>2</v>
      </c>
      <c r="BH20" s="114">
        <f>IFERROR(BG20/BE20,"-")</f>
        <v>0.5</v>
      </c>
      <c r="BI20" s="115">
        <v>132000</v>
      </c>
      <c r="BJ20" s="116">
        <f>IFERROR(BI20/BE20,"-")</f>
        <v>33000</v>
      </c>
      <c r="BK20" s="117">
        <v>1</v>
      </c>
      <c r="BL20" s="117"/>
      <c r="BM20" s="117">
        <v>1</v>
      </c>
      <c r="BN20" s="119">
        <v>9</v>
      </c>
      <c r="BO20" s="120">
        <f>IF(P20=0,"",IF(BN20=0,"",(BN20/P20)))</f>
        <v>0.34615384615385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8</v>
      </c>
      <c r="BX20" s="127">
        <f>IF(P20=0,"",IF(BW20=0,"",(BW20/P20)))</f>
        <v>0.30769230769231</v>
      </c>
      <c r="BY20" s="128">
        <v>3</v>
      </c>
      <c r="BZ20" s="129">
        <f>IFERROR(BY20/BW20,"-")</f>
        <v>0.375</v>
      </c>
      <c r="CA20" s="130">
        <v>46000</v>
      </c>
      <c r="CB20" s="131">
        <f>IFERROR(CA20/BW20,"-")</f>
        <v>5750</v>
      </c>
      <c r="CC20" s="132">
        <v>1</v>
      </c>
      <c r="CD20" s="132"/>
      <c r="CE20" s="132">
        <v>2</v>
      </c>
      <c r="CF20" s="133">
        <v>3</v>
      </c>
      <c r="CG20" s="134">
        <f>IF(P20=0,"",IF(CF20=0,"",(CF20/P20)))</f>
        <v>0.11538461538462</v>
      </c>
      <c r="CH20" s="135">
        <v>1</v>
      </c>
      <c r="CI20" s="136">
        <f>IFERROR(CH20/CF20,"-")</f>
        <v>0.33333333333333</v>
      </c>
      <c r="CJ20" s="137">
        <v>3000</v>
      </c>
      <c r="CK20" s="138">
        <f>IFERROR(CJ20/CF20,"-")</f>
        <v>1000</v>
      </c>
      <c r="CL20" s="139">
        <v>1</v>
      </c>
      <c r="CM20" s="139"/>
      <c r="CN20" s="139"/>
      <c r="CO20" s="140">
        <v>4</v>
      </c>
      <c r="CP20" s="141">
        <v>166000</v>
      </c>
      <c r="CQ20" s="141">
        <v>127000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30"/>
      <c r="B21" s="87"/>
      <c r="C21" s="88"/>
      <c r="D21" s="88"/>
      <c r="E21" s="88"/>
      <c r="F21" s="89"/>
      <c r="G21" s="90"/>
      <c r="H21" s="90"/>
      <c r="I21" s="90"/>
      <c r="J21" s="192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59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30"/>
      <c r="B22" s="37"/>
      <c r="C22" s="21"/>
      <c r="D22" s="21"/>
      <c r="E22" s="21"/>
      <c r="F22" s="22"/>
      <c r="G22" s="36"/>
      <c r="H22" s="36"/>
      <c r="I22" s="75"/>
      <c r="J22" s="193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61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19">
        <f>AB23</f>
        <v>3.144</v>
      </c>
      <c r="B23" s="39"/>
      <c r="C23" s="39"/>
      <c r="D23" s="39"/>
      <c r="E23" s="39"/>
      <c r="F23" s="39"/>
      <c r="G23" s="40" t="s">
        <v>111</v>
      </c>
      <c r="H23" s="40"/>
      <c r="I23" s="40"/>
      <c r="J23" s="190">
        <f>SUM(J6:J22)</f>
        <v>625000</v>
      </c>
      <c r="K23" s="41">
        <f>SUM(K6:K22)</f>
        <v>0</v>
      </c>
      <c r="L23" s="41">
        <f>SUM(L6:L22)</f>
        <v>0</v>
      </c>
      <c r="M23" s="41">
        <f>SUM(M6:M22)</f>
        <v>880</v>
      </c>
      <c r="N23" s="41">
        <f>SUM(N6:N22)</f>
        <v>221</v>
      </c>
      <c r="O23" s="41">
        <f>SUM(O6:O22)</f>
        <v>3</v>
      </c>
      <c r="P23" s="41">
        <f>SUM(P6:P22)</f>
        <v>224</v>
      </c>
      <c r="Q23" s="42">
        <f>IFERROR(P23/M23,"-")</f>
        <v>0.25454545454545</v>
      </c>
      <c r="R23" s="78">
        <f>SUM(R6:R22)</f>
        <v>14</v>
      </c>
      <c r="S23" s="78">
        <f>SUM(S6:S22)</f>
        <v>45</v>
      </c>
      <c r="T23" s="42">
        <f>IFERROR(R23/P23,"-")</f>
        <v>0.0625</v>
      </c>
      <c r="U23" s="184">
        <f>IFERROR(J23/P23,"-")</f>
        <v>2790.1785714286</v>
      </c>
      <c r="V23" s="44">
        <f>SUM(V6:V22)</f>
        <v>36</v>
      </c>
      <c r="W23" s="42">
        <f>IFERROR(V23/P23,"-")</f>
        <v>0.16071428571429</v>
      </c>
      <c r="X23" s="190">
        <f>SUM(X6:X22)</f>
        <v>1965000</v>
      </c>
      <c r="Y23" s="190">
        <f>IFERROR(X23/P23,"-")</f>
        <v>8772.3214285714</v>
      </c>
      <c r="Z23" s="190">
        <f>IFERROR(X23/V23,"-")</f>
        <v>54583.333333333</v>
      </c>
      <c r="AA23" s="190">
        <f>X23-J23</f>
        <v>1340000</v>
      </c>
      <c r="AB23" s="47">
        <f>X23/J23</f>
        <v>3.144</v>
      </c>
      <c r="AC23" s="60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112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0.11891891891892</v>
      </c>
      <c r="B6" s="203" t="s">
        <v>113</v>
      </c>
      <c r="C6" s="203" t="s">
        <v>76</v>
      </c>
      <c r="D6" s="203" t="s">
        <v>114</v>
      </c>
      <c r="E6" s="203" t="s">
        <v>115</v>
      </c>
      <c r="F6" s="203" t="s">
        <v>116</v>
      </c>
      <c r="G6" s="203" t="s">
        <v>117</v>
      </c>
      <c r="H6" s="90" t="s">
        <v>118</v>
      </c>
      <c r="I6" s="90" t="s">
        <v>119</v>
      </c>
      <c r="J6" s="188">
        <v>185000</v>
      </c>
      <c r="K6" s="81">
        <v>0</v>
      </c>
      <c r="L6" s="81">
        <v>0</v>
      </c>
      <c r="M6" s="81">
        <v>105</v>
      </c>
      <c r="N6" s="91">
        <v>19</v>
      </c>
      <c r="O6" s="92">
        <v>0</v>
      </c>
      <c r="P6" s="93">
        <f>N6+O6</f>
        <v>19</v>
      </c>
      <c r="Q6" s="82">
        <f>IFERROR(P6/M6,"-")</f>
        <v>0.18095238095238</v>
      </c>
      <c r="R6" s="81">
        <v>0</v>
      </c>
      <c r="S6" s="81">
        <v>5</v>
      </c>
      <c r="T6" s="82">
        <f>IFERROR(S6/(O6+P6),"-")</f>
        <v>0.26315789473684</v>
      </c>
      <c r="U6" s="182">
        <f>IFERROR(J6/SUM(P6:P7),"-")</f>
        <v>1712.962962963</v>
      </c>
      <c r="V6" s="84">
        <v>1</v>
      </c>
      <c r="W6" s="82">
        <f>IF(P6=0,"-",V6/P6)</f>
        <v>0.052631578947368</v>
      </c>
      <c r="X6" s="186">
        <v>4000</v>
      </c>
      <c r="Y6" s="187">
        <f>IFERROR(X6/P6,"-")</f>
        <v>210.52631578947</v>
      </c>
      <c r="Z6" s="187">
        <f>IFERROR(X6/V6,"-")</f>
        <v>4000</v>
      </c>
      <c r="AA6" s="188">
        <f>SUM(X6:X7)-SUM(J6:J7)</f>
        <v>-163000</v>
      </c>
      <c r="AB6" s="85">
        <f>SUM(X6:X7)/SUM(J6:J7)</f>
        <v>0.11891891891892</v>
      </c>
      <c r="AC6" s="79"/>
      <c r="AD6" s="94">
        <v>5</v>
      </c>
      <c r="AE6" s="95">
        <f>IF(P6=0,"",IF(AD6=0,"",(AD6/P6)))</f>
        <v>0.26315789473684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0.26315789473684</v>
      </c>
      <c r="AO6" s="100">
        <v>1</v>
      </c>
      <c r="AP6" s="102">
        <f>IFERROR(AP6/AM6,"-")</f>
        <v>0</v>
      </c>
      <c r="AQ6" s="103">
        <v>4000</v>
      </c>
      <c r="AR6" s="104">
        <f>IFERROR(AQ6/AM6,"-")</f>
        <v>800</v>
      </c>
      <c r="AS6" s="105"/>
      <c r="AT6" s="105">
        <v>1</v>
      </c>
      <c r="AU6" s="105"/>
      <c r="AV6" s="106">
        <v>1</v>
      </c>
      <c r="AW6" s="107">
        <f>IF(P6=0,"",IF(AV6=0,"",(AV6/P6)))</f>
        <v>0.052631578947368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0.15789473684211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0.21052631578947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0.052631578947368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4000</v>
      </c>
      <c r="CQ6" s="141">
        <v>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120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192</v>
      </c>
      <c r="N7" s="91">
        <v>88</v>
      </c>
      <c r="O7" s="92">
        <v>1</v>
      </c>
      <c r="P7" s="93">
        <f>N7+O7</f>
        <v>89</v>
      </c>
      <c r="Q7" s="82">
        <f>IFERROR(P7/M7,"-")</f>
        <v>0.46354166666667</v>
      </c>
      <c r="R7" s="81">
        <v>3</v>
      </c>
      <c r="S7" s="81">
        <v>24</v>
      </c>
      <c r="T7" s="82">
        <f>IFERROR(S7/(O7+P7),"-")</f>
        <v>0.26666666666667</v>
      </c>
      <c r="U7" s="182"/>
      <c r="V7" s="84">
        <v>2</v>
      </c>
      <c r="W7" s="82">
        <f>IF(P7=0,"-",V7/P7)</f>
        <v>0.02247191011236</v>
      </c>
      <c r="X7" s="186">
        <v>18000</v>
      </c>
      <c r="Y7" s="187">
        <f>IFERROR(X7/P7,"-")</f>
        <v>202.24719101124</v>
      </c>
      <c r="Z7" s="187">
        <f>IFERROR(X7/V7,"-")</f>
        <v>9000</v>
      </c>
      <c r="AA7" s="188"/>
      <c r="AB7" s="85"/>
      <c r="AC7" s="79"/>
      <c r="AD7" s="94">
        <v>2</v>
      </c>
      <c r="AE7" s="95">
        <f>IF(P7=0,"",IF(AD7=0,"",(AD7/P7)))</f>
        <v>0.02247191011236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17</v>
      </c>
      <c r="AN7" s="101">
        <f>IF(P7=0,"",IF(AM7=0,"",(AM7/P7)))</f>
        <v>0.19101123595506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0.067415730337079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28</v>
      </c>
      <c r="BF7" s="113">
        <f>IF(P7=0,"",IF(BE7=0,"",(BE7/P7)))</f>
        <v>0.31460674157303</v>
      </c>
      <c r="BG7" s="112">
        <v>1</v>
      </c>
      <c r="BH7" s="114">
        <f>IFERROR(BG7/BE7,"-")</f>
        <v>0.035714285714286</v>
      </c>
      <c r="BI7" s="115">
        <v>15000</v>
      </c>
      <c r="BJ7" s="116">
        <f>IFERROR(BI7/BE7,"-")</f>
        <v>535.71428571429</v>
      </c>
      <c r="BK7" s="117"/>
      <c r="BL7" s="117"/>
      <c r="BM7" s="117">
        <v>1</v>
      </c>
      <c r="BN7" s="119">
        <v>24</v>
      </c>
      <c r="BO7" s="120">
        <f>IF(P7=0,"",IF(BN7=0,"",(BN7/P7)))</f>
        <v>0.26966292134831</v>
      </c>
      <c r="BP7" s="121">
        <v>2</v>
      </c>
      <c r="BQ7" s="122">
        <f>IFERROR(BP7/BN7,"-")</f>
        <v>0.083333333333333</v>
      </c>
      <c r="BR7" s="123">
        <v>139000</v>
      </c>
      <c r="BS7" s="124">
        <f>IFERROR(BR7/BN7,"-")</f>
        <v>5791.6666666667</v>
      </c>
      <c r="BT7" s="125">
        <v>1</v>
      </c>
      <c r="BU7" s="125"/>
      <c r="BV7" s="125">
        <v>1</v>
      </c>
      <c r="BW7" s="126">
        <v>10</v>
      </c>
      <c r="BX7" s="127">
        <f>IF(P7=0,"",IF(BW7=0,"",(BW7/P7)))</f>
        <v>0.1123595505618</v>
      </c>
      <c r="BY7" s="128">
        <v>1</v>
      </c>
      <c r="BZ7" s="129">
        <f>IFERROR(BY7/BW7,"-")</f>
        <v>0.1</v>
      </c>
      <c r="CA7" s="130">
        <v>437000</v>
      </c>
      <c r="CB7" s="131">
        <f>IFERROR(CA7/BW7,"-")</f>
        <v>43700</v>
      </c>
      <c r="CC7" s="132"/>
      <c r="CD7" s="132"/>
      <c r="CE7" s="132">
        <v>1</v>
      </c>
      <c r="CF7" s="133">
        <v>2</v>
      </c>
      <c r="CG7" s="134">
        <f>IF(P7=0,"",IF(CF7=0,"",(CF7/P7)))</f>
        <v>0.02247191011236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18000</v>
      </c>
      <c r="CQ7" s="141">
        <v>437000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0.11891891891892</v>
      </c>
      <c r="B10" s="39"/>
      <c r="C10" s="39"/>
      <c r="D10" s="39"/>
      <c r="E10" s="39"/>
      <c r="F10" s="39"/>
      <c r="G10" s="40" t="s">
        <v>121</v>
      </c>
      <c r="H10" s="40"/>
      <c r="I10" s="40"/>
      <c r="J10" s="190">
        <f>SUM(J6:J9)</f>
        <v>185000</v>
      </c>
      <c r="K10" s="41">
        <f>SUM(K6:K9)</f>
        <v>0</v>
      </c>
      <c r="L10" s="41">
        <f>SUM(L6:L9)</f>
        <v>0</v>
      </c>
      <c r="M10" s="41">
        <f>SUM(M6:M9)</f>
        <v>297</v>
      </c>
      <c r="N10" s="41">
        <f>SUM(N6:N9)</f>
        <v>107</v>
      </c>
      <c r="O10" s="41">
        <f>SUM(O6:O9)</f>
        <v>1</v>
      </c>
      <c r="P10" s="41">
        <f>SUM(P6:P9)</f>
        <v>108</v>
      </c>
      <c r="Q10" s="42">
        <f>IFERROR(P10/M10,"-")</f>
        <v>0.36363636363636</v>
      </c>
      <c r="R10" s="78">
        <f>SUM(R6:R9)</f>
        <v>3</v>
      </c>
      <c r="S10" s="78">
        <f>SUM(S6:S9)</f>
        <v>29</v>
      </c>
      <c r="T10" s="42">
        <f>IFERROR(R10/P10,"-")</f>
        <v>0.027777777777778</v>
      </c>
      <c r="U10" s="184">
        <f>IFERROR(J10/P10,"-")</f>
        <v>1712.962962963</v>
      </c>
      <c r="V10" s="44">
        <f>SUM(V6:V9)</f>
        <v>3</v>
      </c>
      <c r="W10" s="42">
        <f>IFERROR(V10/P10,"-")</f>
        <v>0.027777777777778</v>
      </c>
      <c r="X10" s="190">
        <f>SUM(X6:X9)</f>
        <v>22000</v>
      </c>
      <c r="Y10" s="190">
        <f>IFERROR(X10/P10,"-")</f>
        <v>203.7037037037</v>
      </c>
      <c r="Z10" s="190">
        <f>IFERROR(X10/V10,"-")</f>
        <v>7333.3333333333</v>
      </c>
      <c r="AA10" s="190">
        <f>X10-J10</f>
        <v>-163000</v>
      </c>
      <c r="AB10" s="47">
        <f>X10/J10</f>
        <v>0.11891891891892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