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<sst xmlns="http://schemas.openxmlformats.org/spreadsheetml/2006/main" uniqueCount="108">
  <si>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</si>
  <si>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</si>
  <si>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</si>
  <si>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</si>
  <si>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</si>
  <si>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</si>
  <si>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</si>
  <si>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</si>
  <si>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</si>
  <si>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</si>
  <si>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</si>
  <si>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</si>
  <si>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</si>
  <si>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</si>
  <si>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</si>
  <si>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</si>
  <si>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</si>
  <si>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</si>
  <si>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</si>
  <si>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</si>
  <si>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</si>
  <si>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</si>
  <si>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</si>
  <si>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</si>
  <si>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</si>
  <si>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</si>
  <si>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</si>
  <si>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</si>
  <si>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</si>
  <si>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</si>
  <si>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</si>
  <si>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</si>
  <si>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</si>
  <si>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</si>
  <si>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</si>
  <si>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</si>
  <si>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</si>
  <si>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</si>
  <si>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</si>
  <si>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</si>
  <si>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</si>
  <si>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</si>
  <si>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</si>
  <si>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</si>
  <si>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</si>
  <si>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</si>
  <si>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</si>
  <si>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</si>
  <si>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</si>
  <si>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</si>
  <si>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</si>
  <si>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</si>
  <si>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</si>
  <si>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</si>
  <si>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</si>
  <si>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</si>
  <si>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</si>
  <si>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</si>
  <si>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</si>
  <si>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</si>
  <si>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</si>
  <si>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sms_a1010</t>
  </si>
  <si>
    <t>コアマガジン</t>
  </si>
  <si>
    <t>2P_素敵なヤリ活(アイ)</t>
  </si>
  <si>
    <t>i38</t>
  </si>
  <si>
    <t>実話BUNKA超タブー</t>
  </si>
  <si>
    <t>4C2P</t>
  </si>
  <si>
    <t>6月02日(火)</t>
  </si>
  <si>
    <t>smss2136</t>
  </si>
  <si>
    <t>空電</t>
  </si>
  <si>
    <t>sms_a1014</t>
  </si>
  <si>
    <t>大洋図書</t>
  </si>
  <si>
    <t>5P風俗(妃さん)</t>
  </si>
  <si>
    <t>昭和の不思議101</t>
  </si>
  <si>
    <t>1C5P</t>
  </si>
  <si>
    <t>smss2141</t>
  </si>
  <si>
    <t>sms_a1015</t>
  </si>
  <si>
    <t>1P記事_求む！中高年男性版_アイ(妃さん)</t>
  </si>
  <si>
    <t>実話ナックルズ ウルトラ</t>
  </si>
  <si>
    <t>表4　4C1P</t>
  </si>
  <si>
    <t>6月15日(月)</t>
  </si>
  <si>
    <t>smss2142</t>
  </si>
  <si>
    <t>sms_a1011</t>
  </si>
  <si>
    <t>実話BUNKAタブー</t>
  </si>
  <si>
    <t>6月16日(火)</t>
  </si>
  <si>
    <t>smss2137</t>
  </si>
  <si>
    <t>sms_a1016</t>
  </si>
  <si>
    <t>5P元祖（妃さん）</t>
  </si>
  <si>
    <t>臨時増刊ラヴァーズ</t>
  </si>
  <si>
    <t>6月22日(月)</t>
  </si>
  <si>
    <t>smss2143</t>
  </si>
  <si>
    <t>sms_a1012</t>
  </si>
  <si>
    <t>日本ジャーナル出版</t>
  </si>
  <si>
    <t>週刊実話増刊「実話ザ・タブー」</t>
  </si>
  <si>
    <t>6月24日(水)</t>
  </si>
  <si>
    <t>smss2138</t>
  </si>
  <si>
    <t>雑誌 TOTAL</t>
  </si>
  <si>
    <t>●DVD 広告</t>
  </si>
  <si>
    <t>sms_a1013</t>
  </si>
  <si>
    <t>楽楽出版</t>
  </si>
  <si>
    <t>DVD4コマ</t>
  </si>
  <si>
    <t>毎月売</t>
  </si>
  <si>
    <t>mv20i</t>
  </si>
  <si>
    <t>EXCITING MAX!Special</t>
  </si>
  <si>
    <t>DVD袋裏1C+コンテンツ枠</t>
  </si>
  <si>
    <t>6月11日(木)</t>
  </si>
  <si>
    <t>smss2140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</si>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</sst>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500000</v>
      </c>
      <c r="E6" s="81">
        <v>0</v>
      </c>
      <c r="F6" s="81">
        <v>0</v>
      </c>
      <c r="G6" s="81">
        <v>712</v>
      </c>
      <c r="H6" s="91">
        <v>117</v>
      </c>
      <c r="I6" s="92">
        <v>1</v>
      </c>
      <c r="J6" s="145">
        <f>H6+I6</f>
        <v>118</v>
      </c>
      <c r="K6" s="82">
        <f>IFERROR(J6/G6,"-")</f>
        <v>0.16573033707865</v>
      </c>
      <c r="L6" s="81">
        <v>11</v>
      </c>
      <c r="M6" s="81">
        <v>28</v>
      </c>
      <c r="N6" s="82">
        <f>IFERROR(L6/J6,"-")</f>
        <v>0.093220338983051</v>
      </c>
      <c r="O6" s="83">
        <f>IFERROR(D6/J6,"-")</f>
        <v>4237.2881355932</v>
      </c>
      <c r="P6" s="84">
        <v>30</v>
      </c>
      <c r="Q6" s="82">
        <f>IFERROR(P6/J6,"-")</f>
        <v>0.25423728813559</v>
      </c>
      <c r="R6" s="200">
        <v>2104000</v>
      </c>
      <c r="S6" s="201">
        <f>IFERROR(R6/J6,"-")</f>
        <v>17830.508474576</v>
      </c>
      <c r="T6" s="201">
        <f>IFERROR(R6/P6,"-")</f>
        <v>70133.333333333</v>
      </c>
      <c r="U6" s="195">
        <f>IFERROR(R6-D6,"-")</f>
        <v>1604000</v>
      </c>
      <c r="V6" s="85">
        <f>R6/D6</f>
        <v>4.208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577</v>
      </c>
      <c r="H7" s="91">
        <v>206</v>
      </c>
      <c r="I7" s="92">
        <v>3</v>
      </c>
      <c r="J7" s="145">
        <f>H7+I7</f>
        <v>209</v>
      </c>
      <c r="K7" s="82">
        <f>IFERROR(J7/G7,"-")</f>
        <v>0.36221837088388</v>
      </c>
      <c r="L7" s="81">
        <v>5</v>
      </c>
      <c r="M7" s="81">
        <v>47</v>
      </c>
      <c r="N7" s="82">
        <f>IFERROR(L7/J7,"-")</f>
        <v>0.023923444976077</v>
      </c>
      <c r="O7" s="83">
        <f>IFERROR(D7/J7,"-")</f>
        <v>885.16746411483</v>
      </c>
      <c r="P7" s="84">
        <v>7</v>
      </c>
      <c r="Q7" s="82">
        <f>IFERROR(P7/J7,"-")</f>
        <v>0.033492822966507</v>
      </c>
      <c r="R7" s="200">
        <v>1183000</v>
      </c>
      <c r="S7" s="201">
        <f>IFERROR(R7/J7,"-")</f>
        <v>5660.2870813397</v>
      </c>
      <c r="T7" s="201">
        <f>IFERROR(R7/P7,"-")</f>
        <v>169000</v>
      </c>
      <c r="U7" s="195">
        <f>IFERROR(R7-D7,"-")</f>
        <v>998000</v>
      </c>
      <c r="V7" s="85">
        <f>R7/D7</f>
        <v>6.3945945945946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685000</v>
      </c>
      <c r="E10" s="41">
        <f>SUM(E6:E8)</f>
        <v>0</v>
      </c>
      <c r="F10" s="41">
        <f>SUM(F6:F8)</f>
        <v>0</v>
      </c>
      <c r="G10" s="41">
        <f>SUM(G6:G8)</f>
        <v>1289</v>
      </c>
      <c r="H10" s="41">
        <f>SUM(H6:H8)</f>
        <v>323</v>
      </c>
      <c r="I10" s="41">
        <f>SUM(I6:I8)</f>
        <v>4</v>
      </c>
      <c r="J10" s="41">
        <f>SUM(J6:J8)</f>
        <v>327</v>
      </c>
      <c r="K10" s="42">
        <f>IFERROR(J10/G10,"-")</f>
        <v>0.25368502715283</v>
      </c>
      <c r="L10" s="78">
        <f>SUM(L6:L8)</f>
        <v>16</v>
      </c>
      <c r="M10" s="78">
        <f>SUM(M6:M8)</f>
        <v>75</v>
      </c>
      <c r="N10" s="42">
        <f>IFERROR(L10/J10,"-")</f>
        <v>0.048929663608563</v>
      </c>
      <c r="O10" s="43">
        <f>IFERROR(D10/J10,"-")</f>
        <v>2094.8012232416</v>
      </c>
      <c r="P10" s="44">
        <f>SUM(P6:P8)</f>
        <v>37</v>
      </c>
      <c r="Q10" s="42">
        <f>IFERROR(P10/J10,"-")</f>
        <v>0.1131498470948</v>
      </c>
      <c r="R10" s="45">
        <f>SUM(R6:R8)</f>
        <v>3287000</v>
      </c>
      <c r="S10" s="45">
        <f>IFERROR(R10/J10,"-")</f>
        <v>10051.987767584</v>
      </c>
      <c r="T10" s="45">
        <f>IFERROR(R10/P10,"-")</f>
        <v>88837.837837838</v>
      </c>
      <c r="U10" s="46">
        <f>SUM(U6:U8)</f>
        <v>2602000</v>
      </c>
      <c r="V10" s="47">
        <f>IFERROR(R10/D10,"-")</f>
        <v>4.7985401459854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1.2727272727273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</v>
      </c>
      <c r="K6" s="81">
        <v>0</v>
      </c>
      <c r="L6" s="81">
        <v>0</v>
      </c>
      <c r="M6" s="81">
        <v>28</v>
      </c>
      <c r="N6" s="91">
        <v>4</v>
      </c>
      <c r="O6" s="92">
        <v>0</v>
      </c>
      <c r="P6" s="93">
        <f>N6+O6</f>
        <v>4</v>
      </c>
      <c r="Q6" s="82">
        <f>IFERROR(P6/M6,"-")</f>
        <v>0.14285714285714</v>
      </c>
      <c r="R6" s="81">
        <v>0</v>
      </c>
      <c r="S6" s="81">
        <v>2</v>
      </c>
      <c r="T6" s="82">
        <f>IFERROR(S6/(O6+P6),"-")</f>
        <v>0.5</v>
      </c>
      <c r="U6" s="182">
        <f>IFERROR(J6/SUM(P6:P7),"-")</f>
        <v>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15000</v>
      </c>
      <c r="AB6" s="85">
        <f>SUM(X6:X7)/SUM(J6:J7)</f>
        <v>1.2727272727273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4</v>
      </c>
      <c r="N7" s="91">
        <v>7</v>
      </c>
      <c r="O7" s="92">
        <v>0</v>
      </c>
      <c r="P7" s="93">
        <f>N7+O7</f>
        <v>7</v>
      </c>
      <c r="Q7" s="82">
        <f>IFERROR(P7/M7,"-")</f>
        <v>1.75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2</v>
      </c>
      <c r="W7" s="82">
        <f>IF(P7=0,"-",V7/P7)</f>
        <v>0.28571428571429</v>
      </c>
      <c r="X7" s="186">
        <v>70000</v>
      </c>
      <c r="Y7" s="187">
        <f>IFERROR(X7/P7,"-")</f>
        <v>10000</v>
      </c>
      <c r="Z7" s="187">
        <f>IFERROR(X7/V7,"-")</f>
        <v>35000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0.71428571428571</v>
      </c>
      <c r="BG7" s="112">
        <v>3</v>
      </c>
      <c r="BH7" s="114">
        <f>IFERROR(BG7/BE7,"-")</f>
        <v>0.6</v>
      </c>
      <c r="BI7" s="115">
        <v>81000</v>
      </c>
      <c r="BJ7" s="116">
        <f>IFERROR(BI7/BE7,"-")</f>
        <v>16200</v>
      </c>
      <c r="BK7" s="117"/>
      <c r="BL7" s="117"/>
      <c r="BM7" s="117">
        <v>3</v>
      </c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70000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1.8533333333333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67</v>
      </c>
      <c r="J8" s="188">
        <v>75000</v>
      </c>
      <c r="K8" s="81">
        <v>0</v>
      </c>
      <c r="L8" s="81">
        <v>0</v>
      </c>
      <c r="M8" s="81">
        <v>47</v>
      </c>
      <c r="N8" s="91">
        <v>4</v>
      </c>
      <c r="O8" s="92">
        <v>0</v>
      </c>
      <c r="P8" s="93">
        <f>N8+O8</f>
        <v>4</v>
      </c>
      <c r="Q8" s="82">
        <f>IFERROR(P8/M8,"-")</f>
        <v>0.085106382978723</v>
      </c>
      <c r="R8" s="81">
        <v>0</v>
      </c>
      <c r="S8" s="81">
        <v>2</v>
      </c>
      <c r="T8" s="82">
        <f>IFERROR(S8/(O8+P8),"-")</f>
        <v>0.5</v>
      </c>
      <c r="U8" s="182">
        <f>IFERROR(J8/SUM(P8:P9),"-")</f>
        <v>4687.5</v>
      </c>
      <c r="V8" s="84">
        <v>1</v>
      </c>
      <c r="W8" s="82">
        <f>IF(P8=0,"-",V8/P8)</f>
        <v>0.25</v>
      </c>
      <c r="X8" s="186">
        <v>6000</v>
      </c>
      <c r="Y8" s="187">
        <f>IFERROR(X8/P8,"-")</f>
        <v>1500</v>
      </c>
      <c r="Z8" s="187">
        <f>IFERROR(X8/V8,"-")</f>
        <v>6000</v>
      </c>
      <c r="AA8" s="188">
        <f>SUM(X8:X9)-SUM(J8:J9)</f>
        <v>64000</v>
      </c>
      <c r="AB8" s="85">
        <f>SUM(X8:X9)/SUM(J8:J9)</f>
        <v>1.8533333333333</v>
      </c>
      <c r="AC8" s="79"/>
      <c r="AD8" s="94">
        <v>1</v>
      </c>
      <c r="AE8" s="95">
        <f>IF(P8=0,"",IF(AD8=0,"",(AD8/P8)))</f>
        <v>0.25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6000</v>
      </c>
      <c r="BS8" s="124">
        <f>IFERROR(BR8/BN8,"-")</f>
        <v>3000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44</v>
      </c>
      <c r="N9" s="91">
        <v>12</v>
      </c>
      <c r="O9" s="92">
        <v>0</v>
      </c>
      <c r="P9" s="93">
        <f>N9+O9</f>
        <v>12</v>
      </c>
      <c r="Q9" s="82">
        <f>IFERROR(P9/M9,"-")</f>
        <v>0.27272727272727</v>
      </c>
      <c r="R9" s="81">
        <v>1</v>
      </c>
      <c r="S9" s="81">
        <v>0</v>
      </c>
      <c r="T9" s="82">
        <f>IFERROR(S9/(O9+P9),"-")</f>
        <v>0</v>
      </c>
      <c r="U9" s="182"/>
      <c r="V9" s="84">
        <v>4</v>
      </c>
      <c r="W9" s="82">
        <f>IF(P9=0,"-",V9/P9)</f>
        <v>0.33333333333333</v>
      </c>
      <c r="X9" s="186">
        <v>133000</v>
      </c>
      <c r="Y9" s="187">
        <f>IFERROR(X9/P9,"-")</f>
        <v>11083.333333333</v>
      </c>
      <c r="Z9" s="187">
        <f>IFERROR(X9/V9,"-")</f>
        <v>33250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0.41666666666667</v>
      </c>
      <c r="BG9" s="112">
        <v>1</v>
      </c>
      <c r="BH9" s="114">
        <f>IFERROR(BG9/BE9,"-")</f>
        <v>0.2</v>
      </c>
      <c r="BI9" s="115">
        <v>20000</v>
      </c>
      <c r="BJ9" s="116">
        <f>IFERROR(BI9/BE9,"-")</f>
        <v>4000</v>
      </c>
      <c r="BK9" s="117"/>
      <c r="BL9" s="117">
        <v>1</v>
      </c>
      <c r="BM9" s="117"/>
      <c r="BN9" s="119">
        <v>5</v>
      </c>
      <c r="BO9" s="120">
        <f>IF(P9=0,"",IF(BN9=0,"",(BN9/P9)))</f>
        <v>0.41666666666667</v>
      </c>
      <c r="BP9" s="121">
        <v>2</v>
      </c>
      <c r="BQ9" s="122">
        <f>IFERROR(BP9/BN9,"-")</f>
        <v>0.4</v>
      </c>
      <c r="BR9" s="123">
        <v>98000</v>
      </c>
      <c r="BS9" s="124">
        <f>IFERROR(BR9/BN9,"-")</f>
        <v>19600</v>
      </c>
      <c r="BT9" s="125"/>
      <c r="BU9" s="125">
        <v>1</v>
      </c>
      <c r="BV9" s="125">
        <v>1</v>
      </c>
      <c r="BW9" s="126">
        <v>1</v>
      </c>
      <c r="BX9" s="127">
        <f>IF(P9=0,"",IF(BW9=0,"",(BW9/P9)))</f>
        <v>0.083333333333333</v>
      </c>
      <c r="BY9" s="128">
        <v>1</v>
      </c>
      <c r="BZ9" s="129">
        <f>IFERROR(BY9/BW9,"-")</f>
        <v>1</v>
      </c>
      <c r="CA9" s="130">
        <v>15000</v>
      </c>
      <c r="CB9" s="131">
        <f>IFERROR(CA9/BW9,"-")</f>
        <v>15000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133000</v>
      </c>
      <c r="CQ9" s="141">
        <v>88000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0.78095238095238</v>
      </c>
      <c r="B10" s="203" t="s">
        <v>76</v>
      </c>
      <c r="C10" s="203" t="s">
        <v>71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105000</v>
      </c>
      <c r="K10" s="81">
        <v>0</v>
      </c>
      <c r="L10" s="81">
        <v>0</v>
      </c>
      <c r="M10" s="81">
        <v>88</v>
      </c>
      <c r="N10" s="91">
        <v>11</v>
      </c>
      <c r="O10" s="92">
        <v>0</v>
      </c>
      <c r="P10" s="93">
        <f>N10+O10</f>
        <v>11</v>
      </c>
      <c r="Q10" s="82">
        <f>IFERROR(P10/M10,"-")</f>
        <v>0.125</v>
      </c>
      <c r="R10" s="81">
        <v>1</v>
      </c>
      <c r="S10" s="81">
        <v>5</v>
      </c>
      <c r="T10" s="82">
        <f>IFERROR(S10/(O10+P10),"-")</f>
        <v>0.45454545454545</v>
      </c>
      <c r="U10" s="182">
        <f>IFERROR(J10/SUM(P10:P11),"-")</f>
        <v>4200</v>
      </c>
      <c r="V10" s="84">
        <v>3</v>
      </c>
      <c r="W10" s="82">
        <f>IF(P10=0,"-",V10/P10)</f>
        <v>0.27272727272727</v>
      </c>
      <c r="X10" s="186">
        <v>42000</v>
      </c>
      <c r="Y10" s="187">
        <f>IFERROR(X10/P10,"-")</f>
        <v>3818.1818181818</v>
      </c>
      <c r="Z10" s="187">
        <f>IFERROR(X10/V10,"-")</f>
        <v>14000</v>
      </c>
      <c r="AA10" s="188">
        <f>SUM(X10:X11)-SUM(J10:J11)</f>
        <v>-23000</v>
      </c>
      <c r="AB10" s="85">
        <f>SUM(X10:X11)/SUM(J10:J11)</f>
        <v>0.78095238095238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0.27272727272727</v>
      </c>
      <c r="AX10" s="106">
        <v>1</v>
      </c>
      <c r="AY10" s="108">
        <f>IFERROR(AX10/AV10,"-")</f>
        <v>0.33333333333333</v>
      </c>
      <c r="AZ10" s="109">
        <v>29000</v>
      </c>
      <c r="BA10" s="110">
        <f>IFERROR(AZ10/AV10,"-")</f>
        <v>9666.6666666667</v>
      </c>
      <c r="BB10" s="111"/>
      <c r="BC10" s="111"/>
      <c r="BD10" s="111">
        <v>1</v>
      </c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6</v>
      </c>
      <c r="BO10" s="120">
        <f>IF(P10=0,"",IF(BN10=0,"",(BN10/P10)))</f>
        <v>0.54545454545455</v>
      </c>
      <c r="BP10" s="121">
        <v>2</v>
      </c>
      <c r="BQ10" s="122">
        <f>IFERROR(BP10/BN10,"-")</f>
        <v>0.33333333333333</v>
      </c>
      <c r="BR10" s="123">
        <v>13000</v>
      </c>
      <c r="BS10" s="124">
        <f>IFERROR(BR10/BN10,"-")</f>
        <v>2166.6666666667</v>
      </c>
      <c r="BT10" s="125">
        <v>2</v>
      </c>
      <c r="BU10" s="125"/>
      <c r="BV10" s="125"/>
      <c r="BW10" s="126">
        <v>1</v>
      </c>
      <c r="BX10" s="127">
        <f>IF(P10=0,"",IF(BW10=0,"",(BW10/P10)))</f>
        <v>0.090909090909091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0.090909090909091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3</v>
      </c>
      <c r="CP10" s="141">
        <v>42000</v>
      </c>
      <c r="CQ10" s="141">
        <v>29000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45</v>
      </c>
      <c r="N11" s="91">
        <v>14</v>
      </c>
      <c r="O11" s="92">
        <v>0</v>
      </c>
      <c r="P11" s="93">
        <f>N11+O11</f>
        <v>14</v>
      </c>
      <c r="Q11" s="82">
        <f>IFERROR(P11/M11,"-")</f>
        <v>0.31111111111111</v>
      </c>
      <c r="R11" s="81">
        <v>1</v>
      </c>
      <c r="S11" s="81">
        <v>3</v>
      </c>
      <c r="T11" s="82">
        <f>IFERROR(S11/(O11+P11),"-")</f>
        <v>0.21428571428571</v>
      </c>
      <c r="U11" s="182"/>
      <c r="V11" s="84">
        <v>4</v>
      </c>
      <c r="W11" s="82">
        <f>IF(P11=0,"-",V11/P11)</f>
        <v>0.28571428571429</v>
      </c>
      <c r="X11" s="186">
        <v>40000</v>
      </c>
      <c r="Y11" s="187">
        <f>IFERROR(X11/P11,"-")</f>
        <v>2857.1428571429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0.071428571428571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0.071428571428571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0.28571428571429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0.071428571428571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7</v>
      </c>
      <c r="BX11" s="127">
        <f>IF(P11=0,"",IF(BW11=0,"",(BW11/P11)))</f>
        <v>0.5</v>
      </c>
      <c r="BY11" s="128">
        <v>5</v>
      </c>
      <c r="BZ11" s="129">
        <f>IFERROR(BY11/BW11,"-")</f>
        <v>0.71428571428571</v>
      </c>
      <c r="CA11" s="130">
        <v>50000</v>
      </c>
      <c r="CB11" s="131">
        <f>IFERROR(CA11/BW11,"-")</f>
        <v>7142.8571428571</v>
      </c>
      <c r="CC11" s="132">
        <v>1</v>
      </c>
      <c r="CD11" s="132">
        <v>1</v>
      </c>
      <c r="CE11" s="132">
        <v>3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40000</v>
      </c>
      <c r="CQ11" s="141">
        <v>15000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3.2769230769231</v>
      </c>
      <c r="B12" s="203" t="s">
        <v>82</v>
      </c>
      <c r="C12" s="203" t="s">
        <v>62</v>
      </c>
      <c r="D12" s="203" t="s">
        <v>72</v>
      </c>
      <c r="E12" s="203"/>
      <c r="F12" s="203" t="s">
        <v>64</v>
      </c>
      <c r="G12" s="203" t="s">
        <v>83</v>
      </c>
      <c r="H12" s="90" t="s">
        <v>74</v>
      </c>
      <c r="I12" s="90" t="s">
        <v>84</v>
      </c>
      <c r="J12" s="188">
        <v>65000</v>
      </c>
      <c r="K12" s="81">
        <v>0</v>
      </c>
      <c r="L12" s="81">
        <v>0</v>
      </c>
      <c r="M12" s="81">
        <v>41</v>
      </c>
      <c r="N12" s="91">
        <v>3</v>
      </c>
      <c r="O12" s="92">
        <v>0</v>
      </c>
      <c r="P12" s="93">
        <f>N12+O12</f>
        <v>3</v>
      </c>
      <c r="Q12" s="82">
        <f>IFERROR(P12/M12,"-")</f>
        <v>0.073170731707317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7222.2222222222</v>
      </c>
      <c r="V12" s="84">
        <v>2</v>
      </c>
      <c r="W12" s="82">
        <f>IF(P12=0,"-",V12/P12)</f>
        <v>0.66666666666667</v>
      </c>
      <c r="X12" s="186">
        <v>20000</v>
      </c>
      <c r="Y12" s="187">
        <f>IFERROR(X12/P12,"-")</f>
        <v>6666.6666666667</v>
      </c>
      <c r="Z12" s="187">
        <f>IFERROR(X12/V12,"-")</f>
        <v>10000</v>
      </c>
      <c r="AA12" s="188">
        <f>SUM(X12:X13)-SUM(J12:J13)</f>
        <v>148000</v>
      </c>
      <c r="AB12" s="85">
        <f>SUM(X12:X13)/SUM(J12:J13)</f>
        <v>3.2769230769231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0.66666666666667</v>
      </c>
      <c r="BP12" s="121">
        <v>2</v>
      </c>
      <c r="BQ12" s="122">
        <f>IFERROR(BP12/BN12,"-")</f>
        <v>1</v>
      </c>
      <c r="BR12" s="123">
        <v>20000</v>
      </c>
      <c r="BS12" s="124">
        <f>IFERROR(BR12/BN12,"-")</f>
        <v>10000</v>
      </c>
      <c r="BT12" s="125">
        <v>1</v>
      </c>
      <c r="BU12" s="125"/>
      <c r="BV12" s="125">
        <v>1</v>
      </c>
      <c r="BW12" s="126">
        <v>1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20000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16</v>
      </c>
      <c r="N13" s="91">
        <v>5</v>
      </c>
      <c r="O13" s="92">
        <v>1</v>
      </c>
      <c r="P13" s="93">
        <f>N13+O13</f>
        <v>6</v>
      </c>
      <c r="Q13" s="82">
        <f>IFERROR(P13/M13,"-")</f>
        <v>0.375</v>
      </c>
      <c r="R13" s="81">
        <v>1</v>
      </c>
      <c r="S13" s="81">
        <v>1</v>
      </c>
      <c r="T13" s="82">
        <f>IFERROR(S13/(O13+P13),"-")</f>
        <v>0.14285714285714</v>
      </c>
      <c r="U13" s="182"/>
      <c r="V13" s="84">
        <v>2</v>
      </c>
      <c r="W13" s="82">
        <f>IF(P13=0,"-",V13/P13)</f>
        <v>0.33333333333333</v>
      </c>
      <c r="X13" s="186">
        <v>193000</v>
      </c>
      <c r="Y13" s="187">
        <f>IFERROR(X13/P13,"-")</f>
        <v>32166.666666667</v>
      </c>
      <c r="Z13" s="187">
        <f>IFERROR(X13/V13,"-")</f>
        <v>96500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>
        <v>1</v>
      </c>
      <c r="AY13" s="108">
        <f>IFERROR(AX13/AV13,"-")</f>
        <v>1</v>
      </c>
      <c r="AZ13" s="109">
        <v>3000</v>
      </c>
      <c r="BA13" s="110">
        <f>IFERROR(AZ13/AV13,"-")</f>
        <v>3000</v>
      </c>
      <c r="BB13" s="111">
        <v>1</v>
      </c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>
        <v>1</v>
      </c>
      <c r="BQ13" s="122">
        <f>IFERROR(BP13/BN13,"-")</f>
        <v>0.33333333333333</v>
      </c>
      <c r="BR13" s="123">
        <v>190000</v>
      </c>
      <c r="BS13" s="124">
        <f>IFERROR(BR13/BN13,"-")</f>
        <v>63333.333333333</v>
      </c>
      <c r="BT13" s="125"/>
      <c r="BU13" s="125"/>
      <c r="BV13" s="125">
        <v>1</v>
      </c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193000</v>
      </c>
      <c r="CQ13" s="141">
        <v>190000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14.786666666667</v>
      </c>
      <c r="B14" s="203" t="s">
        <v>86</v>
      </c>
      <c r="C14" s="203" t="s">
        <v>71</v>
      </c>
      <c r="D14" s="203" t="s">
        <v>87</v>
      </c>
      <c r="E14" s="203"/>
      <c r="F14" s="203" t="s">
        <v>64</v>
      </c>
      <c r="G14" s="203" t="s">
        <v>88</v>
      </c>
      <c r="H14" s="90" t="s">
        <v>74</v>
      </c>
      <c r="I14" s="90" t="s">
        <v>89</v>
      </c>
      <c r="J14" s="188">
        <v>75000</v>
      </c>
      <c r="K14" s="81">
        <v>0</v>
      </c>
      <c r="L14" s="81">
        <v>0</v>
      </c>
      <c r="M14" s="81">
        <v>99</v>
      </c>
      <c r="N14" s="91">
        <v>10</v>
      </c>
      <c r="O14" s="92">
        <v>0</v>
      </c>
      <c r="P14" s="93">
        <f>N14+O14</f>
        <v>10</v>
      </c>
      <c r="Q14" s="82">
        <f>IFERROR(P14/M14,"-")</f>
        <v>0.1010101010101</v>
      </c>
      <c r="R14" s="81">
        <v>1</v>
      </c>
      <c r="S14" s="81">
        <v>3</v>
      </c>
      <c r="T14" s="82">
        <f>IFERROR(S14/(O14+P14),"-")</f>
        <v>0.3</v>
      </c>
      <c r="U14" s="182">
        <f>IFERROR(J14/SUM(P14:P15),"-")</f>
        <v>1973.6842105263</v>
      </c>
      <c r="V14" s="84">
        <v>2</v>
      </c>
      <c r="W14" s="82">
        <f>IF(P14=0,"-",V14/P14)</f>
        <v>0.2</v>
      </c>
      <c r="X14" s="186">
        <v>6000</v>
      </c>
      <c r="Y14" s="187">
        <f>IFERROR(X14/P14,"-")</f>
        <v>600</v>
      </c>
      <c r="Z14" s="187">
        <f>IFERROR(X14/V14,"-")</f>
        <v>3000</v>
      </c>
      <c r="AA14" s="188">
        <f>SUM(X14:X15)-SUM(J14:J15)</f>
        <v>1034000</v>
      </c>
      <c r="AB14" s="85">
        <f>SUM(X14:X15)/SUM(J14:J15)</f>
        <v>14.786666666667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6</v>
      </c>
      <c r="BF14" s="113">
        <f>IF(P14=0,"",IF(BE14=0,"",(BE14/P14)))</f>
        <v>0.6</v>
      </c>
      <c r="BG14" s="112">
        <v>2</v>
      </c>
      <c r="BH14" s="114">
        <f>IFERROR(BG14/BE14,"-")</f>
        <v>0.33333333333333</v>
      </c>
      <c r="BI14" s="115">
        <v>34000</v>
      </c>
      <c r="BJ14" s="116">
        <f>IFERROR(BI14/BE14,"-")</f>
        <v>5666.6666666667</v>
      </c>
      <c r="BK14" s="117">
        <v>1</v>
      </c>
      <c r="BL14" s="117"/>
      <c r="BM14" s="117">
        <v>1</v>
      </c>
      <c r="BN14" s="119">
        <v>1</v>
      </c>
      <c r="BO14" s="120">
        <f>IF(P14=0,"",IF(BN14=0,"",(BN14/P14)))</f>
        <v>0.1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</v>
      </c>
      <c r="BY14" s="128">
        <v>1</v>
      </c>
      <c r="BZ14" s="129">
        <f>IFERROR(BY14/BW14,"-")</f>
        <v>0.5</v>
      </c>
      <c r="CA14" s="130">
        <v>1000</v>
      </c>
      <c r="CB14" s="131">
        <f>IFERROR(CA14/BW14,"-")</f>
        <v>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6000</v>
      </c>
      <c r="CQ14" s="141">
        <v>29000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149</v>
      </c>
      <c r="N15" s="91">
        <v>28</v>
      </c>
      <c r="O15" s="92">
        <v>0</v>
      </c>
      <c r="P15" s="93">
        <f>N15+O15</f>
        <v>28</v>
      </c>
      <c r="Q15" s="82">
        <f>IFERROR(P15/M15,"-")</f>
        <v>0.18791946308725</v>
      </c>
      <c r="R15" s="81">
        <v>2</v>
      </c>
      <c r="S15" s="81">
        <v>8</v>
      </c>
      <c r="T15" s="82">
        <f>IFERROR(S15/(O15+P15),"-")</f>
        <v>0.28571428571429</v>
      </c>
      <c r="U15" s="182"/>
      <c r="V15" s="84">
        <v>5</v>
      </c>
      <c r="W15" s="82">
        <f>IF(P15=0,"-",V15/P15)</f>
        <v>0.17857142857143</v>
      </c>
      <c r="X15" s="186">
        <v>1103000</v>
      </c>
      <c r="Y15" s="187">
        <f>IFERROR(X15/P15,"-")</f>
        <v>39392.857142857</v>
      </c>
      <c r="Z15" s="187">
        <f>IFERROR(X15/V15,"-")</f>
        <v>220600</v>
      </c>
      <c r="AA15" s="188"/>
      <c r="AB15" s="85"/>
      <c r="AC15" s="79"/>
      <c r="AD15" s="94">
        <v>1</v>
      </c>
      <c r="AE15" s="95">
        <f>IF(P15=0,"",IF(AD15=0,"",(AD15/P15)))</f>
        <v>0.035714285714286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3</v>
      </c>
      <c r="AW15" s="107">
        <f>IF(P15=0,"",IF(AV15=0,"",(AV15/P15)))</f>
        <v>0.10714285714286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5</v>
      </c>
      <c r="BF15" s="113">
        <f>IF(P15=0,"",IF(BE15=0,"",(BE15/P15)))</f>
        <v>0.17857142857143</v>
      </c>
      <c r="BG15" s="112">
        <v>1</v>
      </c>
      <c r="BH15" s="114">
        <f>IFERROR(BG15/BE15,"-")</f>
        <v>0.2</v>
      </c>
      <c r="BI15" s="115">
        <v>10000</v>
      </c>
      <c r="BJ15" s="116">
        <f>IFERROR(BI15/BE15,"-")</f>
        <v>2000</v>
      </c>
      <c r="BK15" s="117"/>
      <c r="BL15" s="117">
        <v>1</v>
      </c>
      <c r="BM15" s="117"/>
      <c r="BN15" s="119">
        <v>10</v>
      </c>
      <c r="BO15" s="120">
        <f>IF(P15=0,"",IF(BN15=0,"",(BN15/P15)))</f>
        <v>0.35714285714286</v>
      </c>
      <c r="BP15" s="121">
        <v>1</v>
      </c>
      <c r="BQ15" s="122">
        <f>IFERROR(BP15/BN15,"-")</f>
        <v>0.1</v>
      </c>
      <c r="BR15" s="123">
        <v>20000</v>
      </c>
      <c r="BS15" s="124">
        <f>IFERROR(BR15/BN15,"-")</f>
        <v>2000</v>
      </c>
      <c r="BT15" s="125"/>
      <c r="BU15" s="125"/>
      <c r="BV15" s="125">
        <v>1</v>
      </c>
      <c r="BW15" s="126">
        <v>4</v>
      </c>
      <c r="BX15" s="127">
        <f>IF(P15=0,"",IF(BW15=0,"",(BW15/P15)))</f>
        <v>0.14285714285714</v>
      </c>
      <c r="BY15" s="128">
        <v>1</v>
      </c>
      <c r="BZ15" s="129">
        <f>IFERROR(BY15/BW15,"-")</f>
        <v>0.25</v>
      </c>
      <c r="CA15" s="130">
        <v>10000</v>
      </c>
      <c r="CB15" s="131">
        <f>IFERROR(CA15/BW15,"-")</f>
        <v>2500</v>
      </c>
      <c r="CC15" s="132">
        <v>1</v>
      </c>
      <c r="CD15" s="132"/>
      <c r="CE15" s="132"/>
      <c r="CF15" s="133">
        <v>5</v>
      </c>
      <c r="CG15" s="134">
        <f>IF(P15=0,"",IF(CF15=0,"",(CF15/P15)))</f>
        <v>0.17857142857143</v>
      </c>
      <c r="CH15" s="135">
        <v>3</v>
      </c>
      <c r="CI15" s="136">
        <f>IFERROR(CH15/CF15,"-")</f>
        <v>0.6</v>
      </c>
      <c r="CJ15" s="137">
        <v>1073000</v>
      </c>
      <c r="CK15" s="138">
        <f>IFERROR(CJ15/CF15,"-")</f>
        <v>214600</v>
      </c>
      <c r="CL15" s="139"/>
      <c r="CM15" s="139"/>
      <c r="CN15" s="139">
        <v>3</v>
      </c>
      <c r="CO15" s="140">
        <v>5</v>
      </c>
      <c r="CP15" s="141">
        <v>1103000</v>
      </c>
      <c r="CQ15" s="141">
        <v>853000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3.928</v>
      </c>
      <c r="B16" s="203" t="s">
        <v>91</v>
      </c>
      <c r="C16" s="203" t="s">
        <v>92</v>
      </c>
      <c r="D16" s="203" t="s">
        <v>77</v>
      </c>
      <c r="E16" s="203"/>
      <c r="F16" s="203" t="s">
        <v>64</v>
      </c>
      <c r="G16" s="203" t="s">
        <v>93</v>
      </c>
      <c r="H16" s="90" t="s">
        <v>79</v>
      </c>
      <c r="I16" s="90" t="s">
        <v>94</v>
      </c>
      <c r="J16" s="188">
        <v>125000</v>
      </c>
      <c r="K16" s="81">
        <v>0</v>
      </c>
      <c r="L16" s="81">
        <v>0</v>
      </c>
      <c r="M16" s="81">
        <v>58</v>
      </c>
      <c r="N16" s="91">
        <v>3</v>
      </c>
      <c r="O16" s="92">
        <v>0</v>
      </c>
      <c r="P16" s="93">
        <f>N16+O16</f>
        <v>3</v>
      </c>
      <c r="Q16" s="82">
        <f>IFERROR(P16/M16,"-")</f>
        <v>0.051724137931034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6578.9473684211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366000</v>
      </c>
      <c r="AB16" s="85">
        <f>SUM(X16:X17)/SUM(J16:J17)</f>
        <v>3.928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0.66666666666667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93</v>
      </c>
      <c r="N17" s="91">
        <v>16</v>
      </c>
      <c r="O17" s="92">
        <v>0</v>
      </c>
      <c r="P17" s="93">
        <f>N17+O17</f>
        <v>16</v>
      </c>
      <c r="Q17" s="82">
        <f>IFERROR(P17/M17,"-")</f>
        <v>0.17204301075269</v>
      </c>
      <c r="R17" s="81">
        <v>4</v>
      </c>
      <c r="S17" s="81">
        <v>3</v>
      </c>
      <c r="T17" s="82">
        <f>IFERROR(S17/(O17+P17),"-")</f>
        <v>0.1875</v>
      </c>
      <c r="U17" s="182"/>
      <c r="V17" s="84">
        <v>5</v>
      </c>
      <c r="W17" s="82">
        <f>IF(P17=0,"-",V17/P17)</f>
        <v>0.3125</v>
      </c>
      <c r="X17" s="186">
        <v>491000</v>
      </c>
      <c r="Y17" s="187">
        <f>IFERROR(X17/P17,"-")</f>
        <v>30687.5</v>
      </c>
      <c r="Z17" s="187">
        <f>IFERROR(X17/V17,"-")</f>
        <v>98200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0.0625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0.0625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0.125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0.1875</v>
      </c>
      <c r="BP17" s="121">
        <v>1</v>
      </c>
      <c r="BQ17" s="122">
        <f>IFERROR(BP17/BN17,"-")</f>
        <v>0.33333333333333</v>
      </c>
      <c r="BR17" s="123">
        <v>451000</v>
      </c>
      <c r="BS17" s="124">
        <f>IFERROR(BR17/BN17,"-")</f>
        <v>150333.33333333</v>
      </c>
      <c r="BT17" s="125"/>
      <c r="BU17" s="125"/>
      <c r="BV17" s="125">
        <v>1</v>
      </c>
      <c r="BW17" s="126">
        <v>6</v>
      </c>
      <c r="BX17" s="127">
        <f>IF(P17=0,"",IF(BW17=0,"",(BW17/P17)))</f>
        <v>0.375</v>
      </c>
      <c r="BY17" s="128">
        <v>3</v>
      </c>
      <c r="BZ17" s="129">
        <f>IFERROR(BY17/BW17,"-")</f>
        <v>0.5</v>
      </c>
      <c r="CA17" s="130">
        <v>257000</v>
      </c>
      <c r="CB17" s="131">
        <f>IFERROR(CA17/BW17,"-")</f>
        <v>42833.333333333</v>
      </c>
      <c r="CC17" s="132"/>
      <c r="CD17" s="132">
        <v>1</v>
      </c>
      <c r="CE17" s="132">
        <v>2</v>
      </c>
      <c r="CF17" s="133">
        <v>3</v>
      </c>
      <c r="CG17" s="134">
        <f>IF(P17=0,"",IF(CF17=0,"",(CF17/P17)))</f>
        <v>0.1875</v>
      </c>
      <c r="CH17" s="135">
        <v>3</v>
      </c>
      <c r="CI17" s="136">
        <f>IFERROR(CH17/CF17,"-")</f>
        <v>1</v>
      </c>
      <c r="CJ17" s="137">
        <v>496000</v>
      </c>
      <c r="CK17" s="138">
        <f>IFERROR(CJ17/CF17,"-")</f>
        <v>165333.33333333</v>
      </c>
      <c r="CL17" s="139"/>
      <c r="CM17" s="139"/>
      <c r="CN17" s="139">
        <v>3</v>
      </c>
      <c r="CO17" s="140">
        <v>5</v>
      </c>
      <c r="CP17" s="141">
        <v>491000</v>
      </c>
      <c r="CQ17" s="141">
        <v>451000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4.208</v>
      </c>
      <c r="B20" s="39"/>
      <c r="C20" s="39"/>
      <c r="D20" s="39"/>
      <c r="E20" s="39"/>
      <c r="F20" s="39"/>
      <c r="G20" s="40" t="s">
        <v>96</v>
      </c>
      <c r="H20" s="40"/>
      <c r="I20" s="40"/>
      <c r="J20" s="190">
        <f>SUM(J6:J19)</f>
        <v>500000</v>
      </c>
      <c r="K20" s="41">
        <f>SUM(K6:K19)</f>
        <v>0</v>
      </c>
      <c r="L20" s="41">
        <f>SUM(L6:L19)</f>
        <v>0</v>
      </c>
      <c r="M20" s="41">
        <f>SUM(M6:M19)</f>
        <v>712</v>
      </c>
      <c r="N20" s="41">
        <f>SUM(N6:N19)</f>
        <v>117</v>
      </c>
      <c r="O20" s="41">
        <f>SUM(O6:O19)</f>
        <v>1</v>
      </c>
      <c r="P20" s="41">
        <f>SUM(P6:P19)</f>
        <v>118</v>
      </c>
      <c r="Q20" s="42">
        <f>IFERROR(P20/M20,"-")</f>
        <v>0.16573033707865</v>
      </c>
      <c r="R20" s="78">
        <f>SUM(R6:R19)</f>
        <v>11</v>
      </c>
      <c r="S20" s="78">
        <f>SUM(S6:S19)</f>
        <v>28</v>
      </c>
      <c r="T20" s="42">
        <f>IFERROR(R20/P20,"-")</f>
        <v>0.093220338983051</v>
      </c>
      <c r="U20" s="184">
        <f>IFERROR(J20/P20,"-")</f>
        <v>4237.2881355932</v>
      </c>
      <c r="V20" s="44">
        <f>SUM(V6:V19)</f>
        <v>30</v>
      </c>
      <c r="W20" s="42">
        <f>IFERROR(V20/P20,"-")</f>
        <v>0.25423728813559</v>
      </c>
      <c r="X20" s="190">
        <f>SUM(X6:X19)</f>
        <v>2104000</v>
      </c>
      <c r="Y20" s="190">
        <f>IFERROR(X20/P20,"-")</f>
        <v>17830.508474576</v>
      </c>
      <c r="Z20" s="190">
        <f>IFERROR(X20/V20,"-")</f>
        <v>70133.333333333</v>
      </c>
      <c r="AA20" s="190">
        <f>X20-J20</f>
        <v>1604000</v>
      </c>
      <c r="AB20" s="47">
        <f>X20/J20</f>
        <v>4.208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6.3945945945946</v>
      </c>
      <c r="B6" s="203" t="s">
        <v>98</v>
      </c>
      <c r="C6" s="203" t="s">
        <v>99</v>
      </c>
      <c r="D6" s="203" t="s">
        <v>100</v>
      </c>
      <c r="E6" s="203" t="s">
        <v>101</v>
      </c>
      <c r="F6" s="203" t="s">
        <v>102</v>
      </c>
      <c r="G6" s="203" t="s">
        <v>103</v>
      </c>
      <c r="H6" s="90" t="s">
        <v>104</v>
      </c>
      <c r="I6" s="90" t="s">
        <v>105</v>
      </c>
      <c r="J6" s="188">
        <v>185000</v>
      </c>
      <c r="K6" s="81">
        <v>0</v>
      </c>
      <c r="L6" s="81">
        <v>0</v>
      </c>
      <c r="M6" s="81">
        <v>219</v>
      </c>
      <c r="N6" s="91">
        <v>40</v>
      </c>
      <c r="O6" s="92">
        <v>0</v>
      </c>
      <c r="P6" s="93">
        <f>N6+O6</f>
        <v>40</v>
      </c>
      <c r="Q6" s="82">
        <f>IFERROR(P6/M6,"-")</f>
        <v>0.18264840182648</v>
      </c>
      <c r="R6" s="81">
        <v>0</v>
      </c>
      <c r="S6" s="81">
        <v>10</v>
      </c>
      <c r="T6" s="82">
        <f>IFERROR(S6/(O6+P6),"-")</f>
        <v>0.25</v>
      </c>
      <c r="U6" s="182">
        <f>IFERROR(J6/SUM(P6:P7),"-")</f>
        <v>885.16746411483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998000</v>
      </c>
      <c r="AB6" s="85">
        <f>SUM(X6:X7)/SUM(J6:J7)</f>
        <v>6.3945945945946</v>
      </c>
      <c r="AC6" s="79"/>
      <c r="AD6" s="94">
        <v>6</v>
      </c>
      <c r="AE6" s="95">
        <f>IF(P6=0,"",IF(AD6=0,"",(AD6/P6)))</f>
        <v>0.15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0.225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0.15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0.15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358</v>
      </c>
      <c r="N7" s="91">
        <v>166</v>
      </c>
      <c r="O7" s="92">
        <v>3</v>
      </c>
      <c r="P7" s="93">
        <f>N7+O7</f>
        <v>169</v>
      </c>
      <c r="Q7" s="82">
        <f>IFERROR(P7/M7,"-")</f>
        <v>0.47206703910615</v>
      </c>
      <c r="R7" s="81">
        <v>5</v>
      </c>
      <c r="S7" s="81">
        <v>37</v>
      </c>
      <c r="T7" s="82">
        <f>IFERROR(S7/(O7+P7),"-")</f>
        <v>0.21511627906977</v>
      </c>
      <c r="U7" s="182"/>
      <c r="V7" s="84">
        <v>7</v>
      </c>
      <c r="W7" s="82">
        <f>IF(P7=0,"-",V7/P7)</f>
        <v>0.041420118343195</v>
      </c>
      <c r="X7" s="186">
        <v>1183000</v>
      </c>
      <c r="Y7" s="187">
        <f>IFERROR(X7/P7,"-")</f>
        <v>7000</v>
      </c>
      <c r="Z7" s="187">
        <f>IFERROR(X7/V7,"-")</f>
        <v>169000</v>
      </c>
      <c r="AA7" s="188"/>
      <c r="AB7" s="85"/>
      <c r="AC7" s="79"/>
      <c r="AD7" s="94">
        <v>5</v>
      </c>
      <c r="AE7" s="95">
        <f>IF(P7=0,"",IF(AD7=0,"",(AD7/P7)))</f>
        <v>0.029585798816568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24</v>
      </c>
      <c r="AN7" s="101">
        <f>IF(P7=0,"",IF(AM7=0,"",(AM7/P7)))</f>
        <v>0.14201183431953</v>
      </c>
      <c r="AO7" s="100">
        <v>1</v>
      </c>
      <c r="AP7" s="102">
        <f>IFERROR(AP7/AM7,"-")</f>
        <v>0</v>
      </c>
      <c r="AQ7" s="103">
        <v>125000</v>
      </c>
      <c r="AR7" s="104">
        <f>IFERROR(AQ7/AM7,"-")</f>
        <v>5208.3333333333</v>
      </c>
      <c r="AS7" s="105"/>
      <c r="AT7" s="105"/>
      <c r="AU7" s="105">
        <v>1</v>
      </c>
      <c r="AV7" s="106">
        <v>26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34</v>
      </c>
      <c r="BF7" s="113">
        <f>IF(P7=0,"",IF(BE7=0,"",(BE7/P7)))</f>
        <v>0.20118343195266</v>
      </c>
      <c r="BG7" s="112">
        <v>1</v>
      </c>
      <c r="BH7" s="114">
        <f>IFERROR(BG7/BE7,"-")</f>
        <v>0.029411764705882</v>
      </c>
      <c r="BI7" s="115">
        <v>121000</v>
      </c>
      <c r="BJ7" s="116">
        <f>IFERROR(BI7/BE7,"-")</f>
        <v>3558.8235294118</v>
      </c>
      <c r="BK7" s="117"/>
      <c r="BL7" s="117"/>
      <c r="BM7" s="117">
        <v>1</v>
      </c>
      <c r="BN7" s="119">
        <v>40</v>
      </c>
      <c r="BO7" s="120">
        <f>IF(P7=0,"",IF(BN7=0,"",(BN7/P7)))</f>
        <v>0.23668639053254</v>
      </c>
      <c r="BP7" s="121">
        <v>4</v>
      </c>
      <c r="BQ7" s="122">
        <f>IFERROR(BP7/BN7,"-")</f>
        <v>0.1</v>
      </c>
      <c r="BR7" s="123">
        <v>268000</v>
      </c>
      <c r="BS7" s="124">
        <f>IFERROR(BR7/BN7,"-")</f>
        <v>6700</v>
      </c>
      <c r="BT7" s="125">
        <v>2</v>
      </c>
      <c r="BU7" s="125"/>
      <c r="BV7" s="125">
        <v>2</v>
      </c>
      <c r="BW7" s="126">
        <v>34</v>
      </c>
      <c r="BX7" s="127">
        <f>IF(P7=0,"",IF(BW7=0,"",(BW7/P7)))</f>
        <v>0.20118343195266</v>
      </c>
      <c r="BY7" s="128">
        <v>5</v>
      </c>
      <c r="BZ7" s="129">
        <f>IFERROR(BY7/BW7,"-")</f>
        <v>0.14705882352941</v>
      </c>
      <c r="CA7" s="130">
        <v>2479000</v>
      </c>
      <c r="CB7" s="131">
        <f>IFERROR(CA7/BW7,"-")</f>
        <v>72911.764705882</v>
      </c>
      <c r="CC7" s="132">
        <v>1</v>
      </c>
      <c r="CD7" s="132">
        <v>1</v>
      </c>
      <c r="CE7" s="132">
        <v>3</v>
      </c>
      <c r="CF7" s="133">
        <v>6</v>
      </c>
      <c r="CG7" s="134">
        <f>IF(P7=0,"",IF(CF7=0,"",(CF7/P7)))</f>
        <v>0.035502958579882</v>
      </c>
      <c r="CH7" s="135">
        <v>1</v>
      </c>
      <c r="CI7" s="136">
        <f>IFERROR(CH7/CF7,"-")</f>
        <v>0.16666666666667</v>
      </c>
      <c r="CJ7" s="137">
        <v>1737000</v>
      </c>
      <c r="CK7" s="138">
        <f>IFERROR(CJ7/CF7,"-")</f>
        <v>289500</v>
      </c>
      <c r="CL7" s="139"/>
      <c r="CM7" s="139"/>
      <c r="CN7" s="139">
        <v>1</v>
      </c>
      <c r="CO7" s="140">
        <v>7</v>
      </c>
      <c r="CP7" s="141">
        <v>1183000</v>
      </c>
      <c r="CQ7" s="141">
        <v>1737000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6.3945945945946</v>
      </c>
      <c r="B10" s="39"/>
      <c r="C10" s="39"/>
      <c r="D10" s="39"/>
      <c r="E10" s="39"/>
      <c r="F10" s="39"/>
      <c r="G10" s="40" t="s">
        <v>107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577</v>
      </c>
      <c r="N10" s="41">
        <f>SUM(N6:N9)</f>
        <v>206</v>
      </c>
      <c r="O10" s="41">
        <f>SUM(O6:O9)</f>
        <v>3</v>
      </c>
      <c r="P10" s="41">
        <f>SUM(P6:P9)</f>
        <v>209</v>
      </c>
      <c r="Q10" s="42">
        <f>IFERROR(P10/M10,"-")</f>
        <v>0.36221837088388</v>
      </c>
      <c r="R10" s="78">
        <f>SUM(R6:R9)</f>
        <v>5</v>
      </c>
      <c r="S10" s="78">
        <f>SUM(S6:S9)</f>
        <v>47</v>
      </c>
      <c r="T10" s="42">
        <f>IFERROR(R10/P10,"-")</f>
        <v>0.023923444976077</v>
      </c>
      <c r="U10" s="184">
        <f>IFERROR(J10/P10,"-")</f>
        <v>885.16746411483</v>
      </c>
      <c r="V10" s="44">
        <f>SUM(V6:V9)</f>
        <v>7</v>
      </c>
      <c r="W10" s="42">
        <f>IFERROR(V10/P10,"-")</f>
        <v>0.033492822966507</v>
      </c>
      <c r="X10" s="190">
        <f>SUM(X6:X9)</f>
        <v>1183000</v>
      </c>
      <c r="Y10" s="190">
        <f>IFERROR(X10/P10,"-")</f>
        <v>5660.2870813397</v>
      </c>
      <c r="Z10" s="190">
        <f>IFERROR(X10/V10,"-")</f>
        <v>169000</v>
      </c>
      <c r="AA10" s="190">
        <f>X10-J10</f>
        <v>998000</v>
      </c>
      <c r="AB10" s="47">
        <f>X10/J10</f>
        <v>6.3945945945946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