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<sst xmlns="http://schemas.openxmlformats.org/spreadsheetml/2006/main" uniqueCount="113">
  <si>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</si>
  <si>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</si>
  <si>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</si>
  <si>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</si>
  <si>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</si>
  <si>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</si>
  <si>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</si>
  <si>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</si>
  <si>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</si>
  <si>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</si>
  <si>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</si>
  <si>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</si>
  <si>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</si>
  <si>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</si>
  <si>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</si>
  <si>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</si>
  <si>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</si>
  <si>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</si>
  <si>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</si>
  <si>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</si>
  <si>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</si>
  <si>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</si>
  <si>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</si>
  <si>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</si>
  <si>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</si>
  <si>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</si>
  <si>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</si>
  <si>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</si>
  <si>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</si>
  <si>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</si>
  <si>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</si>
  <si>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</si>
  <si>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</si>
  <si>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</si>
  <si>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</si>
  <si>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</si>
  <si>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</si>
  <si>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</si>
  <si>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</si>
  <si>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</si>
  <si>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</si>
  <si>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</si>
  <si>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</si>
  <si>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</si>
  <si>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</si>
  <si>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</si>
  <si>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</si>
  <si>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</si>
  <si>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</si>
  <si>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</si>
  <si>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</si>
  <si>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</si>
  <si>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</si>
  <si>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</si>
  <si>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</si>
  <si>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</si>
  <si>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</si>
  <si>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</si>
  <si>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</si>
  <si>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</si>
  <si>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</si>
  <si>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sms_a989</t>
  </si>
  <si>
    <t>コアマガジン</t>
  </si>
  <si>
    <t>2P逆ナンインタビュー版_アイ</t>
  </si>
  <si>
    <t>i38</t>
  </si>
  <si>
    <t>実話BUNKA超タブー</t>
  </si>
  <si>
    <t>4C2P</t>
  </si>
  <si>
    <t>3月02日(月)</t>
  </si>
  <si>
    <t>smss2074</t>
  </si>
  <si>
    <t>空電</t>
  </si>
  <si>
    <t>sms_a990</t>
  </si>
  <si>
    <t>大洋図書</t>
  </si>
  <si>
    <t>5P_着エロ画像メイン(妃ひかり)</t>
  </si>
  <si>
    <t>実話ナックルズGOLD</t>
  </si>
  <si>
    <t>1C5P</t>
  </si>
  <si>
    <t>3月09日(月)</t>
  </si>
  <si>
    <t>smss2075</t>
  </si>
  <si>
    <t>sms_a991</t>
  </si>
  <si>
    <t>2P_素敵な出会い(アイ)</t>
  </si>
  <si>
    <t>金のEX　NEXT</t>
  </si>
  <si>
    <t>3月14日(土)</t>
  </si>
  <si>
    <t>smss2076</t>
  </si>
  <si>
    <t>sms_a992</t>
  </si>
  <si>
    <t>実話BUNKAタブー</t>
  </si>
  <si>
    <t>3月16日(月)</t>
  </si>
  <si>
    <t>smss2077</t>
  </si>
  <si>
    <t>sms_a993</t>
  </si>
  <si>
    <t>ナックルズ極ベスト</t>
  </si>
  <si>
    <t>smss2078</t>
  </si>
  <si>
    <t>sms_a994</t>
  </si>
  <si>
    <t>三和出版</t>
  </si>
  <si>
    <t>1P記事_求む！中高年男性版_アイ(妃さん)</t>
  </si>
  <si>
    <t>実話NEOヴィーナス</t>
  </si>
  <si>
    <t>表4　4C1P</t>
  </si>
  <si>
    <t>3月28日(土)</t>
  </si>
  <si>
    <t>smss2079</t>
  </si>
  <si>
    <t>雑誌 TOTAL</t>
  </si>
  <si>
    <t>●DVD 広告</t>
  </si>
  <si>
    <t>sms_a987</t>
  </si>
  <si>
    <t>楽楽出版</t>
  </si>
  <si>
    <t>DVD漫画まさお</t>
  </si>
  <si>
    <t>毎月売</t>
  </si>
  <si>
    <t>mv20i</t>
  </si>
  <si>
    <t>EXCITING MAX!Special</t>
  </si>
  <si>
    <t>DVD袋裏1C+DVDコンテンツ枠</t>
  </si>
  <si>
    <t>3月11日(水)</t>
  </si>
  <si>
    <t>smss2062</t>
  </si>
  <si>
    <t>sms_a988</t>
  </si>
  <si>
    <t>A4判、全国書店売、1320円、4c48P、3万部</t>
  </si>
  <si>
    <t>素人中出し20連発</t>
  </si>
  <si>
    <t>DVD袋表4C</t>
  </si>
  <si>
    <t>smss2073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</si>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</sst>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12</v>
      </c>
      <c r="D6" s="195">
        <v>415000</v>
      </c>
      <c r="E6" s="81">
        <v>0</v>
      </c>
      <c r="F6" s="81">
        <v>0</v>
      </c>
      <c r="G6" s="81">
        <v>416</v>
      </c>
      <c r="H6" s="91">
        <v>100</v>
      </c>
      <c r="I6" s="92">
        <v>2</v>
      </c>
      <c r="J6" s="145">
        <f>H6+I6</f>
        <v>102</v>
      </c>
      <c r="K6" s="82">
        <f>IFERROR(J6/G6,"-")</f>
        <v>0.24519230769231</v>
      </c>
      <c r="L6" s="81">
        <v>11</v>
      </c>
      <c r="M6" s="81">
        <v>28</v>
      </c>
      <c r="N6" s="82">
        <f>IFERROR(L6/J6,"-")</f>
        <v>0.1078431372549</v>
      </c>
      <c r="O6" s="83">
        <f>IFERROR(D6/J6,"-")</f>
        <v>4068.6274509804</v>
      </c>
      <c r="P6" s="84">
        <v>21</v>
      </c>
      <c r="Q6" s="82">
        <f>IFERROR(P6/J6,"-")</f>
        <v>0.20588235294118</v>
      </c>
      <c r="R6" s="200">
        <v>1342000</v>
      </c>
      <c r="S6" s="201">
        <f>IFERROR(R6/J6,"-")</f>
        <v>13156.862745098</v>
      </c>
      <c r="T6" s="201">
        <f>IFERROR(R6/P6,"-")</f>
        <v>63904.761904762</v>
      </c>
      <c r="U6" s="195">
        <f>IFERROR(R6-D6,"-")</f>
        <v>927000</v>
      </c>
      <c r="V6" s="85">
        <f>R6/D6</f>
        <v>3.233734939759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260000</v>
      </c>
      <c r="E7" s="81">
        <v>0</v>
      </c>
      <c r="F7" s="81">
        <v>0</v>
      </c>
      <c r="G7" s="81">
        <v>603</v>
      </c>
      <c r="H7" s="91">
        <v>262</v>
      </c>
      <c r="I7" s="92">
        <v>3</v>
      </c>
      <c r="J7" s="145">
        <f>H7+I7</f>
        <v>265</v>
      </c>
      <c r="K7" s="82">
        <f>IFERROR(J7/G7,"-")</f>
        <v>0.43946932006633</v>
      </c>
      <c r="L7" s="81">
        <v>15</v>
      </c>
      <c r="M7" s="81">
        <v>53</v>
      </c>
      <c r="N7" s="82">
        <f>IFERROR(L7/J7,"-")</f>
        <v>0.056603773584906</v>
      </c>
      <c r="O7" s="83">
        <f>IFERROR(D7/J7,"-")</f>
        <v>981.1320754717</v>
      </c>
      <c r="P7" s="84">
        <v>15</v>
      </c>
      <c r="Q7" s="82">
        <f>IFERROR(P7/J7,"-")</f>
        <v>0.056603773584906</v>
      </c>
      <c r="R7" s="200">
        <v>1182560</v>
      </c>
      <c r="S7" s="201">
        <f>IFERROR(R7/J7,"-")</f>
        <v>4462.4905660377</v>
      </c>
      <c r="T7" s="201">
        <f>IFERROR(R7/P7,"-")</f>
        <v>78837.333333333</v>
      </c>
      <c r="U7" s="195">
        <f>IFERROR(R7-D7,"-")</f>
        <v>922560</v>
      </c>
      <c r="V7" s="85">
        <f>R7/D7</f>
        <v>4.5483076923077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675000</v>
      </c>
      <c r="E10" s="41">
        <f>SUM(E6:E8)</f>
        <v>0</v>
      </c>
      <c r="F10" s="41">
        <f>SUM(F6:F8)</f>
        <v>0</v>
      </c>
      <c r="G10" s="41">
        <f>SUM(G6:G8)</f>
        <v>1019</v>
      </c>
      <c r="H10" s="41">
        <f>SUM(H6:H8)</f>
        <v>362</v>
      </c>
      <c r="I10" s="41">
        <f>SUM(I6:I8)</f>
        <v>5</v>
      </c>
      <c r="J10" s="41">
        <f>SUM(J6:J8)</f>
        <v>367</v>
      </c>
      <c r="K10" s="42">
        <f>IFERROR(J10/G10,"-")</f>
        <v>0.36015701668302</v>
      </c>
      <c r="L10" s="78">
        <f>SUM(L6:L8)</f>
        <v>26</v>
      </c>
      <c r="M10" s="78">
        <f>SUM(M6:M8)</f>
        <v>81</v>
      </c>
      <c r="N10" s="42">
        <f>IFERROR(L10/J10,"-")</f>
        <v>0.070844686648501</v>
      </c>
      <c r="O10" s="43">
        <f>IFERROR(D10/J10,"-")</f>
        <v>1839.2370572207</v>
      </c>
      <c r="P10" s="44">
        <f>SUM(P6:P8)</f>
        <v>36</v>
      </c>
      <c r="Q10" s="42">
        <f>IFERROR(P10/J10,"-")</f>
        <v>0.098092643051771</v>
      </c>
      <c r="R10" s="45">
        <f>SUM(R6:R8)</f>
        <v>2524560</v>
      </c>
      <c r="S10" s="45">
        <f>IFERROR(R10/J10,"-")</f>
        <v>6878.9100817439</v>
      </c>
      <c r="T10" s="45">
        <f>IFERROR(R10/P10,"-")</f>
        <v>70126.666666667</v>
      </c>
      <c r="U10" s="46">
        <f>SUM(U6:U8)</f>
        <v>1849560</v>
      </c>
      <c r="V10" s="47">
        <f>IFERROR(R10/D10,"-")</f>
        <v>3.7400888888889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3.5272727272727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55000</v>
      </c>
      <c r="K6" s="81">
        <v>0</v>
      </c>
      <c r="L6" s="81">
        <v>0</v>
      </c>
      <c r="M6" s="81">
        <v>37</v>
      </c>
      <c r="N6" s="91">
        <v>8</v>
      </c>
      <c r="O6" s="92">
        <v>0</v>
      </c>
      <c r="P6" s="93">
        <f>N6+O6</f>
        <v>8</v>
      </c>
      <c r="Q6" s="82">
        <f>IFERROR(P6/M6,"-")</f>
        <v>0.21621621621622</v>
      </c>
      <c r="R6" s="81">
        <v>0</v>
      </c>
      <c r="S6" s="81">
        <v>3</v>
      </c>
      <c r="T6" s="82">
        <f>IFERROR(S6/(O6+P6),"-")</f>
        <v>0.375</v>
      </c>
      <c r="U6" s="182">
        <f>IFERROR(J6/SUM(P6:P7),"-")</f>
        <v>3235.2941176471</v>
      </c>
      <c r="V6" s="84">
        <v>0</v>
      </c>
      <c r="W6" s="82">
        <f>IF(P6=0,"-",V6/P6)</f>
        <v>0</v>
      </c>
      <c r="X6" s="186">
        <v>5000</v>
      </c>
      <c r="Y6" s="187">
        <f>IFERROR(X6/P6,"-")</f>
        <v>625</v>
      </c>
      <c r="Z6" s="187" t="str">
        <f>IFERROR(X6/V6,"-")</f>
        <v>-</v>
      </c>
      <c r="AA6" s="188">
        <f>SUM(X6:X7)-SUM(J6:J7)</f>
        <v>139000</v>
      </c>
      <c r="AB6" s="85">
        <f>SUM(X6:X7)/SUM(J6:J7)</f>
        <v>3.5272727272727</v>
      </c>
      <c r="AC6" s="79"/>
      <c r="AD6" s="94">
        <v>1</v>
      </c>
      <c r="AE6" s="95">
        <f>IF(P6=0,"",IF(AD6=0,"",(AD6/P6)))</f>
        <v>0.125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0.125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0.375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0.125</v>
      </c>
      <c r="BP6" s="121">
        <v>1</v>
      </c>
      <c r="BQ6" s="122">
        <f>IFERROR(BP6/BN6,"-")</f>
        <v>1</v>
      </c>
      <c r="BR6" s="123">
        <v>15000</v>
      </c>
      <c r="BS6" s="124">
        <f>IFERROR(BR6/BN6,"-")</f>
        <v>15000</v>
      </c>
      <c r="BT6" s="125"/>
      <c r="BU6" s="125"/>
      <c r="BV6" s="125">
        <v>1</v>
      </c>
      <c r="BW6" s="126">
        <v>1</v>
      </c>
      <c r="BX6" s="127">
        <f>IF(P6=0,"",IF(BW6=0,"",(BW6/P6)))</f>
        <v>0.125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5000</v>
      </c>
      <c r="CQ6" s="141">
        <v>15000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51</v>
      </c>
      <c r="N7" s="91">
        <v>9</v>
      </c>
      <c r="O7" s="92">
        <v>0</v>
      </c>
      <c r="P7" s="93">
        <f>N7+O7</f>
        <v>9</v>
      </c>
      <c r="Q7" s="82">
        <f>IFERROR(P7/M7,"-")</f>
        <v>0.17647058823529</v>
      </c>
      <c r="R7" s="81">
        <v>1</v>
      </c>
      <c r="S7" s="81">
        <v>2</v>
      </c>
      <c r="T7" s="82">
        <f>IFERROR(S7/(O7+P7),"-")</f>
        <v>0.22222222222222</v>
      </c>
      <c r="U7" s="182"/>
      <c r="V7" s="84">
        <v>1</v>
      </c>
      <c r="W7" s="82">
        <f>IF(P7=0,"-",V7/P7)</f>
        <v>0.11111111111111</v>
      </c>
      <c r="X7" s="186">
        <v>189000</v>
      </c>
      <c r="Y7" s="187">
        <f>IFERROR(X7/P7,"-")</f>
        <v>21000</v>
      </c>
      <c r="Z7" s="187">
        <f>IFERROR(X7/V7,"-")</f>
        <v>189000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5</v>
      </c>
      <c r="BF7" s="113">
        <f>IF(P7=0,"",IF(BE7=0,"",(BE7/P7)))</f>
        <v>0.55555555555556</v>
      </c>
      <c r="BG7" s="112">
        <v>2</v>
      </c>
      <c r="BH7" s="114">
        <f>IFERROR(BG7/BE7,"-")</f>
        <v>0.4</v>
      </c>
      <c r="BI7" s="115">
        <v>189000</v>
      </c>
      <c r="BJ7" s="116">
        <f>IFERROR(BI7/BE7,"-")</f>
        <v>37800</v>
      </c>
      <c r="BK7" s="117"/>
      <c r="BL7" s="117">
        <v>1</v>
      </c>
      <c r="BM7" s="117">
        <v>1</v>
      </c>
      <c r="BN7" s="119">
        <v>2</v>
      </c>
      <c r="BO7" s="120">
        <f>IF(P7=0,"",IF(BN7=0,"",(BN7/P7)))</f>
        <v>0.22222222222222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0.11111111111111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0.11111111111111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1</v>
      </c>
      <c r="CP7" s="141">
        <v>189000</v>
      </c>
      <c r="CQ7" s="141">
        <v>178000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1.6142857142857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70000</v>
      </c>
      <c r="K8" s="81">
        <v>0</v>
      </c>
      <c r="L8" s="81">
        <v>0</v>
      </c>
      <c r="M8" s="81">
        <v>37</v>
      </c>
      <c r="N8" s="91">
        <v>4</v>
      </c>
      <c r="O8" s="92">
        <v>0</v>
      </c>
      <c r="P8" s="93">
        <f>N8+O8</f>
        <v>4</v>
      </c>
      <c r="Q8" s="82">
        <f>IFERROR(P8/M8,"-")</f>
        <v>0.10810810810811</v>
      </c>
      <c r="R8" s="81">
        <v>1</v>
      </c>
      <c r="S8" s="81">
        <v>1</v>
      </c>
      <c r="T8" s="82">
        <f>IFERROR(S8/(O8+P8),"-")</f>
        <v>0.25</v>
      </c>
      <c r="U8" s="182">
        <f>IFERROR(J8/SUM(P8:P9),"-")</f>
        <v>4117.6470588235</v>
      </c>
      <c r="V8" s="84">
        <v>1</v>
      </c>
      <c r="W8" s="82">
        <f>IF(P8=0,"-",V8/P8)</f>
        <v>0.25</v>
      </c>
      <c r="X8" s="186">
        <v>28000</v>
      </c>
      <c r="Y8" s="187">
        <f>IFERROR(X8/P8,"-")</f>
        <v>7000</v>
      </c>
      <c r="Z8" s="187">
        <f>IFERROR(X8/V8,"-")</f>
        <v>28000</v>
      </c>
      <c r="AA8" s="188">
        <f>SUM(X8:X9)-SUM(J8:J9)</f>
        <v>43000</v>
      </c>
      <c r="AB8" s="85">
        <f>SUM(X8:X9)/SUM(J8:J9)</f>
        <v>1.6142857142857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0.25</v>
      </c>
      <c r="BY8" s="128">
        <v>1</v>
      </c>
      <c r="BZ8" s="129">
        <f>IFERROR(BY8/BW8,"-")</f>
        <v>1</v>
      </c>
      <c r="CA8" s="130">
        <v>28000</v>
      </c>
      <c r="CB8" s="131">
        <f>IFERROR(CA8/BW8,"-")</f>
        <v>28000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28000</v>
      </c>
      <c r="CQ8" s="141">
        <v>28000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34</v>
      </c>
      <c r="N9" s="91">
        <v>11</v>
      </c>
      <c r="O9" s="92">
        <v>2</v>
      </c>
      <c r="P9" s="93">
        <f>N9+O9</f>
        <v>13</v>
      </c>
      <c r="Q9" s="82">
        <f>IFERROR(P9/M9,"-")</f>
        <v>0.38235294117647</v>
      </c>
      <c r="R9" s="81">
        <v>2</v>
      </c>
      <c r="S9" s="81">
        <v>4</v>
      </c>
      <c r="T9" s="82">
        <f>IFERROR(S9/(O9+P9),"-")</f>
        <v>0.26666666666667</v>
      </c>
      <c r="U9" s="182"/>
      <c r="V9" s="84">
        <v>1</v>
      </c>
      <c r="W9" s="82">
        <f>IF(P9=0,"-",V9/P9)</f>
        <v>0.076923076923077</v>
      </c>
      <c r="X9" s="186">
        <v>85000</v>
      </c>
      <c r="Y9" s="187">
        <f>IFERROR(X9/P9,"-")</f>
        <v>6538.4615384615</v>
      </c>
      <c r="Z9" s="187">
        <f>IFERROR(X9/V9,"-")</f>
        <v>85000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4</v>
      </c>
      <c r="AW9" s="107">
        <f>IF(P9=0,"",IF(AV9=0,"",(AV9/P9)))</f>
        <v>0.30769230769231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2</v>
      </c>
      <c r="BF9" s="113">
        <f>IF(P9=0,"",IF(BE9=0,"",(BE9/P9)))</f>
        <v>0.15384615384615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0.15384615384615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4</v>
      </c>
      <c r="BX9" s="127">
        <f>IF(P9=0,"",IF(BW9=0,"",(BW9/P9)))</f>
        <v>0.30769230769231</v>
      </c>
      <c r="BY9" s="128">
        <v>1</v>
      </c>
      <c r="BZ9" s="129">
        <f>IFERROR(BY9/BW9,"-")</f>
        <v>0.25</v>
      </c>
      <c r="CA9" s="130">
        <v>85000</v>
      </c>
      <c r="CB9" s="131">
        <f>IFERROR(CA9/BW9,"-")</f>
        <v>21250</v>
      </c>
      <c r="CC9" s="132"/>
      <c r="CD9" s="132"/>
      <c r="CE9" s="132">
        <v>1</v>
      </c>
      <c r="CF9" s="133">
        <v>1</v>
      </c>
      <c r="CG9" s="134">
        <f>IF(P9=0,"",IF(CF9=0,"",(CF9/P9)))</f>
        <v>0.076923076923077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85000</v>
      </c>
      <c r="CQ9" s="141">
        <v>85000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0.48</v>
      </c>
      <c r="B10" s="203" t="s">
        <v>77</v>
      </c>
      <c r="C10" s="203" t="s">
        <v>71</v>
      </c>
      <c r="D10" s="203" t="s">
        <v>78</v>
      </c>
      <c r="E10" s="203"/>
      <c r="F10" s="203" t="s">
        <v>64</v>
      </c>
      <c r="G10" s="203" t="s">
        <v>79</v>
      </c>
      <c r="H10" s="90" t="s">
        <v>66</v>
      </c>
      <c r="I10" s="204" t="s">
        <v>80</v>
      </c>
      <c r="J10" s="188">
        <v>75000</v>
      </c>
      <c r="K10" s="81">
        <v>0</v>
      </c>
      <c r="L10" s="81">
        <v>0</v>
      </c>
      <c r="M10" s="81">
        <v>25</v>
      </c>
      <c r="N10" s="91">
        <v>2</v>
      </c>
      <c r="O10" s="92">
        <v>0</v>
      </c>
      <c r="P10" s="93">
        <f>N10+O10</f>
        <v>2</v>
      </c>
      <c r="Q10" s="82">
        <f>IFERROR(P10/M10,"-")</f>
        <v>0.08</v>
      </c>
      <c r="R10" s="81">
        <v>0</v>
      </c>
      <c r="S10" s="81">
        <v>0</v>
      </c>
      <c r="T10" s="82">
        <f>IFERROR(S10/(O10+P10),"-")</f>
        <v>0</v>
      </c>
      <c r="U10" s="182">
        <f>IFERROR(J10/SUM(P10:P11),"-")</f>
        <v>8333.3333333333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-39000</v>
      </c>
      <c r="AB10" s="85">
        <f>SUM(X10:X11)/SUM(J10:J11)</f>
        <v>0.48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0</v>
      </c>
      <c r="L11" s="81">
        <v>0</v>
      </c>
      <c r="M11" s="81">
        <v>9</v>
      </c>
      <c r="N11" s="91">
        <v>7</v>
      </c>
      <c r="O11" s="92">
        <v>0</v>
      </c>
      <c r="P11" s="93">
        <f>N11+O11</f>
        <v>7</v>
      </c>
      <c r="Q11" s="82">
        <f>IFERROR(P11/M11,"-")</f>
        <v>0.77777777777778</v>
      </c>
      <c r="R11" s="81">
        <v>1</v>
      </c>
      <c r="S11" s="81">
        <v>2</v>
      </c>
      <c r="T11" s="82">
        <f>IFERROR(S11/(O11+P11),"-")</f>
        <v>0.28571428571429</v>
      </c>
      <c r="U11" s="182"/>
      <c r="V11" s="84">
        <v>4</v>
      </c>
      <c r="W11" s="82">
        <f>IF(P11=0,"-",V11/P11)</f>
        <v>0.57142857142857</v>
      </c>
      <c r="X11" s="186">
        <v>36000</v>
      </c>
      <c r="Y11" s="187">
        <f>IFERROR(X11/P11,"-")</f>
        <v>5142.8571428571</v>
      </c>
      <c r="Z11" s="187">
        <f>IFERROR(X11/V11,"-")</f>
        <v>9000</v>
      </c>
      <c r="AA11" s="188"/>
      <c r="AB11" s="85"/>
      <c r="AC11" s="79"/>
      <c r="AD11" s="94">
        <v>1</v>
      </c>
      <c r="AE11" s="95">
        <f>IF(P11=0,"",IF(AD11=0,"",(AD11/P11)))</f>
        <v>0.14285714285714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</v>
      </c>
      <c r="AN11" s="101">
        <f>IF(P11=0,"",IF(AM11=0,"",(AM11/P11)))</f>
        <v>0.14285714285714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0.28571428571429</v>
      </c>
      <c r="BG11" s="112">
        <v>1</v>
      </c>
      <c r="BH11" s="114">
        <f>IFERROR(BG11/BE11,"-")</f>
        <v>0.5</v>
      </c>
      <c r="BI11" s="115">
        <v>4000</v>
      </c>
      <c r="BJ11" s="116">
        <f>IFERROR(BI11/BE11,"-")</f>
        <v>2000</v>
      </c>
      <c r="BK11" s="117"/>
      <c r="BL11" s="117">
        <v>1</v>
      </c>
      <c r="BM11" s="117"/>
      <c r="BN11" s="119">
        <v>2</v>
      </c>
      <c r="BO11" s="120">
        <f>IF(P11=0,"",IF(BN11=0,"",(BN11/P11)))</f>
        <v>0.28571428571429</v>
      </c>
      <c r="BP11" s="121">
        <v>2</v>
      </c>
      <c r="BQ11" s="122">
        <f>IFERROR(BP11/BN11,"-")</f>
        <v>1</v>
      </c>
      <c r="BR11" s="123">
        <v>12000</v>
      </c>
      <c r="BS11" s="124">
        <f>IFERROR(BR11/BN11,"-")</f>
        <v>6000</v>
      </c>
      <c r="BT11" s="125"/>
      <c r="BU11" s="125">
        <v>2</v>
      </c>
      <c r="BV11" s="125"/>
      <c r="BW11" s="126">
        <v>1</v>
      </c>
      <c r="BX11" s="127">
        <f>IF(P11=0,"",IF(BW11=0,"",(BW11/P11)))</f>
        <v>0.14285714285714</v>
      </c>
      <c r="BY11" s="128">
        <v>1</v>
      </c>
      <c r="BZ11" s="129">
        <f>IFERROR(BY11/BW11,"-")</f>
        <v>1</v>
      </c>
      <c r="CA11" s="130">
        <v>20000</v>
      </c>
      <c r="CB11" s="131">
        <f>IFERROR(CA11/BW11,"-")</f>
        <v>20000</v>
      </c>
      <c r="CC11" s="132">
        <v>1</v>
      </c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4</v>
      </c>
      <c r="CP11" s="141">
        <v>36000</v>
      </c>
      <c r="CQ11" s="141">
        <v>20000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5.2727272727273</v>
      </c>
      <c r="B12" s="203" t="s">
        <v>82</v>
      </c>
      <c r="C12" s="203" t="s">
        <v>62</v>
      </c>
      <c r="D12" s="203" t="s">
        <v>63</v>
      </c>
      <c r="E12" s="203"/>
      <c r="F12" s="203" t="s">
        <v>64</v>
      </c>
      <c r="G12" s="203" t="s">
        <v>83</v>
      </c>
      <c r="H12" s="90" t="s">
        <v>66</v>
      </c>
      <c r="I12" s="90" t="s">
        <v>84</v>
      </c>
      <c r="J12" s="188">
        <v>55000</v>
      </c>
      <c r="K12" s="81">
        <v>0</v>
      </c>
      <c r="L12" s="81">
        <v>0</v>
      </c>
      <c r="M12" s="81">
        <v>28</v>
      </c>
      <c r="N12" s="91">
        <v>2</v>
      </c>
      <c r="O12" s="92">
        <v>0</v>
      </c>
      <c r="P12" s="93">
        <f>N12+O12</f>
        <v>2</v>
      </c>
      <c r="Q12" s="82">
        <f>IFERROR(P12/M12,"-")</f>
        <v>0.071428571428571</v>
      </c>
      <c r="R12" s="81">
        <v>0</v>
      </c>
      <c r="S12" s="81">
        <v>1</v>
      </c>
      <c r="T12" s="82">
        <f>IFERROR(S12/(O12+P12),"-")</f>
        <v>0.5</v>
      </c>
      <c r="U12" s="182">
        <f>IFERROR(J12/SUM(P12:P13),"-")</f>
        <v>3666.6666666667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235000</v>
      </c>
      <c r="AB12" s="85">
        <f>SUM(X12:X13)/SUM(J12:J13)</f>
        <v>5.2727272727273</v>
      </c>
      <c r="AC12" s="79"/>
      <c r="AD12" s="94">
        <v>1</v>
      </c>
      <c r="AE12" s="95">
        <f>IF(P12=0,"",IF(AD12=0,"",(AD12/P12)))</f>
        <v>0.5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1</v>
      </c>
      <c r="BO12" s="120">
        <f>IF(P12=0,"",IF(BN12=0,"",(BN12/P12)))</f>
        <v>0.5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0</v>
      </c>
      <c r="L13" s="81">
        <v>0</v>
      </c>
      <c r="M13" s="81">
        <v>19</v>
      </c>
      <c r="N13" s="91">
        <v>13</v>
      </c>
      <c r="O13" s="92">
        <v>0</v>
      </c>
      <c r="P13" s="93">
        <f>N13+O13</f>
        <v>13</v>
      </c>
      <c r="Q13" s="82">
        <f>IFERROR(P13/M13,"-")</f>
        <v>0.68421052631579</v>
      </c>
      <c r="R13" s="81">
        <v>1</v>
      </c>
      <c r="S13" s="81">
        <v>3</v>
      </c>
      <c r="T13" s="82">
        <f>IFERROR(S13/(O13+P13),"-")</f>
        <v>0.23076923076923</v>
      </c>
      <c r="U13" s="182"/>
      <c r="V13" s="84">
        <v>2</v>
      </c>
      <c r="W13" s="82">
        <f>IF(P13=0,"-",V13/P13)</f>
        <v>0.15384615384615</v>
      </c>
      <c r="X13" s="186">
        <v>290000</v>
      </c>
      <c r="Y13" s="187">
        <f>IFERROR(X13/P13,"-")</f>
        <v>22307.692307692</v>
      </c>
      <c r="Z13" s="187">
        <f>IFERROR(X13/V13,"-")</f>
        <v>145000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0.076923076923077</v>
      </c>
      <c r="AO13" s="100">
        <v>1</v>
      </c>
      <c r="AP13" s="102">
        <f>IFERROR(AP13/AM13,"-")</f>
        <v>0</v>
      </c>
      <c r="AQ13" s="103">
        <v>11000</v>
      </c>
      <c r="AR13" s="104">
        <f>IFERROR(AQ13/AM13,"-")</f>
        <v>11000</v>
      </c>
      <c r="AS13" s="105"/>
      <c r="AT13" s="105"/>
      <c r="AU13" s="105">
        <v>1</v>
      </c>
      <c r="AV13" s="106">
        <v>1</v>
      </c>
      <c r="AW13" s="107">
        <f>IF(P13=0,"",IF(AV13=0,"",(AV13/P13)))</f>
        <v>0.076923076923077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3</v>
      </c>
      <c r="BF13" s="113">
        <f>IF(P13=0,"",IF(BE13=0,"",(BE13/P13)))</f>
        <v>0.23076923076923</v>
      </c>
      <c r="BG13" s="112">
        <v>1</v>
      </c>
      <c r="BH13" s="114">
        <f>IFERROR(BG13/BE13,"-")</f>
        <v>0.33333333333333</v>
      </c>
      <c r="BI13" s="115">
        <v>87000</v>
      </c>
      <c r="BJ13" s="116">
        <f>IFERROR(BI13/BE13,"-")</f>
        <v>29000</v>
      </c>
      <c r="BK13" s="117"/>
      <c r="BL13" s="117"/>
      <c r="BM13" s="117">
        <v>1</v>
      </c>
      <c r="BN13" s="119">
        <v>4</v>
      </c>
      <c r="BO13" s="120">
        <f>IF(P13=0,"",IF(BN13=0,"",(BN13/P13)))</f>
        <v>0.30769230769231</v>
      </c>
      <c r="BP13" s="121">
        <v>1</v>
      </c>
      <c r="BQ13" s="122">
        <f>IFERROR(BP13/BN13,"-")</f>
        <v>0.25</v>
      </c>
      <c r="BR13" s="123">
        <v>274000</v>
      </c>
      <c r="BS13" s="124">
        <f>IFERROR(BR13/BN13,"-")</f>
        <v>68500</v>
      </c>
      <c r="BT13" s="125"/>
      <c r="BU13" s="125"/>
      <c r="BV13" s="125">
        <v>1</v>
      </c>
      <c r="BW13" s="126">
        <v>3</v>
      </c>
      <c r="BX13" s="127">
        <f>IF(P13=0,"",IF(BW13=0,"",(BW13/P13)))</f>
        <v>0.23076923076923</v>
      </c>
      <c r="BY13" s="128">
        <v>2</v>
      </c>
      <c r="BZ13" s="129">
        <f>IFERROR(BY13/BW13,"-")</f>
        <v>0.66666666666667</v>
      </c>
      <c r="CA13" s="130">
        <v>128000</v>
      </c>
      <c r="CB13" s="131">
        <f>IFERROR(CA13/BW13,"-")</f>
        <v>42666.666666667</v>
      </c>
      <c r="CC13" s="132"/>
      <c r="CD13" s="132"/>
      <c r="CE13" s="132">
        <v>2</v>
      </c>
      <c r="CF13" s="133">
        <v>1</v>
      </c>
      <c r="CG13" s="134">
        <f>IF(P13=0,"",IF(CF13=0,"",(CF13/P13)))</f>
        <v>0.076923076923077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2</v>
      </c>
      <c r="CP13" s="141">
        <v>290000</v>
      </c>
      <c r="CQ13" s="141">
        <v>274000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>
        <f>AB14</f>
        <v>9</v>
      </c>
      <c r="B14" s="203" t="s">
        <v>86</v>
      </c>
      <c r="C14" s="203" t="s">
        <v>71</v>
      </c>
      <c r="D14" s="203" t="s">
        <v>63</v>
      </c>
      <c r="E14" s="203"/>
      <c r="F14" s="203" t="s">
        <v>64</v>
      </c>
      <c r="G14" s="203" t="s">
        <v>87</v>
      </c>
      <c r="H14" s="90" t="s">
        <v>66</v>
      </c>
      <c r="I14" s="90" t="s">
        <v>84</v>
      </c>
      <c r="J14" s="188">
        <v>65000</v>
      </c>
      <c r="K14" s="81">
        <v>0</v>
      </c>
      <c r="L14" s="81">
        <v>0</v>
      </c>
      <c r="M14" s="81">
        <v>51</v>
      </c>
      <c r="N14" s="91">
        <v>3</v>
      </c>
      <c r="O14" s="92">
        <v>0</v>
      </c>
      <c r="P14" s="93">
        <f>N14+O14</f>
        <v>3</v>
      </c>
      <c r="Q14" s="82">
        <f>IFERROR(P14/M14,"-")</f>
        <v>0.058823529411765</v>
      </c>
      <c r="R14" s="81">
        <v>1</v>
      </c>
      <c r="S14" s="81">
        <v>0</v>
      </c>
      <c r="T14" s="82">
        <f>IFERROR(S14/(O14+P14),"-")</f>
        <v>0</v>
      </c>
      <c r="U14" s="182">
        <f>IFERROR(J14/SUM(P14:P15),"-")</f>
        <v>2826.0869565217</v>
      </c>
      <c r="V14" s="84">
        <v>2</v>
      </c>
      <c r="W14" s="82">
        <f>IF(P14=0,"-",V14/P14)</f>
        <v>0.66666666666667</v>
      </c>
      <c r="X14" s="186">
        <v>56000</v>
      </c>
      <c r="Y14" s="187">
        <f>IFERROR(X14/P14,"-")</f>
        <v>18666.666666667</v>
      </c>
      <c r="Z14" s="187">
        <f>IFERROR(X14/V14,"-")</f>
        <v>28000</v>
      </c>
      <c r="AA14" s="188">
        <f>SUM(X14:X15)-SUM(J14:J15)</f>
        <v>520000</v>
      </c>
      <c r="AB14" s="85">
        <f>SUM(X14:X15)/SUM(J14:J15)</f>
        <v>9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0.33333333333333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0.33333333333333</v>
      </c>
      <c r="BG14" s="112">
        <v>1</v>
      </c>
      <c r="BH14" s="114">
        <f>IFERROR(BG14/BE14,"-")</f>
        <v>1</v>
      </c>
      <c r="BI14" s="115">
        <v>54000</v>
      </c>
      <c r="BJ14" s="116">
        <f>IFERROR(BI14/BE14,"-")</f>
        <v>54000</v>
      </c>
      <c r="BK14" s="117"/>
      <c r="BL14" s="117"/>
      <c r="BM14" s="117">
        <v>1</v>
      </c>
      <c r="BN14" s="119">
        <v>1</v>
      </c>
      <c r="BO14" s="120">
        <f>IF(P14=0,"",IF(BN14=0,"",(BN14/P14)))</f>
        <v>0.33333333333333</v>
      </c>
      <c r="BP14" s="121">
        <v>1</v>
      </c>
      <c r="BQ14" s="122">
        <f>IFERROR(BP14/BN14,"-")</f>
        <v>1</v>
      </c>
      <c r="BR14" s="123">
        <v>2000</v>
      </c>
      <c r="BS14" s="124">
        <f>IFERROR(BR14/BN14,"-")</f>
        <v>2000</v>
      </c>
      <c r="BT14" s="125">
        <v>1</v>
      </c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56000</v>
      </c>
      <c r="CQ14" s="141">
        <v>54000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88</v>
      </c>
      <c r="C15" s="203"/>
      <c r="D15" s="203"/>
      <c r="E15" s="203"/>
      <c r="F15" s="203" t="s">
        <v>69</v>
      </c>
      <c r="G15" s="203"/>
      <c r="H15" s="90"/>
      <c r="I15" s="90"/>
      <c r="J15" s="188"/>
      <c r="K15" s="81">
        <v>0</v>
      </c>
      <c r="L15" s="81">
        <v>0</v>
      </c>
      <c r="M15" s="81">
        <v>35</v>
      </c>
      <c r="N15" s="91">
        <v>20</v>
      </c>
      <c r="O15" s="92">
        <v>0</v>
      </c>
      <c r="P15" s="93">
        <f>N15+O15</f>
        <v>20</v>
      </c>
      <c r="Q15" s="82">
        <f>IFERROR(P15/M15,"-")</f>
        <v>0.57142857142857</v>
      </c>
      <c r="R15" s="81">
        <v>4</v>
      </c>
      <c r="S15" s="81">
        <v>5</v>
      </c>
      <c r="T15" s="82">
        <f>IFERROR(S15/(O15+P15),"-")</f>
        <v>0.25</v>
      </c>
      <c r="U15" s="182"/>
      <c r="V15" s="84">
        <v>7</v>
      </c>
      <c r="W15" s="82">
        <f>IF(P15=0,"-",V15/P15)</f>
        <v>0.35</v>
      </c>
      <c r="X15" s="186">
        <v>529000</v>
      </c>
      <c r="Y15" s="187">
        <f>IFERROR(X15/P15,"-")</f>
        <v>26450</v>
      </c>
      <c r="Z15" s="187">
        <f>IFERROR(X15/V15,"-")</f>
        <v>75571.428571429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2</v>
      </c>
      <c r="AN15" s="101">
        <f>IF(P15=0,"",IF(AM15=0,"",(AM15/P15)))</f>
        <v>0.1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2</v>
      </c>
      <c r="AW15" s="107">
        <f>IF(P15=0,"",IF(AV15=0,"",(AV15/P15)))</f>
        <v>0.1</v>
      </c>
      <c r="AX15" s="106">
        <v>1</v>
      </c>
      <c r="AY15" s="108">
        <f>IFERROR(AX15/AV15,"-")</f>
        <v>0.5</v>
      </c>
      <c r="AZ15" s="109">
        <v>6000</v>
      </c>
      <c r="BA15" s="110">
        <f>IFERROR(AZ15/AV15,"-")</f>
        <v>3000</v>
      </c>
      <c r="BB15" s="111"/>
      <c r="BC15" s="111">
        <v>1</v>
      </c>
      <c r="BD15" s="111"/>
      <c r="BE15" s="112">
        <v>6</v>
      </c>
      <c r="BF15" s="113">
        <f>IF(P15=0,"",IF(BE15=0,"",(BE15/P15)))</f>
        <v>0.3</v>
      </c>
      <c r="BG15" s="112">
        <v>2</v>
      </c>
      <c r="BH15" s="114">
        <f>IFERROR(BG15/BE15,"-")</f>
        <v>0.33333333333333</v>
      </c>
      <c r="BI15" s="115">
        <v>225000</v>
      </c>
      <c r="BJ15" s="116">
        <f>IFERROR(BI15/BE15,"-")</f>
        <v>37500</v>
      </c>
      <c r="BK15" s="117">
        <v>1</v>
      </c>
      <c r="BL15" s="117"/>
      <c r="BM15" s="117">
        <v>1</v>
      </c>
      <c r="BN15" s="119">
        <v>8</v>
      </c>
      <c r="BO15" s="120">
        <f>IF(P15=0,"",IF(BN15=0,"",(BN15/P15)))</f>
        <v>0.4</v>
      </c>
      <c r="BP15" s="121">
        <v>2</v>
      </c>
      <c r="BQ15" s="122">
        <f>IFERROR(BP15/BN15,"-")</f>
        <v>0.25</v>
      </c>
      <c r="BR15" s="123">
        <v>50000</v>
      </c>
      <c r="BS15" s="124">
        <f>IFERROR(BR15/BN15,"-")</f>
        <v>6250</v>
      </c>
      <c r="BT15" s="125"/>
      <c r="BU15" s="125">
        <v>1</v>
      </c>
      <c r="BV15" s="125">
        <v>1</v>
      </c>
      <c r="BW15" s="126">
        <v>2</v>
      </c>
      <c r="BX15" s="127">
        <f>IF(P15=0,"",IF(BW15=0,"",(BW15/P15)))</f>
        <v>0.1</v>
      </c>
      <c r="BY15" s="128">
        <v>2</v>
      </c>
      <c r="BZ15" s="129">
        <f>IFERROR(BY15/BW15,"-")</f>
        <v>1</v>
      </c>
      <c r="CA15" s="130">
        <v>248000</v>
      </c>
      <c r="CB15" s="131">
        <f>IFERROR(CA15/BW15,"-")</f>
        <v>124000</v>
      </c>
      <c r="CC15" s="132">
        <v>1</v>
      </c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7</v>
      </c>
      <c r="CP15" s="141">
        <v>529000</v>
      </c>
      <c r="CQ15" s="141">
        <v>245000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1.3052631578947</v>
      </c>
      <c r="B16" s="203" t="s">
        <v>89</v>
      </c>
      <c r="C16" s="203" t="s">
        <v>90</v>
      </c>
      <c r="D16" s="203" t="s">
        <v>91</v>
      </c>
      <c r="E16" s="203"/>
      <c r="F16" s="203" t="s">
        <v>64</v>
      </c>
      <c r="G16" s="203" t="s">
        <v>92</v>
      </c>
      <c r="H16" s="90" t="s">
        <v>93</v>
      </c>
      <c r="I16" s="204" t="s">
        <v>94</v>
      </c>
      <c r="J16" s="188">
        <v>95000</v>
      </c>
      <c r="K16" s="81">
        <v>0</v>
      </c>
      <c r="L16" s="81">
        <v>0</v>
      </c>
      <c r="M16" s="81">
        <v>58</v>
      </c>
      <c r="N16" s="91">
        <v>13</v>
      </c>
      <c r="O16" s="92">
        <v>0</v>
      </c>
      <c r="P16" s="93">
        <f>N16+O16</f>
        <v>13</v>
      </c>
      <c r="Q16" s="82">
        <f>IFERROR(P16/M16,"-")</f>
        <v>0.22413793103448</v>
      </c>
      <c r="R16" s="81">
        <v>0</v>
      </c>
      <c r="S16" s="81">
        <v>6</v>
      </c>
      <c r="T16" s="82">
        <f>IFERROR(S16/(O16+P16),"-")</f>
        <v>0.46153846153846</v>
      </c>
      <c r="U16" s="182">
        <f>IFERROR(J16/SUM(P16:P17),"-")</f>
        <v>4523.8095238095</v>
      </c>
      <c r="V16" s="84">
        <v>2</v>
      </c>
      <c r="W16" s="82">
        <f>IF(P16=0,"-",V16/P16)</f>
        <v>0.15384615384615</v>
      </c>
      <c r="X16" s="186">
        <v>48000</v>
      </c>
      <c r="Y16" s="187">
        <f>IFERROR(X16/P16,"-")</f>
        <v>3692.3076923077</v>
      </c>
      <c r="Z16" s="187">
        <f>IFERROR(X16/V16,"-")</f>
        <v>24000</v>
      </c>
      <c r="AA16" s="188">
        <f>SUM(X16:X17)-SUM(J16:J17)</f>
        <v>29000</v>
      </c>
      <c r="AB16" s="85">
        <f>SUM(X16:X17)/SUM(J16:J17)</f>
        <v>1.3052631578947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3</v>
      </c>
      <c r="AN16" s="101">
        <f>IF(P16=0,"",IF(AM16=0,"",(AM16/P16)))</f>
        <v>0.23076923076923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>
        <v>1</v>
      </c>
      <c r="AW16" s="107">
        <f>IF(P16=0,"",IF(AV16=0,"",(AV16/P16)))</f>
        <v>0.076923076923077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5</v>
      </c>
      <c r="BF16" s="113">
        <f>IF(P16=0,"",IF(BE16=0,"",(BE16/P16)))</f>
        <v>0.38461538461538</v>
      </c>
      <c r="BG16" s="112">
        <v>1</v>
      </c>
      <c r="BH16" s="114">
        <f>IFERROR(BG16/BE16,"-")</f>
        <v>0.2</v>
      </c>
      <c r="BI16" s="115">
        <v>47000</v>
      </c>
      <c r="BJ16" s="116">
        <f>IFERROR(BI16/BE16,"-")</f>
        <v>9400</v>
      </c>
      <c r="BK16" s="117"/>
      <c r="BL16" s="117"/>
      <c r="BM16" s="117">
        <v>1</v>
      </c>
      <c r="BN16" s="119">
        <v>2</v>
      </c>
      <c r="BO16" s="120">
        <f>IF(P16=0,"",IF(BN16=0,"",(BN16/P16)))</f>
        <v>0.15384615384615</v>
      </c>
      <c r="BP16" s="121">
        <v>1</v>
      </c>
      <c r="BQ16" s="122">
        <f>IFERROR(BP16/BN16,"-")</f>
        <v>0.5</v>
      </c>
      <c r="BR16" s="123">
        <v>1000</v>
      </c>
      <c r="BS16" s="124">
        <f>IFERROR(BR16/BN16,"-")</f>
        <v>500</v>
      </c>
      <c r="BT16" s="125">
        <v>1</v>
      </c>
      <c r="BU16" s="125"/>
      <c r="BV16" s="125"/>
      <c r="BW16" s="126">
        <v>2</v>
      </c>
      <c r="BX16" s="127">
        <f>IF(P16=0,"",IF(BW16=0,"",(BW16/P16)))</f>
        <v>0.15384615384615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2</v>
      </c>
      <c r="CP16" s="141">
        <v>48000</v>
      </c>
      <c r="CQ16" s="141">
        <v>47000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95</v>
      </c>
      <c r="C17" s="203"/>
      <c r="D17" s="203"/>
      <c r="E17" s="203"/>
      <c r="F17" s="203" t="s">
        <v>69</v>
      </c>
      <c r="G17" s="203"/>
      <c r="H17" s="90"/>
      <c r="I17" s="90"/>
      <c r="J17" s="188"/>
      <c r="K17" s="81">
        <v>0</v>
      </c>
      <c r="L17" s="81">
        <v>0</v>
      </c>
      <c r="M17" s="81">
        <v>32</v>
      </c>
      <c r="N17" s="91">
        <v>8</v>
      </c>
      <c r="O17" s="92">
        <v>0</v>
      </c>
      <c r="P17" s="93">
        <f>N17+O17</f>
        <v>8</v>
      </c>
      <c r="Q17" s="82">
        <f>IFERROR(P17/M17,"-")</f>
        <v>0.25</v>
      </c>
      <c r="R17" s="81">
        <v>0</v>
      </c>
      <c r="S17" s="81">
        <v>1</v>
      </c>
      <c r="T17" s="82">
        <f>IFERROR(S17/(O17+P17),"-")</f>
        <v>0.125</v>
      </c>
      <c r="U17" s="182"/>
      <c r="V17" s="84">
        <v>1</v>
      </c>
      <c r="W17" s="82">
        <f>IF(P17=0,"-",V17/P17)</f>
        <v>0.125</v>
      </c>
      <c r="X17" s="186">
        <v>76000</v>
      </c>
      <c r="Y17" s="187">
        <f>IFERROR(X17/P17,"-")</f>
        <v>9500</v>
      </c>
      <c r="Z17" s="187">
        <f>IFERROR(X17/V17,"-")</f>
        <v>76000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3</v>
      </c>
      <c r="BF17" s="113">
        <f>IF(P17=0,"",IF(BE17=0,"",(BE17/P17)))</f>
        <v>0.375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4</v>
      </c>
      <c r="BO17" s="120">
        <f>IF(P17=0,"",IF(BN17=0,"",(BN17/P17)))</f>
        <v>0.5</v>
      </c>
      <c r="BP17" s="121">
        <v>2</v>
      </c>
      <c r="BQ17" s="122">
        <f>IFERROR(BP17/BN17,"-")</f>
        <v>0.5</v>
      </c>
      <c r="BR17" s="123">
        <v>81000</v>
      </c>
      <c r="BS17" s="124">
        <f>IFERROR(BR17/BN17,"-")</f>
        <v>20250</v>
      </c>
      <c r="BT17" s="125">
        <v>1</v>
      </c>
      <c r="BU17" s="125"/>
      <c r="BV17" s="125">
        <v>1</v>
      </c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>
        <v>1</v>
      </c>
      <c r="CG17" s="134">
        <f>IF(P17=0,"",IF(CF17=0,"",(CF17/P17)))</f>
        <v>0.125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1</v>
      </c>
      <c r="CP17" s="141">
        <v>76000</v>
      </c>
      <c r="CQ17" s="141">
        <v>76000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30"/>
      <c r="B18" s="87"/>
      <c r="C18" s="88"/>
      <c r="D18" s="88"/>
      <c r="E18" s="88"/>
      <c r="F18" s="89"/>
      <c r="G18" s="90"/>
      <c r="H18" s="90"/>
      <c r="I18" s="90"/>
      <c r="J18" s="192"/>
      <c r="K18" s="34"/>
      <c r="L18" s="34"/>
      <c r="M18" s="31"/>
      <c r="N18" s="23"/>
      <c r="O18" s="23"/>
      <c r="P18" s="23"/>
      <c r="Q18" s="33"/>
      <c r="R18" s="32"/>
      <c r="S18" s="23"/>
      <c r="T18" s="32"/>
      <c r="U18" s="183"/>
      <c r="V18" s="25"/>
      <c r="W18" s="25"/>
      <c r="X18" s="189"/>
      <c r="Y18" s="189"/>
      <c r="Z18" s="189"/>
      <c r="AA18" s="189"/>
      <c r="AB18" s="33"/>
      <c r="AC18" s="59"/>
      <c r="AD18" s="63"/>
      <c r="AE18" s="64"/>
      <c r="AF18" s="63"/>
      <c r="AG18" s="67"/>
      <c r="AH18" s="68"/>
      <c r="AI18" s="69"/>
      <c r="AJ18" s="70"/>
      <c r="AK18" s="70"/>
      <c r="AL18" s="70"/>
      <c r="AM18" s="63"/>
      <c r="AN18" s="64"/>
      <c r="AO18" s="63"/>
      <c r="AP18" s="67"/>
      <c r="AQ18" s="68"/>
      <c r="AR18" s="69"/>
      <c r="AS18" s="70"/>
      <c r="AT18" s="70"/>
      <c r="AU18" s="70"/>
      <c r="AV18" s="63"/>
      <c r="AW18" s="64"/>
      <c r="AX18" s="63"/>
      <c r="AY18" s="67"/>
      <c r="AZ18" s="68"/>
      <c r="BA18" s="69"/>
      <c r="BB18" s="70"/>
      <c r="BC18" s="70"/>
      <c r="BD18" s="70"/>
      <c r="BE18" s="63"/>
      <c r="BF18" s="64"/>
      <c r="BG18" s="63"/>
      <c r="BH18" s="67"/>
      <c r="BI18" s="68"/>
      <c r="BJ18" s="69"/>
      <c r="BK18" s="70"/>
      <c r="BL18" s="70"/>
      <c r="BM18" s="70"/>
      <c r="BN18" s="65"/>
      <c r="BO18" s="66"/>
      <c r="BP18" s="63"/>
      <c r="BQ18" s="67"/>
      <c r="BR18" s="68"/>
      <c r="BS18" s="69"/>
      <c r="BT18" s="70"/>
      <c r="BU18" s="70"/>
      <c r="BV18" s="70"/>
      <c r="BW18" s="65"/>
      <c r="BX18" s="66"/>
      <c r="BY18" s="63"/>
      <c r="BZ18" s="67"/>
      <c r="CA18" s="68"/>
      <c r="CB18" s="69"/>
      <c r="CC18" s="70"/>
      <c r="CD18" s="70"/>
      <c r="CE18" s="70"/>
      <c r="CF18" s="65"/>
      <c r="CG18" s="66"/>
      <c r="CH18" s="63"/>
      <c r="CI18" s="67"/>
      <c r="CJ18" s="68"/>
      <c r="CK18" s="69"/>
      <c r="CL18" s="70"/>
      <c r="CM18" s="70"/>
      <c r="CN18" s="70"/>
      <c r="CO18" s="71"/>
      <c r="CP18" s="68"/>
      <c r="CQ18" s="68"/>
      <c r="CR18" s="68"/>
      <c r="CS18" s="72"/>
    </row>
    <row r="19" spans="1:98">
      <c r="A19" s="30"/>
      <c r="B19" s="37"/>
      <c r="C19" s="21"/>
      <c r="D19" s="21"/>
      <c r="E19" s="21"/>
      <c r="F19" s="22"/>
      <c r="G19" s="36"/>
      <c r="H19" s="36"/>
      <c r="I19" s="75"/>
      <c r="J19" s="193"/>
      <c r="K19" s="34"/>
      <c r="L19" s="34"/>
      <c r="M19" s="31"/>
      <c r="N19" s="23"/>
      <c r="O19" s="23"/>
      <c r="P19" s="23"/>
      <c r="Q19" s="33"/>
      <c r="R19" s="32"/>
      <c r="S19" s="23"/>
      <c r="T19" s="32"/>
      <c r="U19" s="183"/>
      <c r="V19" s="25"/>
      <c r="W19" s="25"/>
      <c r="X19" s="189"/>
      <c r="Y19" s="189"/>
      <c r="Z19" s="189"/>
      <c r="AA19" s="189"/>
      <c r="AB19" s="33"/>
      <c r="AC19" s="61"/>
      <c r="AD19" s="63"/>
      <c r="AE19" s="64"/>
      <c r="AF19" s="63"/>
      <c r="AG19" s="67"/>
      <c r="AH19" s="68"/>
      <c r="AI19" s="69"/>
      <c r="AJ19" s="70"/>
      <c r="AK19" s="70"/>
      <c r="AL19" s="70"/>
      <c r="AM19" s="63"/>
      <c r="AN19" s="64"/>
      <c r="AO19" s="63"/>
      <c r="AP19" s="67"/>
      <c r="AQ19" s="68"/>
      <c r="AR19" s="69"/>
      <c r="AS19" s="70"/>
      <c r="AT19" s="70"/>
      <c r="AU19" s="70"/>
      <c r="AV19" s="63"/>
      <c r="AW19" s="64"/>
      <c r="AX19" s="63"/>
      <c r="AY19" s="67"/>
      <c r="AZ19" s="68"/>
      <c r="BA19" s="69"/>
      <c r="BB19" s="70"/>
      <c r="BC19" s="70"/>
      <c r="BD19" s="70"/>
      <c r="BE19" s="63"/>
      <c r="BF19" s="64"/>
      <c r="BG19" s="63"/>
      <c r="BH19" s="67"/>
      <c r="BI19" s="68"/>
      <c r="BJ19" s="69"/>
      <c r="BK19" s="70"/>
      <c r="BL19" s="70"/>
      <c r="BM19" s="70"/>
      <c r="BN19" s="65"/>
      <c r="BO19" s="66"/>
      <c r="BP19" s="63"/>
      <c r="BQ19" s="67"/>
      <c r="BR19" s="68"/>
      <c r="BS19" s="69"/>
      <c r="BT19" s="70"/>
      <c r="BU19" s="70"/>
      <c r="BV19" s="70"/>
      <c r="BW19" s="65"/>
      <c r="BX19" s="66"/>
      <c r="BY19" s="63"/>
      <c r="BZ19" s="67"/>
      <c r="CA19" s="68"/>
      <c r="CB19" s="69"/>
      <c r="CC19" s="70"/>
      <c r="CD19" s="70"/>
      <c r="CE19" s="70"/>
      <c r="CF19" s="65"/>
      <c r="CG19" s="66"/>
      <c r="CH19" s="63"/>
      <c r="CI19" s="67"/>
      <c r="CJ19" s="68"/>
      <c r="CK19" s="69"/>
      <c r="CL19" s="70"/>
      <c r="CM19" s="70"/>
      <c r="CN19" s="70"/>
      <c r="CO19" s="71"/>
      <c r="CP19" s="68"/>
      <c r="CQ19" s="68"/>
      <c r="CR19" s="68"/>
      <c r="CS19" s="72"/>
    </row>
    <row r="20" spans="1:98">
      <c r="A20" s="19">
        <f>AB20</f>
        <v>3.233734939759</v>
      </c>
      <c r="B20" s="39"/>
      <c r="C20" s="39"/>
      <c r="D20" s="39"/>
      <c r="E20" s="39"/>
      <c r="F20" s="39"/>
      <c r="G20" s="40" t="s">
        <v>96</v>
      </c>
      <c r="H20" s="40"/>
      <c r="I20" s="40"/>
      <c r="J20" s="190">
        <f>SUM(J6:J19)</f>
        <v>415000</v>
      </c>
      <c r="K20" s="41">
        <f>SUM(K6:K19)</f>
        <v>0</v>
      </c>
      <c r="L20" s="41">
        <f>SUM(L6:L19)</f>
        <v>0</v>
      </c>
      <c r="M20" s="41">
        <f>SUM(M6:M19)</f>
        <v>416</v>
      </c>
      <c r="N20" s="41">
        <f>SUM(N6:N19)</f>
        <v>100</v>
      </c>
      <c r="O20" s="41">
        <f>SUM(O6:O19)</f>
        <v>2</v>
      </c>
      <c r="P20" s="41">
        <f>SUM(P6:P19)</f>
        <v>102</v>
      </c>
      <c r="Q20" s="42">
        <f>IFERROR(P20/M20,"-")</f>
        <v>0.24519230769231</v>
      </c>
      <c r="R20" s="78">
        <f>SUM(R6:R19)</f>
        <v>11</v>
      </c>
      <c r="S20" s="78">
        <f>SUM(S6:S19)</f>
        <v>28</v>
      </c>
      <c r="T20" s="42">
        <f>IFERROR(R20/P20,"-")</f>
        <v>0.1078431372549</v>
      </c>
      <c r="U20" s="184">
        <f>IFERROR(J20/P20,"-")</f>
        <v>4068.6274509804</v>
      </c>
      <c r="V20" s="44">
        <f>SUM(V6:V19)</f>
        <v>21</v>
      </c>
      <c r="W20" s="42">
        <f>IFERROR(V20/P20,"-")</f>
        <v>0.20588235294118</v>
      </c>
      <c r="X20" s="190">
        <f>SUM(X6:X19)</f>
        <v>1342000</v>
      </c>
      <c r="Y20" s="190">
        <f>IFERROR(X20/P20,"-")</f>
        <v>13156.862745098</v>
      </c>
      <c r="Z20" s="190">
        <f>IFERROR(X20/V20,"-")</f>
        <v>63904.761904762</v>
      </c>
      <c r="AA20" s="190">
        <f>X20-J20</f>
        <v>927000</v>
      </c>
      <c r="AB20" s="47">
        <f>X20/J20</f>
        <v>3.233734939759</v>
      </c>
      <c r="AC20" s="60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97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4.7868108108108</v>
      </c>
      <c r="B6" s="203" t="s">
        <v>98</v>
      </c>
      <c r="C6" s="203" t="s">
        <v>99</v>
      </c>
      <c r="D6" s="203" t="s">
        <v>100</v>
      </c>
      <c r="E6" s="203" t="s">
        <v>101</v>
      </c>
      <c r="F6" s="203" t="s">
        <v>102</v>
      </c>
      <c r="G6" s="203" t="s">
        <v>103</v>
      </c>
      <c r="H6" s="90" t="s">
        <v>104</v>
      </c>
      <c r="I6" s="90" t="s">
        <v>105</v>
      </c>
      <c r="J6" s="188">
        <v>185000</v>
      </c>
      <c r="K6" s="81">
        <v>0</v>
      </c>
      <c r="L6" s="81">
        <v>0</v>
      </c>
      <c r="M6" s="81">
        <v>127</v>
      </c>
      <c r="N6" s="91">
        <v>29</v>
      </c>
      <c r="O6" s="92">
        <v>0</v>
      </c>
      <c r="P6" s="93">
        <f>N6+O6</f>
        <v>29</v>
      </c>
      <c r="Q6" s="82">
        <f>IFERROR(P6/M6,"-")</f>
        <v>0.22834645669291</v>
      </c>
      <c r="R6" s="81">
        <v>0</v>
      </c>
      <c r="S6" s="81">
        <v>9</v>
      </c>
      <c r="T6" s="82">
        <f>IFERROR(S6/(O6+P6),"-")</f>
        <v>0.31034482758621</v>
      </c>
      <c r="U6" s="182">
        <f>IFERROR(J6/SUM(P6:P7),"-")</f>
        <v>1039.3258426966</v>
      </c>
      <c r="V6" s="84">
        <v>3</v>
      </c>
      <c r="W6" s="82">
        <f>IF(P6=0,"-",V6/P6)</f>
        <v>0.10344827586207</v>
      </c>
      <c r="X6" s="186">
        <v>29000</v>
      </c>
      <c r="Y6" s="187">
        <f>IFERROR(X6/P6,"-")</f>
        <v>1000</v>
      </c>
      <c r="Z6" s="187">
        <f>IFERROR(X6/V6,"-")</f>
        <v>9666.6666666667</v>
      </c>
      <c r="AA6" s="188">
        <f>SUM(X6:X7)-SUM(J6:J7)</f>
        <v>700560</v>
      </c>
      <c r="AB6" s="85">
        <f>SUM(X6:X7)/SUM(J6:J7)</f>
        <v>4.7868108108108</v>
      </c>
      <c r="AC6" s="79"/>
      <c r="AD6" s="94">
        <v>3</v>
      </c>
      <c r="AE6" s="95">
        <f>IF(P6=0,"",IF(AD6=0,"",(AD6/P6)))</f>
        <v>0.10344827586207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7</v>
      </c>
      <c r="AN6" s="101">
        <f>IF(P6=0,"",IF(AM6=0,"",(AM6/P6)))</f>
        <v>0.24137931034483</v>
      </c>
      <c r="AO6" s="100">
        <v>1</v>
      </c>
      <c r="AP6" s="102">
        <f>IFERROR(AP6/AM6,"-")</f>
        <v>0</v>
      </c>
      <c r="AQ6" s="103">
        <v>25000</v>
      </c>
      <c r="AR6" s="104">
        <f>IFERROR(AQ6/AM6,"-")</f>
        <v>3571.4285714286</v>
      </c>
      <c r="AS6" s="105"/>
      <c r="AT6" s="105"/>
      <c r="AU6" s="105">
        <v>1</v>
      </c>
      <c r="AV6" s="106">
        <v>5</v>
      </c>
      <c r="AW6" s="107">
        <f>IF(P6=0,"",IF(AV6=0,"",(AV6/P6)))</f>
        <v>0.17241379310345</v>
      </c>
      <c r="AX6" s="106">
        <v>1</v>
      </c>
      <c r="AY6" s="108">
        <f>IFERROR(AX6/AV6,"-")</f>
        <v>0.2</v>
      </c>
      <c r="AZ6" s="109">
        <v>1000</v>
      </c>
      <c r="BA6" s="110">
        <f>IFERROR(AZ6/AV6,"-")</f>
        <v>200</v>
      </c>
      <c r="BB6" s="111">
        <v>1</v>
      </c>
      <c r="BC6" s="111"/>
      <c r="BD6" s="111"/>
      <c r="BE6" s="112">
        <v>8</v>
      </c>
      <c r="BF6" s="113">
        <f>IF(P6=0,"",IF(BE6=0,"",(BE6/P6)))</f>
        <v>0.27586206896552</v>
      </c>
      <c r="BG6" s="112">
        <v>1</v>
      </c>
      <c r="BH6" s="114">
        <f>IFERROR(BG6/BE6,"-")</f>
        <v>0.125</v>
      </c>
      <c r="BI6" s="115">
        <v>3000</v>
      </c>
      <c r="BJ6" s="116">
        <f>IFERROR(BI6/BE6,"-")</f>
        <v>375</v>
      </c>
      <c r="BK6" s="117">
        <v>1</v>
      </c>
      <c r="BL6" s="117"/>
      <c r="BM6" s="117"/>
      <c r="BN6" s="119">
        <v>6</v>
      </c>
      <c r="BO6" s="120">
        <f>IF(P6=0,"",IF(BN6=0,"",(BN6/P6)))</f>
        <v>0.20689655172414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29000</v>
      </c>
      <c r="CQ6" s="141">
        <v>25000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106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262</v>
      </c>
      <c r="N7" s="91">
        <v>146</v>
      </c>
      <c r="O7" s="92">
        <v>3</v>
      </c>
      <c r="P7" s="93">
        <f>N7+O7</f>
        <v>149</v>
      </c>
      <c r="Q7" s="82">
        <f>IFERROR(P7/M7,"-")</f>
        <v>0.56870229007634</v>
      </c>
      <c r="R7" s="81">
        <v>5</v>
      </c>
      <c r="S7" s="81">
        <v>30</v>
      </c>
      <c r="T7" s="82">
        <f>IFERROR(S7/(O7+P7),"-")</f>
        <v>0.19736842105263</v>
      </c>
      <c r="U7" s="182"/>
      <c r="V7" s="84">
        <v>6</v>
      </c>
      <c r="W7" s="82">
        <f>IF(P7=0,"-",V7/P7)</f>
        <v>0.040268456375839</v>
      </c>
      <c r="X7" s="186">
        <v>856560</v>
      </c>
      <c r="Y7" s="187">
        <f>IFERROR(X7/P7,"-")</f>
        <v>5748.7248322148</v>
      </c>
      <c r="Z7" s="187">
        <f>IFERROR(X7/V7,"-")</f>
        <v>142760</v>
      </c>
      <c r="AA7" s="188"/>
      <c r="AB7" s="85"/>
      <c r="AC7" s="79"/>
      <c r="AD7" s="94">
        <v>3</v>
      </c>
      <c r="AE7" s="95">
        <f>IF(P7=0,"",IF(AD7=0,"",(AD7/P7)))</f>
        <v>0.020134228187919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25</v>
      </c>
      <c r="AN7" s="101">
        <f>IF(P7=0,"",IF(AM7=0,"",(AM7/P7)))</f>
        <v>0.16778523489933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20</v>
      </c>
      <c r="AW7" s="107">
        <f>IF(P7=0,"",IF(AV7=0,"",(AV7/P7)))</f>
        <v>0.13422818791946</v>
      </c>
      <c r="AX7" s="106">
        <v>1</v>
      </c>
      <c r="AY7" s="108">
        <f>IFERROR(AX7/AV7,"-")</f>
        <v>0.05</v>
      </c>
      <c r="AZ7" s="109">
        <v>236000</v>
      </c>
      <c r="BA7" s="110">
        <f>IFERROR(AZ7/AV7,"-")</f>
        <v>11800</v>
      </c>
      <c r="BB7" s="111"/>
      <c r="BC7" s="111"/>
      <c r="BD7" s="111">
        <v>1</v>
      </c>
      <c r="BE7" s="112">
        <v>39</v>
      </c>
      <c r="BF7" s="113">
        <f>IF(P7=0,"",IF(BE7=0,"",(BE7/P7)))</f>
        <v>0.26174496644295</v>
      </c>
      <c r="BG7" s="112">
        <v>1</v>
      </c>
      <c r="BH7" s="114">
        <f>IFERROR(BG7/BE7,"-")</f>
        <v>0.025641025641026</v>
      </c>
      <c r="BI7" s="115">
        <v>5000</v>
      </c>
      <c r="BJ7" s="116">
        <f>IFERROR(BI7/BE7,"-")</f>
        <v>128.20512820513</v>
      </c>
      <c r="BK7" s="117">
        <v>1</v>
      </c>
      <c r="BL7" s="117"/>
      <c r="BM7" s="117"/>
      <c r="BN7" s="119">
        <v>39</v>
      </c>
      <c r="BO7" s="120">
        <f>IF(P7=0,"",IF(BN7=0,"",(BN7/P7)))</f>
        <v>0.26174496644295</v>
      </c>
      <c r="BP7" s="121">
        <v>4</v>
      </c>
      <c r="BQ7" s="122">
        <f>IFERROR(BP7/BN7,"-")</f>
        <v>0.1025641025641</v>
      </c>
      <c r="BR7" s="123">
        <v>77000</v>
      </c>
      <c r="BS7" s="124">
        <f>IFERROR(BR7/BN7,"-")</f>
        <v>1974.358974359</v>
      </c>
      <c r="BT7" s="125">
        <v>2</v>
      </c>
      <c r="BU7" s="125"/>
      <c r="BV7" s="125">
        <v>2</v>
      </c>
      <c r="BW7" s="126">
        <v>19</v>
      </c>
      <c r="BX7" s="127">
        <f>IF(P7=0,"",IF(BW7=0,"",(BW7/P7)))</f>
        <v>0.12751677852349</v>
      </c>
      <c r="BY7" s="128">
        <v>3</v>
      </c>
      <c r="BZ7" s="129">
        <f>IFERROR(BY7/BW7,"-")</f>
        <v>0.15789473684211</v>
      </c>
      <c r="CA7" s="130">
        <v>607560</v>
      </c>
      <c r="CB7" s="131">
        <f>IFERROR(CA7/BW7,"-")</f>
        <v>31976.842105263</v>
      </c>
      <c r="CC7" s="132"/>
      <c r="CD7" s="132"/>
      <c r="CE7" s="132">
        <v>3</v>
      </c>
      <c r="CF7" s="133">
        <v>4</v>
      </c>
      <c r="CG7" s="134">
        <f>IF(P7=0,"",IF(CF7=0,"",(CF7/P7)))</f>
        <v>0.026845637583893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6</v>
      </c>
      <c r="CP7" s="141">
        <v>856560</v>
      </c>
      <c r="CQ7" s="141">
        <v>317000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3.96</v>
      </c>
      <c r="B8" s="203" t="s">
        <v>107</v>
      </c>
      <c r="C8" s="203" t="s">
        <v>90</v>
      </c>
      <c r="D8" s="203" t="s">
        <v>100</v>
      </c>
      <c r="E8" s="203" t="s">
        <v>108</v>
      </c>
      <c r="F8" s="203" t="s">
        <v>102</v>
      </c>
      <c r="G8" s="203" t="s">
        <v>109</v>
      </c>
      <c r="H8" s="90" t="s">
        <v>110</v>
      </c>
      <c r="I8" s="90" t="s">
        <v>84</v>
      </c>
      <c r="J8" s="188">
        <v>75000</v>
      </c>
      <c r="K8" s="81">
        <v>0</v>
      </c>
      <c r="L8" s="81">
        <v>0</v>
      </c>
      <c r="M8" s="81">
        <v>25</v>
      </c>
      <c r="N8" s="91">
        <v>3</v>
      </c>
      <c r="O8" s="92">
        <v>0</v>
      </c>
      <c r="P8" s="93">
        <f>N8+O8</f>
        <v>3</v>
      </c>
      <c r="Q8" s="82">
        <f>IFERROR(P8/M8,"-")</f>
        <v>0.12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862.06896551724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222000</v>
      </c>
      <c r="AB8" s="85">
        <f>SUM(X8:X9)/SUM(J8:J9)</f>
        <v>3.96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0.33333333333333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0.66666666666667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111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0</v>
      </c>
      <c r="L9" s="81">
        <v>0</v>
      </c>
      <c r="M9" s="81">
        <v>189</v>
      </c>
      <c r="N9" s="91">
        <v>84</v>
      </c>
      <c r="O9" s="92">
        <v>0</v>
      </c>
      <c r="P9" s="93">
        <f>N9+O9</f>
        <v>84</v>
      </c>
      <c r="Q9" s="82">
        <f>IFERROR(P9/M9,"-")</f>
        <v>0.44444444444444</v>
      </c>
      <c r="R9" s="81">
        <v>10</v>
      </c>
      <c r="S9" s="81">
        <v>14</v>
      </c>
      <c r="T9" s="82">
        <f>IFERROR(S9/(O9+P9),"-")</f>
        <v>0.16666666666667</v>
      </c>
      <c r="U9" s="182"/>
      <c r="V9" s="84">
        <v>6</v>
      </c>
      <c r="W9" s="82">
        <f>IF(P9=0,"-",V9/P9)</f>
        <v>0.071428571428571</v>
      </c>
      <c r="X9" s="186">
        <v>297000</v>
      </c>
      <c r="Y9" s="187">
        <f>IFERROR(X9/P9,"-")</f>
        <v>3535.7142857143</v>
      </c>
      <c r="Z9" s="187">
        <f>IFERROR(X9/V9,"-")</f>
        <v>49500</v>
      </c>
      <c r="AA9" s="188"/>
      <c r="AB9" s="85"/>
      <c r="AC9" s="79"/>
      <c r="AD9" s="94">
        <v>4</v>
      </c>
      <c r="AE9" s="95">
        <f>IF(P9=0,"",IF(AD9=0,"",(AD9/P9)))</f>
        <v>0.047619047619048</v>
      </c>
      <c r="AF9" s="94">
        <v>1</v>
      </c>
      <c r="AG9" s="96">
        <f>IFERROR(AF9/AD9,"-")</f>
        <v>0.25</v>
      </c>
      <c r="AH9" s="97">
        <v>48000</v>
      </c>
      <c r="AI9" s="98">
        <f>IFERROR(AH9/AD9,"-")</f>
        <v>12000</v>
      </c>
      <c r="AJ9" s="99"/>
      <c r="AK9" s="99"/>
      <c r="AL9" s="99">
        <v>1</v>
      </c>
      <c r="AM9" s="100">
        <v>13</v>
      </c>
      <c r="AN9" s="101">
        <f>IF(P9=0,"",IF(AM9=0,"",(AM9/P9)))</f>
        <v>0.1547619047619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9</v>
      </c>
      <c r="AW9" s="107">
        <f>IF(P9=0,"",IF(AV9=0,"",(AV9/P9)))</f>
        <v>0.10714285714286</v>
      </c>
      <c r="AX9" s="106">
        <v>1</v>
      </c>
      <c r="AY9" s="108">
        <f>IFERROR(AX9/AV9,"-")</f>
        <v>0.11111111111111</v>
      </c>
      <c r="AZ9" s="109">
        <v>160000</v>
      </c>
      <c r="BA9" s="110">
        <f>IFERROR(AZ9/AV9,"-")</f>
        <v>17777.777777778</v>
      </c>
      <c r="BB9" s="111"/>
      <c r="BC9" s="111"/>
      <c r="BD9" s="111">
        <v>1</v>
      </c>
      <c r="BE9" s="112">
        <v>22</v>
      </c>
      <c r="BF9" s="113">
        <f>IF(P9=0,"",IF(BE9=0,"",(BE9/P9)))</f>
        <v>0.26190476190476</v>
      </c>
      <c r="BG9" s="112">
        <v>2</v>
      </c>
      <c r="BH9" s="114">
        <f>IFERROR(BG9/BE9,"-")</f>
        <v>0.090909090909091</v>
      </c>
      <c r="BI9" s="115">
        <v>30000</v>
      </c>
      <c r="BJ9" s="116">
        <f>IFERROR(BI9/BE9,"-")</f>
        <v>1363.6363636364</v>
      </c>
      <c r="BK9" s="117">
        <v>1</v>
      </c>
      <c r="BL9" s="117"/>
      <c r="BM9" s="117">
        <v>1</v>
      </c>
      <c r="BN9" s="119">
        <v>16</v>
      </c>
      <c r="BO9" s="120">
        <f>IF(P9=0,"",IF(BN9=0,"",(BN9/P9)))</f>
        <v>0.19047619047619</v>
      </c>
      <c r="BP9" s="121">
        <v>1</v>
      </c>
      <c r="BQ9" s="122">
        <f>IFERROR(BP9/BN9,"-")</f>
        <v>0.0625</v>
      </c>
      <c r="BR9" s="123">
        <v>5000</v>
      </c>
      <c r="BS9" s="124">
        <f>IFERROR(BR9/BN9,"-")</f>
        <v>312.5</v>
      </c>
      <c r="BT9" s="125">
        <v>1</v>
      </c>
      <c r="BU9" s="125"/>
      <c r="BV9" s="125"/>
      <c r="BW9" s="126">
        <v>16</v>
      </c>
      <c r="BX9" s="127">
        <f>IF(P9=0,"",IF(BW9=0,"",(BW9/P9)))</f>
        <v>0.19047619047619</v>
      </c>
      <c r="BY9" s="128">
        <v>2</v>
      </c>
      <c r="BZ9" s="129">
        <f>IFERROR(BY9/BW9,"-")</f>
        <v>0.125</v>
      </c>
      <c r="CA9" s="130">
        <v>186000</v>
      </c>
      <c r="CB9" s="131">
        <f>IFERROR(CA9/BW9,"-")</f>
        <v>11625</v>
      </c>
      <c r="CC9" s="132">
        <v>1</v>
      </c>
      <c r="CD9" s="132"/>
      <c r="CE9" s="132">
        <v>1</v>
      </c>
      <c r="CF9" s="133">
        <v>4</v>
      </c>
      <c r="CG9" s="134">
        <f>IF(P9=0,"",IF(CF9=0,"",(CF9/P9)))</f>
        <v>0.047619047619048</v>
      </c>
      <c r="CH9" s="135">
        <v>1</v>
      </c>
      <c r="CI9" s="136">
        <f>IFERROR(CH9/CF9,"-")</f>
        <v>0.25</v>
      </c>
      <c r="CJ9" s="137">
        <v>45000</v>
      </c>
      <c r="CK9" s="138">
        <f>IFERROR(CJ9/CF9,"-")</f>
        <v>11250</v>
      </c>
      <c r="CL9" s="139"/>
      <c r="CM9" s="139"/>
      <c r="CN9" s="139">
        <v>1</v>
      </c>
      <c r="CO9" s="140">
        <v>6</v>
      </c>
      <c r="CP9" s="141">
        <v>297000</v>
      </c>
      <c r="CQ9" s="141">
        <v>176000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4.5483076923077</v>
      </c>
      <c r="B12" s="39"/>
      <c r="C12" s="39"/>
      <c r="D12" s="39"/>
      <c r="E12" s="39"/>
      <c r="F12" s="39"/>
      <c r="G12" s="40" t="s">
        <v>112</v>
      </c>
      <c r="H12" s="40"/>
      <c r="I12" s="40"/>
      <c r="J12" s="190">
        <f>SUM(J6:J11)</f>
        <v>260000</v>
      </c>
      <c r="K12" s="41">
        <f>SUM(K6:K11)</f>
        <v>0</v>
      </c>
      <c r="L12" s="41">
        <f>SUM(L6:L11)</f>
        <v>0</v>
      </c>
      <c r="M12" s="41">
        <f>SUM(M6:M11)</f>
        <v>603</v>
      </c>
      <c r="N12" s="41">
        <f>SUM(N6:N11)</f>
        <v>262</v>
      </c>
      <c r="O12" s="41">
        <f>SUM(O6:O11)</f>
        <v>3</v>
      </c>
      <c r="P12" s="41">
        <f>SUM(P6:P11)</f>
        <v>265</v>
      </c>
      <c r="Q12" s="42">
        <f>IFERROR(P12/M12,"-")</f>
        <v>0.43946932006633</v>
      </c>
      <c r="R12" s="78">
        <f>SUM(R6:R11)</f>
        <v>15</v>
      </c>
      <c r="S12" s="78">
        <f>SUM(S6:S11)</f>
        <v>53</v>
      </c>
      <c r="T12" s="42">
        <f>IFERROR(R12/P12,"-")</f>
        <v>0.056603773584906</v>
      </c>
      <c r="U12" s="184">
        <f>IFERROR(J12/P12,"-")</f>
        <v>981.1320754717</v>
      </c>
      <c r="V12" s="44">
        <f>SUM(V6:V11)</f>
        <v>15</v>
      </c>
      <c r="W12" s="42">
        <f>IFERROR(V12/P12,"-")</f>
        <v>0.056603773584906</v>
      </c>
      <c r="X12" s="190">
        <f>SUM(X6:X11)</f>
        <v>1182560</v>
      </c>
      <c r="Y12" s="190">
        <f>IFERROR(X12/P12,"-")</f>
        <v>4462.4905660377</v>
      </c>
      <c r="Z12" s="190">
        <f>IFERROR(X12/V12,"-")</f>
        <v>78837.333333333</v>
      </c>
      <c r="AA12" s="190">
        <f>X12-J12</f>
        <v>922560</v>
      </c>
      <c r="AB12" s="47">
        <f>X12/J12</f>
        <v>4.5483076923077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