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<sst xmlns="http://schemas.openxmlformats.org/spreadsheetml/2006/main" uniqueCount="105">
  <si>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</si>
  <si>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</si>
  <si>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</si>
  <si>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</si>
  <si>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</si>
  <si>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</si>
  <si>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</si>
  <si>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</si>
  <si>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</si>
  <si>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</si>
  <si>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</si>
  <si>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</si>
  <si>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</si>
  <si>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</si>
  <si>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</si>
  <si>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</si>
  <si>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</si>
  <si>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</si>
  <si>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</si>
  <si>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</si>
  <si>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</si>
  <si>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</si>
  <si>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</si>
  <si>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</si>
  <si>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</si>
  <si>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</si>
  <si>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</si>
  <si>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</si>
  <si>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</si>
  <si>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</si>
  <si>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</si>
  <si>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</si>
  <si>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</si>
  <si>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</si>
  <si>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</si>
  <si>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</si>
  <si>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</si>
  <si>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</si>
  <si>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</si>
  <si>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</si>
  <si>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</si>
  <si>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</si>
  <si>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</si>
  <si>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</si>
  <si>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</si>
  <si>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</si>
  <si>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</si>
  <si>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</si>
  <si>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</si>
  <si>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</si>
  <si>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</si>
  <si>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</si>
  <si>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</si>
  <si>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</si>
  <si>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</si>
  <si>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</si>
  <si>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</si>
  <si>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</si>
  <si>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</si>
  <si>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</si>
  <si>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sms_a972</t>
  </si>
  <si>
    <t>徳間書店</t>
  </si>
  <si>
    <t>DVD漫画まさお_袋裏用セリフアレンジ</t>
  </si>
  <si>
    <t>i38</t>
  </si>
  <si>
    <t>アサヒ芸能.1W火</t>
  </si>
  <si>
    <t>DVD袋裏4C</t>
  </si>
  <si>
    <t>1月04日(土)</t>
  </si>
  <si>
    <t>smss2035</t>
  </si>
  <si>
    <t>空電</t>
  </si>
  <si>
    <t>sms_a973</t>
  </si>
  <si>
    <t>コアマガジン</t>
  </si>
  <si>
    <t>5P元祖（妃さん）</t>
  </si>
  <si>
    <t>実話BUNKA超タブー</t>
  </si>
  <si>
    <t>1C5P</t>
  </si>
  <si>
    <t>smss2036</t>
  </si>
  <si>
    <t>sms_a974</t>
  </si>
  <si>
    <t>大洋図書</t>
  </si>
  <si>
    <t>1P記事_求む！中高年男性版_アイ</t>
  </si>
  <si>
    <t>実話ナックルズGOLD</t>
  </si>
  <si>
    <t>表4　4C1P</t>
  </si>
  <si>
    <t>1月08日(水)</t>
  </si>
  <si>
    <t>smss2037</t>
  </si>
  <si>
    <t>sms_a975</t>
  </si>
  <si>
    <t>1Pスポーツ新聞版アイ</t>
  </si>
  <si>
    <t>実話ナックルズウルトラ ストロング</t>
  </si>
  <si>
    <t>1月15日(水)</t>
  </si>
  <si>
    <t>smss2038</t>
  </si>
  <si>
    <t>sms_a976</t>
  </si>
  <si>
    <t>1P記事_求む！中高年男性版（OL風）_アイ</t>
  </si>
  <si>
    <t>実話BUNKAタブー</t>
  </si>
  <si>
    <t>1月16日(木)</t>
  </si>
  <si>
    <t>smss2039</t>
  </si>
  <si>
    <t>sms_a977</t>
  </si>
  <si>
    <t>2P_対談風原稿_アイ</t>
  </si>
  <si>
    <t>臨増ナックルズDX</t>
  </si>
  <si>
    <t>4C2P</t>
  </si>
  <si>
    <t>1月21日(火)</t>
  </si>
  <si>
    <t>smss2040</t>
  </si>
  <si>
    <t>sms_a978</t>
  </si>
  <si>
    <t>楽楽出版</t>
  </si>
  <si>
    <t>2P逆ナンインタビュー版_アイ</t>
  </si>
  <si>
    <t>EXCITING MAX!DELUXE 2020早春特大号</t>
  </si>
  <si>
    <t>1月31日(金)</t>
  </si>
  <si>
    <t>smss2041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</si>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</sst>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14</v>
      </c>
      <c r="D6" s="195">
        <v>570000</v>
      </c>
      <c r="E6" s="81">
        <v>0</v>
      </c>
      <c r="F6" s="81">
        <v>0</v>
      </c>
      <c r="G6" s="81">
        <v>650</v>
      </c>
      <c r="H6" s="91">
        <v>149</v>
      </c>
      <c r="I6" s="92">
        <v>1</v>
      </c>
      <c r="J6" s="145">
        <f>H6+I6</f>
        <v>150</v>
      </c>
      <c r="K6" s="82">
        <f>IFERROR(J6/G6,"-")</f>
        <v>0.23076923076923</v>
      </c>
      <c r="L6" s="81">
        <v>12</v>
      </c>
      <c r="M6" s="81">
        <v>28</v>
      </c>
      <c r="N6" s="82">
        <f>IFERROR(L6/J6,"-")</f>
        <v>0.08</v>
      </c>
      <c r="O6" s="83">
        <f>IFERROR(D6/J6,"-")</f>
        <v>3800</v>
      </c>
      <c r="P6" s="84">
        <v>23</v>
      </c>
      <c r="Q6" s="82">
        <f>IFERROR(P6/J6,"-")</f>
        <v>0.15333333333333</v>
      </c>
      <c r="R6" s="200">
        <v>1849560</v>
      </c>
      <c r="S6" s="201">
        <f>IFERROR(R6/J6,"-")</f>
        <v>12330.4</v>
      </c>
      <c r="T6" s="201">
        <f>IFERROR(R6/P6,"-")</f>
        <v>80415.652173913</v>
      </c>
      <c r="U6" s="195">
        <f>IFERROR(R6-D6,"-")</f>
        <v>1279560</v>
      </c>
      <c r="V6" s="85">
        <f>R6/D6</f>
        <v>3.2448421052632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570000</v>
      </c>
      <c r="E9" s="41">
        <f>SUM(E6:E7)</f>
        <v>0</v>
      </c>
      <c r="F9" s="41">
        <f>SUM(F6:F7)</f>
        <v>0</v>
      </c>
      <c r="G9" s="41">
        <f>SUM(G6:G7)</f>
        <v>650</v>
      </c>
      <c r="H9" s="41">
        <f>SUM(H6:H7)</f>
        <v>149</v>
      </c>
      <c r="I9" s="41">
        <f>SUM(I6:I7)</f>
        <v>1</v>
      </c>
      <c r="J9" s="41">
        <f>SUM(J6:J7)</f>
        <v>150</v>
      </c>
      <c r="K9" s="42">
        <f>IFERROR(J9/G9,"-")</f>
        <v>0.23076923076923</v>
      </c>
      <c r="L9" s="78">
        <f>SUM(L6:L7)</f>
        <v>12</v>
      </c>
      <c r="M9" s="78">
        <f>SUM(M6:M7)</f>
        <v>28</v>
      </c>
      <c r="N9" s="42">
        <f>IFERROR(L9/J9,"-")</f>
        <v>0.08</v>
      </c>
      <c r="O9" s="43">
        <f>IFERROR(D9/J9,"-")</f>
        <v>3800</v>
      </c>
      <c r="P9" s="44">
        <f>SUM(P6:P7)</f>
        <v>23</v>
      </c>
      <c r="Q9" s="42">
        <f>IFERROR(P9/J9,"-")</f>
        <v>0.15333333333333</v>
      </c>
      <c r="R9" s="45">
        <f>SUM(R6:R7)</f>
        <v>1849560</v>
      </c>
      <c r="S9" s="45">
        <f>IFERROR(R9/J9,"-")</f>
        <v>12330.4</v>
      </c>
      <c r="T9" s="45">
        <f>IFERROR(R9/P9,"-")</f>
        <v>80415.652173913</v>
      </c>
      <c r="U9" s="46">
        <f>SUM(U6:U7)</f>
        <v>1279560</v>
      </c>
      <c r="V9" s="47">
        <f>IFERROR(R9/D9,"-")</f>
        <v>3.2448421052632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12.2608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75000</v>
      </c>
      <c r="K6" s="81">
        <v>0</v>
      </c>
      <c r="L6" s="81">
        <v>0</v>
      </c>
      <c r="M6" s="81">
        <v>177</v>
      </c>
      <c r="N6" s="91">
        <v>17</v>
      </c>
      <c r="O6" s="92">
        <v>1</v>
      </c>
      <c r="P6" s="93">
        <f>N6+O6</f>
        <v>18</v>
      </c>
      <c r="Q6" s="82">
        <f>IFERROR(P6/M6,"-")</f>
        <v>0.10169491525424</v>
      </c>
      <c r="R6" s="81">
        <v>1</v>
      </c>
      <c r="S6" s="81">
        <v>5</v>
      </c>
      <c r="T6" s="82">
        <f>IFERROR(S6/(O6+P6),"-")</f>
        <v>0.26315789473684</v>
      </c>
      <c r="U6" s="182">
        <f>IFERROR(J6/SUM(P6:P7),"-")</f>
        <v>1562.5</v>
      </c>
      <c r="V6" s="84">
        <v>4</v>
      </c>
      <c r="W6" s="82">
        <f>IF(P6=0,"-",V6/P6)</f>
        <v>0.22222222222222</v>
      </c>
      <c r="X6" s="186">
        <v>182000</v>
      </c>
      <c r="Y6" s="187">
        <f>IFERROR(X6/P6,"-")</f>
        <v>10111.111111111</v>
      </c>
      <c r="Z6" s="187">
        <f>IFERROR(X6/V6,"-")</f>
        <v>45500</v>
      </c>
      <c r="AA6" s="188">
        <f>SUM(X6:X7)-SUM(J6:J7)</f>
        <v>844560</v>
      </c>
      <c r="AB6" s="85">
        <f>SUM(X6:X7)/SUM(J6:J7)</f>
        <v>12.2608</v>
      </c>
      <c r="AC6" s="79"/>
      <c r="AD6" s="94">
        <v>1</v>
      </c>
      <c r="AE6" s="95">
        <f>IF(P6=0,"",IF(AD6=0,"",(AD6/P6)))</f>
        <v>0.055555555555556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0.22222222222222</v>
      </c>
      <c r="AO6" s="100">
        <v>1</v>
      </c>
      <c r="AP6" s="102">
        <f>IFERROR(AP6/AM6,"-")</f>
        <v>0</v>
      </c>
      <c r="AQ6" s="103">
        <v>13000</v>
      </c>
      <c r="AR6" s="104">
        <f>IFERROR(AQ6/AM6,"-")</f>
        <v>3250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0.16666666666667</v>
      </c>
      <c r="BP6" s="121">
        <v>1</v>
      </c>
      <c r="BQ6" s="122">
        <f>IFERROR(BP6/BN6,"-")</f>
        <v>0.33333333333333</v>
      </c>
      <c r="BR6" s="123">
        <v>1000</v>
      </c>
      <c r="BS6" s="124">
        <f>IFERROR(BR6/BN6,"-")</f>
        <v>333.33333333333</v>
      </c>
      <c r="BT6" s="125">
        <v>1</v>
      </c>
      <c r="BU6" s="125"/>
      <c r="BV6" s="125"/>
      <c r="BW6" s="126">
        <v>10</v>
      </c>
      <c r="BX6" s="127">
        <f>IF(P6=0,"",IF(BW6=0,"",(BW6/P6)))</f>
        <v>0.55555555555556</v>
      </c>
      <c r="BY6" s="128">
        <v>3</v>
      </c>
      <c r="BZ6" s="129">
        <f>IFERROR(BY6/BW6,"-")</f>
        <v>0.3</v>
      </c>
      <c r="CA6" s="130">
        <v>164000</v>
      </c>
      <c r="CB6" s="131">
        <f>IFERROR(CA6/BW6,"-")</f>
        <v>16400</v>
      </c>
      <c r="CC6" s="132"/>
      <c r="CD6" s="132">
        <v>1</v>
      </c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182000</v>
      </c>
      <c r="CQ6" s="141">
        <v>134000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0</v>
      </c>
      <c r="L7" s="81">
        <v>0</v>
      </c>
      <c r="M7" s="81">
        <v>77</v>
      </c>
      <c r="N7" s="91">
        <v>30</v>
      </c>
      <c r="O7" s="92">
        <v>0</v>
      </c>
      <c r="P7" s="93">
        <f>N7+O7</f>
        <v>30</v>
      </c>
      <c r="Q7" s="82">
        <f>IFERROR(P7/M7,"-")</f>
        <v>0.38961038961039</v>
      </c>
      <c r="R7" s="81">
        <v>2</v>
      </c>
      <c r="S7" s="81">
        <v>4</v>
      </c>
      <c r="T7" s="82">
        <f>IFERROR(S7/(O7+P7),"-")</f>
        <v>0.13333333333333</v>
      </c>
      <c r="U7" s="182"/>
      <c r="V7" s="84">
        <v>5</v>
      </c>
      <c r="W7" s="82">
        <f>IF(P7=0,"-",V7/P7)</f>
        <v>0.16666666666667</v>
      </c>
      <c r="X7" s="186">
        <v>737560</v>
      </c>
      <c r="Y7" s="187">
        <f>IFERROR(X7/P7,"-")</f>
        <v>24585.333333333</v>
      </c>
      <c r="Z7" s="187">
        <f>IFERROR(X7/V7,"-")</f>
        <v>147512</v>
      </c>
      <c r="AA7" s="188"/>
      <c r="AB7" s="85"/>
      <c r="AC7" s="79"/>
      <c r="AD7" s="94">
        <v>1</v>
      </c>
      <c r="AE7" s="95">
        <f>IF(P7=0,"",IF(AD7=0,"",(AD7/P7)))</f>
        <v>0.033333333333333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0.13333333333333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0.033333333333333</v>
      </c>
      <c r="AX7" s="106">
        <v>1</v>
      </c>
      <c r="AY7" s="108">
        <f>IFERROR(AX7/AV7,"-")</f>
        <v>1</v>
      </c>
      <c r="AZ7" s="109">
        <v>257560</v>
      </c>
      <c r="BA7" s="110">
        <f>IFERROR(AZ7/AV7,"-")</f>
        <v>257560</v>
      </c>
      <c r="BB7" s="111"/>
      <c r="BC7" s="111"/>
      <c r="BD7" s="111">
        <v>1</v>
      </c>
      <c r="BE7" s="112">
        <v>5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0.066666666666667</v>
      </c>
      <c r="BP7" s="121">
        <v>1</v>
      </c>
      <c r="BQ7" s="122">
        <f>IFERROR(BP7/BN7,"-")</f>
        <v>0.5</v>
      </c>
      <c r="BR7" s="123">
        <v>57000</v>
      </c>
      <c r="BS7" s="124">
        <f>IFERROR(BR7/BN7,"-")</f>
        <v>28500</v>
      </c>
      <c r="BT7" s="125"/>
      <c r="BU7" s="125"/>
      <c r="BV7" s="125">
        <v>1</v>
      </c>
      <c r="BW7" s="126">
        <v>14</v>
      </c>
      <c r="BX7" s="127">
        <f>IF(P7=0,"",IF(BW7=0,"",(BW7/P7)))</f>
        <v>0.46666666666667</v>
      </c>
      <c r="BY7" s="128">
        <v>3</v>
      </c>
      <c r="BZ7" s="129">
        <f>IFERROR(BY7/BW7,"-")</f>
        <v>0.21428571428571</v>
      </c>
      <c r="CA7" s="130">
        <v>390000</v>
      </c>
      <c r="CB7" s="131">
        <f>IFERROR(CA7/BW7,"-")</f>
        <v>27857.142857143</v>
      </c>
      <c r="CC7" s="132">
        <v>1</v>
      </c>
      <c r="CD7" s="132">
        <v>1</v>
      </c>
      <c r="CE7" s="132">
        <v>1</v>
      </c>
      <c r="CF7" s="133">
        <v>3</v>
      </c>
      <c r="CG7" s="134">
        <f>IF(P7=0,"",IF(CF7=0,"",(CF7/P7)))</f>
        <v>0.1</v>
      </c>
      <c r="CH7" s="135">
        <v>1</v>
      </c>
      <c r="CI7" s="136">
        <f>IFERROR(CH7/CF7,"-")</f>
        <v>0.33333333333333</v>
      </c>
      <c r="CJ7" s="137">
        <v>33000</v>
      </c>
      <c r="CK7" s="138">
        <f>IFERROR(CJ7/CF7,"-")</f>
        <v>11000</v>
      </c>
      <c r="CL7" s="139"/>
      <c r="CM7" s="139"/>
      <c r="CN7" s="139">
        <v>1</v>
      </c>
      <c r="CO7" s="140">
        <v>5</v>
      </c>
      <c r="CP7" s="141">
        <v>737560</v>
      </c>
      <c r="CQ7" s="141">
        <v>375000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8.8307692307692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204" t="s">
        <v>66</v>
      </c>
      <c r="J8" s="188">
        <v>65000</v>
      </c>
      <c r="K8" s="81">
        <v>0</v>
      </c>
      <c r="L8" s="81">
        <v>0</v>
      </c>
      <c r="M8" s="81">
        <v>38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5416.6666666667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509000</v>
      </c>
      <c r="AB8" s="85">
        <f>SUM(X8:X9)/SUM(J8:J9)</f>
        <v>8.8307692307692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34</v>
      </c>
      <c r="N9" s="91">
        <v>12</v>
      </c>
      <c r="O9" s="92">
        <v>0</v>
      </c>
      <c r="P9" s="93">
        <f>N9+O9</f>
        <v>12</v>
      </c>
      <c r="Q9" s="82">
        <f>IFERROR(P9/M9,"-")</f>
        <v>0.35294117647059</v>
      </c>
      <c r="R9" s="81">
        <v>2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0.16666666666667</v>
      </c>
      <c r="X9" s="186">
        <v>574000</v>
      </c>
      <c r="Y9" s="187">
        <f>IFERROR(X9/P9,"-")</f>
        <v>47833.333333333</v>
      </c>
      <c r="Z9" s="187">
        <f>IFERROR(X9/V9,"-")</f>
        <v>287000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0.58333333333333</v>
      </c>
      <c r="BP9" s="121">
        <v>2</v>
      </c>
      <c r="BQ9" s="122">
        <f>IFERROR(BP9/BN9,"-")</f>
        <v>0.28571428571429</v>
      </c>
      <c r="BR9" s="123">
        <v>81000</v>
      </c>
      <c r="BS9" s="124">
        <f>IFERROR(BR9/BN9,"-")</f>
        <v>11571.428571429</v>
      </c>
      <c r="BT9" s="125"/>
      <c r="BU9" s="125">
        <v>1</v>
      </c>
      <c r="BV9" s="125">
        <v>1</v>
      </c>
      <c r="BW9" s="126">
        <v>3</v>
      </c>
      <c r="BX9" s="127">
        <f>IF(P9=0,"",IF(BW9=0,"",(BW9/P9)))</f>
        <v>0.25</v>
      </c>
      <c r="BY9" s="128">
        <v>1</v>
      </c>
      <c r="BZ9" s="129">
        <f>IFERROR(BY9/BW9,"-")</f>
        <v>0.33333333333333</v>
      </c>
      <c r="CA9" s="130">
        <v>4127000</v>
      </c>
      <c r="CB9" s="131">
        <f>IFERROR(CA9/BW9,"-")</f>
        <v>1375666.6666667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574000</v>
      </c>
      <c r="CQ9" s="141">
        <v>4127000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0.275</v>
      </c>
      <c r="B10" s="203" t="s">
        <v>75</v>
      </c>
      <c r="C10" s="203" t="s">
        <v>76</v>
      </c>
      <c r="D10" s="203" t="s">
        <v>77</v>
      </c>
      <c r="E10" s="203"/>
      <c r="F10" s="203" t="s">
        <v>63</v>
      </c>
      <c r="G10" s="203" t="s">
        <v>78</v>
      </c>
      <c r="H10" s="90" t="s">
        <v>79</v>
      </c>
      <c r="I10" s="90" t="s">
        <v>80</v>
      </c>
      <c r="J10" s="188">
        <v>120000</v>
      </c>
      <c r="K10" s="81">
        <v>0</v>
      </c>
      <c r="L10" s="81">
        <v>0</v>
      </c>
      <c r="M10" s="81">
        <v>71</v>
      </c>
      <c r="N10" s="91">
        <v>13</v>
      </c>
      <c r="O10" s="92">
        <v>0</v>
      </c>
      <c r="P10" s="93">
        <f>N10+O10</f>
        <v>13</v>
      </c>
      <c r="Q10" s="82">
        <f>IFERROR(P10/M10,"-")</f>
        <v>0.1830985915493</v>
      </c>
      <c r="R10" s="81">
        <v>1</v>
      </c>
      <c r="S10" s="81">
        <v>2</v>
      </c>
      <c r="T10" s="82">
        <f>IFERROR(S10/(O10+P10),"-")</f>
        <v>0.15384615384615</v>
      </c>
      <c r="U10" s="182">
        <f>IFERROR(J10/SUM(P10:P11),"-")</f>
        <v>6666.6666666667</v>
      </c>
      <c r="V10" s="84">
        <v>2</v>
      </c>
      <c r="W10" s="82">
        <f>IF(P10=0,"-",V10/P10)</f>
        <v>0.15384615384615</v>
      </c>
      <c r="X10" s="186">
        <v>18000</v>
      </c>
      <c r="Y10" s="187">
        <f>IFERROR(X10/P10,"-")</f>
        <v>1384.6153846154</v>
      </c>
      <c r="Z10" s="187">
        <f>IFERROR(X10/V10,"-")</f>
        <v>9000</v>
      </c>
      <c r="AA10" s="188">
        <f>SUM(X10:X11)-SUM(J10:J11)</f>
        <v>-87000</v>
      </c>
      <c r="AB10" s="85">
        <f>SUM(X10:X11)/SUM(J10:J11)</f>
        <v>0.275</v>
      </c>
      <c r="AC10" s="79"/>
      <c r="AD10" s="94">
        <v>2</v>
      </c>
      <c r="AE10" s="95">
        <f>IF(P10=0,"",IF(AD10=0,"",(AD10/P10)))</f>
        <v>0.15384615384615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5</v>
      </c>
      <c r="AN10" s="101">
        <f>IF(P10=0,"",IF(AM10=0,"",(AM10/P10)))</f>
        <v>0.38461538461538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0.15384615384615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0.23076923076923</v>
      </c>
      <c r="BP10" s="121">
        <v>2</v>
      </c>
      <c r="BQ10" s="122">
        <f>IFERROR(BP10/BN10,"-")</f>
        <v>0.66666666666667</v>
      </c>
      <c r="BR10" s="123">
        <v>18000</v>
      </c>
      <c r="BS10" s="124">
        <f>IFERROR(BR10/BN10,"-")</f>
        <v>6000</v>
      </c>
      <c r="BT10" s="125"/>
      <c r="BU10" s="125">
        <v>2</v>
      </c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18000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0</v>
      </c>
      <c r="L11" s="81">
        <v>0</v>
      </c>
      <c r="M11" s="81">
        <v>3</v>
      </c>
      <c r="N11" s="91">
        <v>5</v>
      </c>
      <c r="O11" s="92">
        <v>0</v>
      </c>
      <c r="P11" s="93">
        <f>N11+O11</f>
        <v>5</v>
      </c>
      <c r="Q11" s="82">
        <f>IFERROR(P11/M11,"-")</f>
        <v>1.6666666666667</v>
      </c>
      <c r="R11" s="81">
        <v>0</v>
      </c>
      <c r="S11" s="81">
        <v>2</v>
      </c>
      <c r="T11" s="82">
        <f>IFERROR(S11/(O11+P11),"-")</f>
        <v>0.4</v>
      </c>
      <c r="U11" s="182"/>
      <c r="V11" s="84">
        <v>1</v>
      </c>
      <c r="W11" s="82">
        <f>IF(P11=0,"-",V11/P11)</f>
        <v>0.2</v>
      </c>
      <c r="X11" s="186">
        <v>15000</v>
      </c>
      <c r="Y11" s="187">
        <f>IFERROR(X11/P11,"-")</f>
        <v>3000</v>
      </c>
      <c r="Z11" s="187">
        <f>IFERROR(X11/V11,"-")</f>
        <v>15000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>
        <v>1</v>
      </c>
      <c r="BQ11" s="122">
        <f>IFERROR(BP11/BN11,"-")</f>
        <v>1</v>
      </c>
      <c r="BR11" s="123">
        <v>5000</v>
      </c>
      <c r="BS11" s="124">
        <f>IFERROR(BR11/BN11,"-")</f>
        <v>5000</v>
      </c>
      <c r="BT11" s="125">
        <v>1</v>
      </c>
      <c r="BU11" s="125"/>
      <c r="BV11" s="125"/>
      <c r="BW11" s="126">
        <v>3</v>
      </c>
      <c r="BX11" s="127">
        <f>IF(P11=0,"",IF(BW11=0,"",(BW11/P11)))</f>
        <v>0.6</v>
      </c>
      <c r="BY11" s="128">
        <v>1</v>
      </c>
      <c r="BZ11" s="129">
        <f>IFERROR(BY11/BW11,"-")</f>
        <v>0.33333333333333</v>
      </c>
      <c r="CA11" s="130">
        <v>120000</v>
      </c>
      <c r="CB11" s="131">
        <f>IFERROR(CA11/BW11,"-")</f>
        <v>40000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15000</v>
      </c>
      <c r="CQ11" s="141">
        <v>120000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1.42</v>
      </c>
      <c r="B12" s="203" t="s">
        <v>82</v>
      </c>
      <c r="C12" s="203" t="s">
        <v>76</v>
      </c>
      <c r="D12" s="203" t="s">
        <v>83</v>
      </c>
      <c r="E12" s="203"/>
      <c r="F12" s="203" t="s">
        <v>63</v>
      </c>
      <c r="G12" s="203" t="s">
        <v>84</v>
      </c>
      <c r="H12" s="90" t="s">
        <v>79</v>
      </c>
      <c r="I12" s="90" t="s">
        <v>85</v>
      </c>
      <c r="J12" s="188">
        <v>100000</v>
      </c>
      <c r="K12" s="81">
        <v>0</v>
      </c>
      <c r="L12" s="81">
        <v>0</v>
      </c>
      <c r="M12" s="81">
        <v>70</v>
      </c>
      <c r="N12" s="91">
        <v>14</v>
      </c>
      <c r="O12" s="92">
        <v>0</v>
      </c>
      <c r="P12" s="93">
        <f>N12+O12</f>
        <v>14</v>
      </c>
      <c r="Q12" s="82">
        <f>IFERROR(P12/M12,"-")</f>
        <v>0.2</v>
      </c>
      <c r="R12" s="81">
        <v>2</v>
      </c>
      <c r="S12" s="81">
        <v>3</v>
      </c>
      <c r="T12" s="82">
        <f>IFERROR(S12/(O12+P12),"-")</f>
        <v>0.21428571428571</v>
      </c>
      <c r="U12" s="182">
        <f>IFERROR(J12/SUM(P12:P13),"-")</f>
        <v>4347.8260869565</v>
      </c>
      <c r="V12" s="84">
        <v>2</v>
      </c>
      <c r="W12" s="82">
        <f>IF(P12=0,"-",V12/P12)</f>
        <v>0.14285714285714</v>
      </c>
      <c r="X12" s="186">
        <v>64000</v>
      </c>
      <c r="Y12" s="187">
        <f>IFERROR(X12/P12,"-")</f>
        <v>4571.4285714286</v>
      </c>
      <c r="Z12" s="187">
        <f>IFERROR(X12/V12,"-")</f>
        <v>32000</v>
      </c>
      <c r="AA12" s="188">
        <f>SUM(X12:X13)-SUM(J12:J13)</f>
        <v>42000</v>
      </c>
      <c r="AB12" s="85">
        <f>SUM(X12:X13)/SUM(J12:J13)</f>
        <v>1.42</v>
      </c>
      <c r="AC12" s="79"/>
      <c r="AD12" s="94">
        <v>1</v>
      </c>
      <c r="AE12" s="95">
        <f>IF(P12=0,"",IF(AD12=0,"",(AD12/P12)))</f>
        <v>0.071428571428571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3</v>
      </c>
      <c r="AN12" s="101">
        <f>IF(P12=0,"",IF(AM12=0,"",(AM12/P12)))</f>
        <v>0.21428571428571</v>
      </c>
      <c r="AO12" s="100">
        <v>1</v>
      </c>
      <c r="AP12" s="102">
        <f>IFERROR(AP12/AM12,"-")</f>
        <v>0</v>
      </c>
      <c r="AQ12" s="103">
        <v>5000</v>
      </c>
      <c r="AR12" s="104">
        <f>IFERROR(AQ12/AM12,"-")</f>
        <v>1666.6666666667</v>
      </c>
      <c r="AS12" s="105">
        <v>1</v>
      </c>
      <c r="AT12" s="105"/>
      <c r="AU12" s="105"/>
      <c r="AV12" s="106">
        <v>1</v>
      </c>
      <c r="AW12" s="107">
        <f>IF(P12=0,"",IF(AV12=0,"",(AV12/P12)))</f>
        <v>0.071428571428571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0.28571428571429</v>
      </c>
      <c r="BG12" s="112">
        <v>2</v>
      </c>
      <c r="BH12" s="114">
        <f>IFERROR(BG12/BE12,"-")</f>
        <v>0.5</v>
      </c>
      <c r="BI12" s="115">
        <v>42000</v>
      </c>
      <c r="BJ12" s="116">
        <f>IFERROR(BI12/BE12,"-")</f>
        <v>10500</v>
      </c>
      <c r="BK12" s="117">
        <v>1</v>
      </c>
      <c r="BL12" s="117"/>
      <c r="BM12" s="117">
        <v>1</v>
      </c>
      <c r="BN12" s="119">
        <v>4</v>
      </c>
      <c r="BO12" s="120">
        <f>IF(P12=0,"",IF(BN12=0,"",(BN12/P12)))</f>
        <v>0.28571428571429</v>
      </c>
      <c r="BP12" s="121">
        <v>1</v>
      </c>
      <c r="BQ12" s="122">
        <f>IFERROR(BP12/BN12,"-")</f>
        <v>0.25</v>
      </c>
      <c r="BR12" s="123">
        <v>20000</v>
      </c>
      <c r="BS12" s="124">
        <f>IFERROR(BR12/BN12,"-")</f>
        <v>5000</v>
      </c>
      <c r="BT12" s="125"/>
      <c r="BU12" s="125"/>
      <c r="BV12" s="125">
        <v>1</v>
      </c>
      <c r="BW12" s="126">
        <v>1</v>
      </c>
      <c r="BX12" s="127">
        <f>IF(P12=0,"",IF(BW12=0,"",(BW12/P12)))</f>
        <v>0.071428571428571</v>
      </c>
      <c r="BY12" s="128">
        <v>1</v>
      </c>
      <c r="BZ12" s="129">
        <f>IFERROR(BY12/BW12,"-")</f>
        <v>1</v>
      </c>
      <c r="CA12" s="130">
        <v>3000</v>
      </c>
      <c r="CB12" s="131">
        <f>IFERROR(CA12/BW12,"-")</f>
        <v>3000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64000</v>
      </c>
      <c r="CQ12" s="141">
        <v>39000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15</v>
      </c>
      <c r="N13" s="91">
        <v>9</v>
      </c>
      <c r="O13" s="92">
        <v>0</v>
      </c>
      <c r="P13" s="93">
        <f>N13+O13</f>
        <v>9</v>
      </c>
      <c r="Q13" s="82">
        <f>IFERROR(P13/M13,"-")</f>
        <v>0.6</v>
      </c>
      <c r="R13" s="81">
        <v>1</v>
      </c>
      <c r="S13" s="81">
        <v>1</v>
      </c>
      <c r="T13" s="82">
        <f>IFERROR(S13/(O13+P13),"-")</f>
        <v>0.11111111111111</v>
      </c>
      <c r="U13" s="182"/>
      <c r="V13" s="84">
        <v>2</v>
      </c>
      <c r="W13" s="82">
        <f>IF(P13=0,"-",V13/P13)</f>
        <v>0.22222222222222</v>
      </c>
      <c r="X13" s="186">
        <v>78000</v>
      </c>
      <c r="Y13" s="187">
        <f>IFERROR(X13/P13,"-")</f>
        <v>8666.6666666667</v>
      </c>
      <c r="Z13" s="187">
        <f>IFERROR(X13/V13,"-")</f>
        <v>39000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2</v>
      </c>
      <c r="AW13" s="107">
        <f>IF(P13=0,"",IF(AV13=0,"",(AV13/P13)))</f>
        <v>0.22222222222222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0.33333333333333</v>
      </c>
      <c r="BG13" s="112">
        <v>1</v>
      </c>
      <c r="BH13" s="114">
        <f>IFERROR(BG13/BE13,"-")</f>
        <v>0.33333333333333</v>
      </c>
      <c r="BI13" s="115">
        <v>68000</v>
      </c>
      <c r="BJ13" s="116">
        <f>IFERROR(BI13/BE13,"-")</f>
        <v>22666.666666667</v>
      </c>
      <c r="BK13" s="117"/>
      <c r="BL13" s="117"/>
      <c r="BM13" s="117">
        <v>1</v>
      </c>
      <c r="BN13" s="119">
        <v>1</v>
      </c>
      <c r="BO13" s="120">
        <f>IF(P13=0,"",IF(BN13=0,"",(BN13/P13)))</f>
        <v>0.11111111111111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0.22222222222222</v>
      </c>
      <c r="BY13" s="128">
        <v>1</v>
      </c>
      <c r="BZ13" s="129">
        <f>IFERROR(BY13/BW13,"-")</f>
        <v>0.5</v>
      </c>
      <c r="CA13" s="130">
        <v>10000</v>
      </c>
      <c r="CB13" s="131">
        <f>IFERROR(CA13/BW13,"-")</f>
        <v>5000</v>
      </c>
      <c r="CC13" s="132"/>
      <c r="CD13" s="132">
        <v>1</v>
      </c>
      <c r="CE13" s="132"/>
      <c r="CF13" s="133">
        <v>1</v>
      </c>
      <c r="CG13" s="134">
        <f>IF(P13=0,"",IF(CF13=0,"",(CF13/P13)))</f>
        <v>0.11111111111111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2</v>
      </c>
      <c r="CP13" s="141">
        <v>78000</v>
      </c>
      <c r="CQ13" s="141">
        <v>68000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0.026666666666667</v>
      </c>
      <c r="B14" s="203" t="s">
        <v>87</v>
      </c>
      <c r="C14" s="203" t="s">
        <v>70</v>
      </c>
      <c r="D14" s="203" t="s">
        <v>88</v>
      </c>
      <c r="E14" s="203"/>
      <c r="F14" s="203" t="s">
        <v>63</v>
      </c>
      <c r="G14" s="203" t="s">
        <v>89</v>
      </c>
      <c r="H14" s="90" t="s">
        <v>79</v>
      </c>
      <c r="I14" s="90" t="s">
        <v>90</v>
      </c>
      <c r="J14" s="188">
        <v>75000</v>
      </c>
      <c r="K14" s="81">
        <v>0</v>
      </c>
      <c r="L14" s="81">
        <v>0</v>
      </c>
      <c r="M14" s="81">
        <v>38</v>
      </c>
      <c r="N14" s="91">
        <v>4</v>
      </c>
      <c r="O14" s="92">
        <v>0</v>
      </c>
      <c r="P14" s="93">
        <f>N14+O14</f>
        <v>4</v>
      </c>
      <c r="Q14" s="82">
        <f>IFERROR(P14/M14,"-")</f>
        <v>0.10526315789474</v>
      </c>
      <c r="R14" s="81">
        <v>0</v>
      </c>
      <c r="S14" s="81">
        <v>2</v>
      </c>
      <c r="T14" s="82">
        <f>IFERROR(S14/(O14+P14),"-")</f>
        <v>0.5</v>
      </c>
      <c r="U14" s="182">
        <f>IFERROR(J14/SUM(P14:P15),"-")</f>
        <v>10714.285714286</v>
      </c>
      <c r="V14" s="84">
        <v>1</v>
      </c>
      <c r="W14" s="82">
        <f>IF(P14=0,"-",V14/P14)</f>
        <v>0.25</v>
      </c>
      <c r="X14" s="186">
        <v>2000</v>
      </c>
      <c r="Y14" s="187">
        <f>IFERROR(X14/P14,"-")</f>
        <v>500</v>
      </c>
      <c r="Z14" s="187">
        <f>IFERROR(X14/V14,"-")</f>
        <v>2000</v>
      </c>
      <c r="AA14" s="188">
        <f>SUM(X14:X15)-SUM(J14:J15)</f>
        <v>-73000</v>
      </c>
      <c r="AB14" s="85">
        <f>SUM(X14:X15)/SUM(J14:J15)</f>
        <v>0.026666666666667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0.75</v>
      </c>
      <c r="BG14" s="112">
        <v>1</v>
      </c>
      <c r="BH14" s="114">
        <f>IFERROR(BG14/BE14,"-")</f>
        <v>0.33333333333333</v>
      </c>
      <c r="BI14" s="115">
        <v>2000</v>
      </c>
      <c r="BJ14" s="116">
        <f>IFERROR(BI14/BE14,"-")</f>
        <v>666.66666666667</v>
      </c>
      <c r="BK14" s="117">
        <v>1</v>
      </c>
      <c r="BL14" s="117"/>
      <c r="BM14" s="117"/>
      <c r="BN14" s="119">
        <v>1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2000</v>
      </c>
      <c r="CQ14" s="141">
        <v>2000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0</v>
      </c>
      <c r="L15" s="81">
        <v>0</v>
      </c>
      <c r="M15" s="81">
        <v>8</v>
      </c>
      <c r="N15" s="91">
        <v>3</v>
      </c>
      <c r="O15" s="92">
        <v>0</v>
      </c>
      <c r="P15" s="93">
        <f>N15+O15</f>
        <v>3</v>
      </c>
      <c r="Q15" s="82">
        <f>IFERROR(P15/M15,"-")</f>
        <v>0.375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0.66666666666667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0.1875</v>
      </c>
      <c r="B16" s="203" t="s">
        <v>92</v>
      </c>
      <c r="C16" s="203" t="s">
        <v>76</v>
      </c>
      <c r="D16" s="203" t="s">
        <v>93</v>
      </c>
      <c r="E16" s="203"/>
      <c r="F16" s="203" t="s">
        <v>63</v>
      </c>
      <c r="G16" s="203" t="s">
        <v>94</v>
      </c>
      <c r="H16" s="90" t="s">
        <v>95</v>
      </c>
      <c r="I16" s="90" t="s">
        <v>96</v>
      </c>
      <c r="J16" s="188">
        <v>80000</v>
      </c>
      <c r="K16" s="81">
        <v>0</v>
      </c>
      <c r="L16" s="81">
        <v>0</v>
      </c>
      <c r="M16" s="81">
        <v>19</v>
      </c>
      <c r="N16" s="91">
        <v>7</v>
      </c>
      <c r="O16" s="92">
        <v>0</v>
      </c>
      <c r="P16" s="93">
        <f>N16+O16</f>
        <v>7</v>
      </c>
      <c r="Q16" s="82">
        <f>IFERROR(P16/M16,"-")</f>
        <v>0.36842105263158</v>
      </c>
      <c r="R16" s="81">
        <v>0</v>
      </c>
      <c r="S16" s="81">
        <v>2</v>
      </c>
      <c r="T16" s="82">
        <f>IFERROR(S16/(O16+P16),"-")</f>
        <v>0.28571428571429</v>
      </c>
      <c r="U16" s="182">
        <f>IFERROR(J16/SUM(P16:P17),"-")</f>
        <v>7272.7272727273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-65000</v>
      </c>
      <c r="AB16" s="85">
        <f>SUM(X16:X17)/SUM(J16:J17)</f>
        <v>0.1875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3</v>
      </c>
      <c r="AN16" s="101">
        <f>IF(P16=0,"",IF(AM16=0,"",(AM16/P16)))</f>
        <v>0.42857142857143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0.14285714285714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0.28571428571429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0.14285714285714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/>
      <c r="E17" s="203"/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2</v>
      </c>
      <c r="N17" s="91">
        <v>4</v>
      </c>
      <c r="O17" s="92">
        <v>0</v>
      </c>
      <c r="P17" s="93">
        <f>N17+O17</f>
        <v>4</v>
      </c>
      <c r="Q17" s="82">
        <f>IFERROR(P17/M17,"-")</f>
        <v>2</v>
      </c>
      <c r="R17" s="81">
        <v>0</v>
      </c>
      <c r="S17" s="81">
        <v>1</v>
      </c>
      <c r="T17" s="82">
        <f>IFERROR(S17/(O17+P17),"-")</f>
        <v>0.25</v>
      </c>
      <c r="U17" s="182"/>
      <c r="V17" s="84">
        <v>0</v>
      </c>
      <c r="W17" s="82">
        <f>IF(P17=0,"-",V17/P17)</f>
        <v>0</v>
      </c>
      <c r="X17" s="186">
        <v>15000</v>
      </c>
      <c r="Y17" s="187">
        <f>IFERROR(X17/P17,"-")</f>
        <v>3750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>
        <v>1</v>
      </c>
      <c r="BQ17" s="122">
        <f>IFERROR(BP17/BN17,"-")</f>
        <v>0.5</v>
      </c>
      <c r="BR17" s="123">
        <v>113000</v>
      </c>
      <c r="BS17" s="124">
        <f>IFERROR(BR17/BN17,"-")</f>
        <v>56500</v>
      </c>
      <c r="BT17" s="125"/>
      <c r="BU17" s="125"/>
      <c r="BV17" s="125">
        <v>1</v>
      </c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15000</v>
      </c>
      <c r="CQ17" s="141">
        <v>113000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2.9818181818182</v>
      </c>
      <c r="B18" s="203" t="s">
        <v>98</v>
      </c>
      <c r="C18" s="203" t="s">
        <v>99</v>
      </c>
      <c r="D18" s="203" t="s">
        <v>100</v>
      </c>
      <c r="E18" s="203"/>
      <c r="F18" s="203" t="s">
        <v>63</v>
      </c>
      <c r="G18" s="203" t="s">
        <v>101</v>
      </c>
      <c r="H18" s="90" t="s">
        <v>95</v>
      </c>
      <c r="I18" s="90" t="s">
        <v>102</v>
      </c>
      <c r="J18" s="188">
        <v>55000</v>
      </c>
      <c r="K18" s="81">
        <v>0</v>
      </c>
      <c r="L18" s="81">
        <v>0</v>
      </c>
      <c r="M18" s="81">
        <v>71</v>
      </c>
      <c r="N18" s="91">
        <v>11</v>
      </c>
      <c r="O18" s="92">
        <v>0</v>
      </c>
      <c r="P18" s="93">
        <f>N18+O18</f>
        <v>11</v>
      </c>
      <c r="Q18" s="82">
        <f>IFERROR(P18/M18,"-")</f>
        <v>0.15492957746479</v>
      </c>
      <c r="R18" s="81">
        <v>1</v>
      </c>
      <c r="S18" s="81">
        <v>2</v>
      </c>
      <c r="T18" s="82">
        <f>IFERROR(S18/(O18+P18),"-")</f>
        <v>0.18181818181818</v>
      </c>
      <c r="U18" s="182">
        <f>IFERROR(J18/SUM(P18:P19),"-")</f>
        <v>1774.1935483871</v>
      </c>
      <c r="V18" s="84">
        <v>1</v>
      </c>
      <c r="W18" s="82">
        <f>IF(P18=0,"-",V18/P18)</f>
        <v>0.090909090909091</v>
      </c>
      <c r="X18" s="186">
        <v>6000</v>
      </c>
      <c r="Y18" s="187">
        <f>IFERROR(X18/P18,"-")</f>
        <v>545.45454545455</v>
      </c>
      <c r="Z18" s="187">
        <f>IFERROR(X18/V18,"-")</f>
        <v>6000</v>
      </c>
      <c r="AA18" s="188">
        <f>SUM(X18:X19)-SUM(J18:J19)</f>
        <v>109000</v>
      </c>
      <c r="AB18" s="85">
        <f>SUM(X18:X19)/SUM(J18:J19)</f>
        <v>2.9818181818182</v>
      </c>
      <c r="AC18" s="79"/>
      <c r="AD18" s="94">
        <v>2</v>
      </c>
      <c r="AE18" s="95">
        <f>IF(P18=0,"",IF(AD18=0,"",(AD18/P18)))</f>
        <v>0.18181818181818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0.090909090909091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0.090909090909091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4</v>
      </c>
      <c r="BF18" s="113">
        <f>IF(P18=0,"",IF(BE18=0,"",(BE18/P18)))</f>
        <v>0.36363636363636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0.090909090909091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0.18181818181818</v>
      </c>
      <c r="BY18" s="128">
        <v>1</v>
      </c>
      <c r="BZ18" s="129">
        <f>IFERROR(BY18/BW18,"-")</f>
        <v>0.5</v>
      </c>
      <c r="CA18" s="130">
        <v>6000</v>
      </c>
      <c r="CB18" s="131">
        <f>IFERROR(CA18/BW18,"-")</f>
        <v>3000</v>
      </c>
      <c r="CC18" s="132"/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6000</v>
      </c>
      <c r="CQ18" s="141">
        <v>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103</v>
      </c>
      <c r="C19" s="203"/>
      <c r="D19" s="203"/>
      <c r="E19" s="203"/>
      <c r="F19" s="203" t="s">
        <v>68</v>
      </c>
      <c r="G19" s="203"/>
      <c r="H19" s="90"/>
      <c r="I19" s="90"/>
      <c r="J19" s="188"/>
      <c r="K19" s="81">
        <v>0</v>
      </c>
      <c r="L19" s="81">
        <v>0</v>
      </c>
      <c r="M19" s="81">
        <v>27</v>
      </c>
      <c r="N19" s="91">
        <v>20</v>
      </c>
      <c r="O19" s="92">
        <v>0</v>
      </c>
      <c r="P19" s="93">
        <f>N19+O19</f>
        <v>20</v>
      </c>
      <c r="Q19" s="82">
        <f>IFERROR(P19/M19,"-")</f>
        <v>0.74074074074074</v>
      </c>
      <c r="R19" s="81">
        <v>1</v>
      </c>
      <c r="S19" s="81">
        <v>4</v>
      </c>
      <c r="T19" s="82">
        <f>IFERROR(S19/(O19+P19),"-")</f>
        <v>0.2</v>
      </c>
      <c r="U19" s="182"/>
      <c r="V19" s="84">
        <v>3</v>
      </c>
      <c r="W19" s="82">
        <f>IF(P19=0,"-",V19/P19)</f>
        <v>0.15</v>
      </c>
      <c r="X19" s="186">
        <v>158000</v>
      </c>
      <c r="Y19" s="187">
        <f>IFERROR(X19/P19,"-")</f>
        <v>7900</v>
      </c>
      <c r="Z19" s="187">
        <f>IFERROR(X19/V19,"-")</f>
        <v>52666.666666667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3</v>
      </c>
      <c r="AW19" s="107">
        <f>IF(P19=0,"",IF(AV19=0,"",(AV19/P19)))</f>
        <v>0.15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7</v>
      </c>
      <c r="BF19" s="113">
        <f>IF(P19=0,"",IF(BE19=0,"",(BE19/P19)))</f>
        <v>0.35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9</v>
      </c>
      <c r="BO19" s="120">
        <f>IF(P19=0,"",IF(BN19=0,"",(BN19/P19)))</f>
        <v>0.45</v>
      </c>
      <c r="BP19" s="121">
        <v>2</v>
      </c>
      <c r="BQ19" s="122">
        <f>IFERROR(BP19/BN19,"-")</f>
        <v>0.22222222222222</v>
      </c>
      <c r="BR19" s="123">
        <v>148000</v>
      </c>
      <c r="BS19" s="124">
        <f>IFERROR(BR19/BN19,"-")</f>
        <v>16444.444444444</v>
      </c>
      <c r="BT19" s="125">
        <v>1</v>
      </c>
      <c r="BU19" s="125"/>
      <c r="BV19" s="125">
        <v>1</v>
      </c>
      <c r="BW19" s="126">
        <v>1</v>
      </c>
      <c r="BX19" s="127">
        <f>IF(P19=0,"",IF(BW19=0,"",(BW19/P19)))</f>
        <v>0.05</v>
      </c>
      <c r="BY19" s="128">
        <v>1</v>
      </c>
      <c r="BZ19" s="129">
        <f>IFERROR(BY19/BW19,"-")</f>
        <v>1</v>
      </c>
      <c r="CA19" s="130">
        <v>10000</v>
      </c>
      <c r="CB19" s="131">
        <f>IFERROR(CA19/BW19,"-")</f>
        <v>10000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158000</v>
      </c>
      <c r="CQ19" s="141">
        <v>143000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3.2448421052632</v>
      </c>
      <c r="B22" s="39"/>
      <c r="C22" s="39"/>
      <c r="D22" s="39"/>
      <c r="E22" s="39"/>
      <c r="F22" s="39"/>
      <c r="G22" s="40" t="s">
        <v>104</v>
      </c>
      <c r="H22" s="40"/>
      <c r="I22" s="40"/>
      <c r="J22" s="190">
        <f>SUM(J6:J21)</f>
        <v>570000</v>
      </c>
      <c r="K22" s="41">
        <f>SUM(K6:K21)</f>
        <v>0</v>
      </c>
      <c r="L22" s="41">
        <f>SUM(L6:L21)</f>
        <v>0</v>
      </c>
      <c r="M22" s="41">
        <f>SUM(M6:M21)</f>
        <v>650</v>
      </c>
      <c r="N22" s="41">
        <f>SUM(N6:N21)</f>
        <v>149</v>
      </c>
      <c r="O22" s="41">
        <f>SUM(O6:O21)</f>
        <v>1</v>
      </c>
      <c r="P22" s="41">
        <f>SUM(P6:P21)</f>
        <v>150</v>
      </c>
      <c r="Q22" s="42">
        <f>IFERROR(P22/M22,"-")</f>
        <v>0.23076923076923</v>
      </c>
      <c r="R22" s="78">
        <f>SUM(R6:R21)</f>
        <v>12</v>
      </c>
      <c r="S22" s="78">
        <f>SUM(S6:S21)</f>
        <v>28</v>
      </c>
      <c r="T22" s="42">
        <f>IFERROR(R22/P22,"-")</f>
        <v>0.08</v>
      </c>
      <c r="U22" s="184">
        <f>IFERROR(J22/P22,"-")</f>
        <v>3800</v>
      </c>
      <c r="V22" s="44">
        <f>SUM(V6:V21)</f>
        <v>23</v>
      </c>
      <c r="W22" s="42">
        <f>IFERROR(V22/P22,"-")</f>
        <v>0.15333333333333</v>
      </c>
      <c r="X22" s="190">
        <f>SUM(X6:X21)</f>
        <v>1849560</v>
      </c>
      <c r="Y22" s="190">
        <f>IFERROR(X22/P22,"-")</f>
        <v>12330.4</v>
      </c>
      <c r="Z22" s="190">
        <f>IFERROR(X22/V22,"-")</f>
        <v>80415.652173913</v>
      </c>
      <c r="AA22" s="190">
        <f>X22-J22</f>
        <v>1279560</v>
      </c>
      <c r="AB22" s="47">
        <f>X22/J22</f>
        <v>3.2448421052632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