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<sst xmlns="http://schemas.openxmlformats.org/spreadsheetml/2006/main" uniqueCount="131">
  <si>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</si>
  <si>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</si>
  <si>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</si>
  <si>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</si>
  <si>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</si>
  <si>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</si>
  <si>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</si>
  <si>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</si>
  <si>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</si>
  <si>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</si>
  <si>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</si>
  <si>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</si>
  <si>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</si>
  <si>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</si>
  <si>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</si>
  <si>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</si>
  <si>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</si>
  <si>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</si>
  <si>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</si>
  <si>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</si>
  <si>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</si>
  <si>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</si>
  <si>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</si>
  <si>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</si>
  <si>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</si>
  <si>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</si>
  <si>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アイメール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</si>
  <si>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</si>
  <si>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</si>
  <si>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</si>
  <si>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</si>
  <si>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</si>
  <si>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</si>
  <si>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</si>
  <si>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</si>
  <si>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</si>
  <si>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</si>
  <si>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</si>
  <si>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</si>
  <si>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</si>
  <si>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</si>
  <si>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</si>
  <si>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</si>
  <si>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</si>
  <si>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</si>
  <si>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</si>
  <si>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</si>
  <si>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</si>
  <si>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</si>
  <si>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</si>
  <si>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</si>
  <si>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</si>
  <si>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</si>
  <si>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</si>
  <si>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</si>
  <si>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</si>
  <si>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</si>
  <si>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</si>
  <si>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</si>
  <si>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</si>
  <si>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</si>
  <si>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sms_a955</t>
  </si>
  <si>
    <t>コアマガジン</t>
  </si>
  <si>
    <t>5P_着エロ画像メイン(加藤あやの)</t>
  </si>
  <si>
    <t>i38</t>
  </si>
  <si>
    <t>実話BUNKA超タブー</t>
  </si>
  <si>
    <t>1C5P</t>
  </si>
  <si>
    <t>11月01日(金)</t>
  </si>
  <si>
    <t>smss1989</t>
  </si>
  <si>
    <t>空電</t>
  </si>
  <si>
    <t>sms_a956</t>
  </si>
  <si>
    <t>日本ジャーナル出版</t>
  </si>
  <si>
    <t>週刊実話ザ・モンスター</t>
  </si>
  <si>
    <t>11月05日(火)</t>
  </si>
  <si>
    <t>smss1990</t>
  </si>
  <si>
    <t>sms_a958</t>
  </si>
  <si>
    <t>大洋図書</t>
  </si>
  <si>
    <t>2Pスポーツ新聞_v02_アイ(下着)桃瀬さん</t>
  </si>
  <si>
    <t>実話ナックルズGOLD</t>
  </si>
  <si>
    <t>4C2P</t>
  </si>
  <si>
    <t>11月09日(土)</t>
  </si>
  <si>
    <t>smss1992</t>
  </si>
  <si>
    <t>sms_a957</t>
  </si>
  <si>
    <t>2P逆ナンインタビュー版_アイ</t>
  </si>
  <si>
    <t>実話BUNKAタブー</t>
  </si>
  <si>
    <t>11月16日(土)</t>
  </si>
  <si>
    <t>smss1991</t>
  </si>
  <si>
    <t>sms_a959</t>
  </si>
  <si>
    <t>臨増ナックルズDX</t>
  </si>
  <si>
    <t>11月13日(水)</t>
  </si>
  <si>
    <t>smss1993</t>
  </si>
  <si>
    <t>sms_a960</t>
  </si>
  <si>
    <t>ナックルズ極ベスト</t>
  </si>
  <si>
    <t>11月14日(木)</t>
  </si>
  <si>
    <t>smss1994</t>
  </si>
  <si>
    <t>sms_a966</t>
  </si>
  <si>
    <t>1P記事_求む！中高年男性版_アイ</t>
  </si>
  <si>
    <t>別冊ラヴァーズ</t>
  </si>
  <si>
    <t>表3　4C1P</t>
  </si>
  <si>
    <t>11月18日(月)</t>
  </si>
  <si>
    <t>smss2000</t>
  </si>
  <si>
    <t>sms_a964</t>
  </si>
  <si>
    <t>週刊実話増刊「実話ザ・タブー」</t>
  </si>
  <si>
    <t>11月27日(水)</t>
  </si>
  <si>
    <t>smss1998</t>
  </si>
  <si>
    <t>sms_a965</t>
  </si>
  <si>
    <t>三和出版</t>
  </si>
  <si>
    <t>実話NEOヴィーナス</t>
  </si>
  <si>
    <t>表4　4C1P</t>
  </si>
  <si>
    <t>11月29日(金)</t>
  </si>
  <si>
    <t>smss1999</t>
  </si>
  <si>
    <t>雑誌 TOTAL</t>
  </si>
  <si>
    <t>●DVD 広告</t>
  </si>
  <si>
    <t>sms_a961</t>
  </si>
  <si>
    <t>DVD漫画まさお</t>
  </si>
  <si>
    <t>A4判、全国書店売、1320円、4c48P、3万部</t>
  </si>
  <si>
    <t>mv20i</t>
  </si>
  <si>
    <t>裏・夜遊び天国!</t>
  </si>
  <si>
    <t>DVD貼付面4C1/3P</t>
  </si>
  <si>
    <t>11月08日(金)</t>
  </si>
  <si>
    <t>smss1995</t>
  </si>
  <si>
    <t>sms_a962</t>
  </si>
  <si>
    <t>DVD4コマ</t>
  </si>
  <si>
    <t>A4判、全国書店売、1320円、4c48P、4万部</t>
  </si>
  <si>
    <t>美女絢爛ハーレム天国</t>
  </si>
  <si>
    <t>DVD袋表4C</t>
  </si>
  <si>
    <t>smss1996</t>
  </si>
  <si>
    <t>sms_a963</t>
  </si>
  <si>
    <t>美美少女限定!MGS動画</t>
  </si>
  <si>
    <t>smss1997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</si>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</sst>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730000</v>
      </c>
      <c r="E6" s="81">
        <v>0</v>
      </c>
      <c r="F6" s="81">
        <v>0</v>
      </c>
      <c r="G6" s="81">
        <v>590</v>
      </c>
      <c r="H6" s="91">
        <v>164</v>
      </c>
      <c r="I6" s="92">
        <v>0</v>
      </c>
      <c r="J6" s="145">
        <f>H6+I6</f>
        <v>164</v>
      </c>
      <c r="K6" s="82">
        <f>IFERROR(J6/G6,"-")</f>
        <v>0.27796610169492</v>
      </c>
      <c r="L6" s="81">
        <v>9</v>
      </c>
      <c r="M6" s="81">
        <v>35</v>
      </c>
      <c r="N6" s="82">
        <f>IFERROR(L6/J6,"-")</f>
        <v>0.054878048780488</v>
      </c>
      <c r="O6" s="83">
        <f>IFERROR(D6/J6,"-")</f>
        <v>4451.2195121951</v>
      </c>
      <c r="P6" s="84">
        <v>25</v>
      </c>
      <c r="Q6" s="82">
        <f>IFERROR(P6/J6,"-")</f>
        <v>0.15243902439024</v>
      </c>
      <c r="R6" s="200">
        <v>795000</v>
      </c>
      <c r="S6" s="201">
        <f>IFERROR(R6/J6,"-")</f>
        <v>4847.5609756098</v>
      </c>
      <c r="T6" s="201">
        <f>IFERROR(R6/P6,"-")</f>
        <v>31800</v>
      </c>
      <c r="U6" s="195">
        <f>IFERROR(R6-D6,"-")</f>
        <v>65000</v>
      </c>
      <c r="V6" s="85">
        <f>R6/D6</f>
        <v>1.0890410958904</v>
      </c>
      <c r="W6" s="79"/>
      <c r="X6" s="144"/>
    </row>
    <row r="7" spans="1:24">
      <c r="A7" s="80"/>
      <c r="B7" s="86" t="s">
        <v>24</v>
      </c>
      <c r="C7" s="86">
        <v>6</v>
      </c>
      <c r="D7" s="195">
        <v>225000</v>
      </c>
      <c r="E7" s="81">
        <v>0</v>
      </c>
      <c r="F7" s="81">
        <v>0</v>
      </c>
      <c r="G7" s="81">
        <v>408</v>
      </c>
      <c r="H7" s="91">
        <v>169</v>
      </c>
      <c r="I7" s="92">
        <v>1</v>
      </c>
      <c r="J7" s="145">
        <f>H7+I7</f>
        <v>170</v>
      </c>
      <c r="K7" s="82">
        <f>IFERROR(J7/G7,"-")</f>
        <v>0.41666666666667</v>
      </c>
      <c r="L7" s="81">
        <v>22</v>
      </c>
      <c r="M7" s="81">
        <v>30</v>
      </c>
      <c r="N7" s="82">
        <f>IFERROR(L7/J7,"-")</f>
        <v>0.12941176470588</v>
      </c>
      <c r="O7" s="83">
        <f>IFERROR(D7/J7,"-")</f>
        <v>1323.5294117647</v>
      </c>
      <c r="P7" s="84">
        <v>9</v>
      </c>
      <c r="Q7" s="82">
        <f>IFERROR(P7/J7,"-")</f>
        <v>0.052941176470588</v>
      </c>
      <c r="R7" s="200">
        <v>1779000</v>
      </c>
      <c r="S7" s="201">
        <f>IFERROR(R7/J7,"-")</f>
        <v>10464.705882353</v>
      </c>
      <c r="T7" s="201">
        <f>IFERROR(R7/P7,"-")</f>
        <v>197666.66666667</v>
      </c>
      <c r="U7" s="195">
        <f>IFERROR(R7-D7,"-")</f>
        <v>1554000</v>
      </c>
      <c r="V7" s="85">
        <f>R7/D7</f>
        <v>7.9066666666667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955000</v>
      </c>
      <c r="E10" s="41">
        <f>SUM(E6:E8)</f>
        <v>0</v>
      </c>
      <c r="F10" s="41">
        <f>SUM(F6:F8)</f>
        <v>0</v>
      </c>
      <c r="G10" s="41">
        <f>SUM(G6:G8)</f>
        <v>998</v>
      </c>
      <c r="H10" s="41">
        <f>SUM(H6:H8)</f>
        <v>333</v>
      </c>
      <c r="I10" s="41">
        <f>SUM(I6:I8)</f>
        <v>1</v>
      </c>
      <c r="J10" s="41">
        <f>SUM(J6:J8)</f>
        <v>334</v>
      </c>
      <c r="K10" s="42">
        <f>IFERROR(J10/G10,"-")</f>
        <v>0.33466933867735</v>
      </c>
      <c r="L10" s="78">
        <f>SUM(L6:L8)</f>
        <v>31</v>
      </c>
      <c r="M10" s="78">
        <f>SUM(M6:M8)</f>
        <v>65</v>
      </c>
      <c r="N10" s="42">
        <f>IFERROR(L10/J10,"-")</f>
        <v>0.092814371257485</v>
      </c>
      <c r="O10" s="43">
        <f>IFERROR(D10/J10,"-")</f>
        <v>2859.2814371257</v>
      </c>
      <c r="P10" s="44">
        <f>SUM(P6:P8)</f>
        <v>34</v>
      </c>
      <c r="Q10" s="42">
        <f>IFERROR(P10/J10,"-")</f>
        <v>0.10179640718563</v>
      </c>
      <c r="R10" s="45">
        <f>SUM(R6:R8)</f>
        <v>2574000</v>
      </c>
      <c r="S10" s="45">
        <f>IFERROR(R10/J10,"-")</f>
        <v>7706.5868263473</v>
      </c>
      <c r="T10" s="45">
        <f>IFERROR(R10/P10,"-")</f>
        <v>75705.882352941</v>
      </c>
      <c r="U10" s="46">
        <f>SUM(U6:U8)</f>
        <v>1619000</v>
      </c>
      <c r="V10" s="47">
        <f>IFERROR(R10/D10,"-")</f>
        <v>2.6952879581152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3.3538461538462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0</v>
      </c>
      <c r="L6" s="81">
        <v>0</v>
      </c>
      <c r="M6" s="81">
        <v>47</v>
      </c>
      <c r="N6" s="91">
        <v>6</v>
      </c>
      <c r="O6" s="92">
        <v>0</v>
      </c>
      <c r="P6" s="93">
        <f>N6+O6</f>
        <v>6</v>
      </c>
      <c r="Q6" s="82">
        <f>IFERROR(P6/M6,"-")</f>
        <v>0.12765957446809</v>
      </c>
      <c r="R6" s="81">
        <v>1</v>
      </c>
      <c r="S6" s="81">
        <v>1</v>
      </c>
      <c r="T6" s="82">
        <f>IFERROR(S6/(O6+P6),"-")</f>
        <v>0.16666666666667</v>
      </c>
      <c r="U6" s="182">
        <f>IFERROR(J6/SUM(P6:P7),"-")</f>
        <v>6500</v>
      </c>
      <c r="V6" s="84">
        <v>1</v>
      </c>
      <c r="W6" s="82">
        <f>IF(P6=0,"-",V6/P6)</f>
        <v>0.16666666666667</v>
      </c>
      <c r="X6" s="186">
        <v>218000</v>
      </c>
      <c r="Y6" s="187">
        <f>IFERROR(X6/P6,"-")</f>
        <v>36333.333333333</v>
      </c>
      <c r="Z6" s="187">
        <f>IFERROR(X6/V6,"-")</f>
        <v>218000</v>
      </c>
      <c r="AA6" s="188">
        <f>SUM(X6:X7)-SUM(J6:J7)</f>
        <v>153000</v>
      </c>
      <c r="AB6" s="85">
        <f>SUM(X6:X7)/SUM(J6:J7)</f>
        <v>3.3538461538462</v>
      </c>
      <c r="AC6" s="79"/>
      <c r="AD6" s="94">
        <v>1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0.16666666666667</v>
      </c>
      <c r="BP6" s="121">
        <v>1</v>
      </c>
      <c r="BQ6" s="122">
        <f>IFERROR(BP6/BN6,"-")</f>
        <v>1</v>
      </c>
      <c r="BR6" s="123">
        <v>218000</v>
      </c>
      <c r="BS6" s="124">
        <f>IFERROR(BR6/BN6,"-")</f>
        <v>218000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218000</v>
      </c>
      <c r="CQ6" s="141">
        <v>218000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11</v>
      </c>
      <c r="N7" s="91">
        <v>4</v>
      </c>
      <c r="O7" s="92">
        <v>0</v>
      </c>
      <c r="P7" s="93">
        <f>N7+O7</f>
        <v>4</v>
      </c>
      <c r="Q7" s="82">
        <f>IFERROR(P7/M7,"-")</f>
        <v>0.36363636363636</v>
      </c>
      <c r="R7" s="81">
        <v>0</v>
      </c>
      <c r="S7" s="81">
        <v>2</v>
      </c>
      <c r="T7" s="82">
        <f>IFERROR(S7/(O7+P7),"-")</f>
        <v>0.5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0.4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66</v>
      </c>
      <c r="I8" s="90" t="s">
        <v>73</v>
      </c>
      <c r="J8" s="188">
        <v>85000</v>
      </c>
      <c r="K8" s="81">
        <v>0</v>
      </c>
      <c r="L8" s="81">
        <v>0</v>
      </c>
      <c r="M8" s="81">
        <v>34</v>
      </c>
      <c r="N8" s="91">
        <v>6</v>
      </c>
      <c r="O8" s="92">
        <v>0</v>
      </c>
      <c r="P8" s="93">
        <f>N8+O8</f>
        <v>6</v>
      </c>
      <c r="Q8" s="82">
        <f>IFERROR(P8/M8,"-")</f>
        <v>0.17647058823529</v>
      </c>
      <c r="R8" s="81">
        <v>0</v>
      </c>
      <c r="S8" s="81">
        <v>2</v>
      </c>
      <c r="T8" s="82">
        <f>IFERROR(S8/(O8+P8),"-")</f>
        <v>0.33333333333333</v>
      </c>
      <c r="U8" s="182">
        <f>IFERROR(J8/SUM(P8:P9),"-")</f>
        <v>6538.4615384615</v>
      </c>
      <c r="V8" s="84">
        <v>2</v>
      </c>
      <c r="W8" s="82">
        <f>IF(P8=0,"-",V8/P8)</f>
        <v>0.33333333333333</v>
      </c>
      <c r="X8" s="186">
        <v>31000</v>
      </c>
      <c r="Y8" s="187">
        <f>IFERROR(X8/P8,"-")</f>
        <v>5166.6666666667</v>
      </c>
      <c r="Z8" s="187">
        <f>IFERROR(X8/V8,"-")</f>
        <v>15500</v>
      </c>
      <c r="AA8" s="188">
        <f>SUM(X8:X9)-SUM(J8:J9)</f>
        <v>-51000</v>
      </c>
      <c r="AB8" s="85">
        <f>SUM(X8:X9)/SUM(J8:J9)</f>
        <v>0.4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0.66666666666667</v>
      </c>
      <c r="BG8" s="112">
        <v>2</v>
      </c>
      <c r="BH8" s="114">
        <f>IFERROR(BG8/BE8,"-")</f>
        <v>0.5</v>
      </c>
      <c r="BI8" s="115">
        <v>31000</v>
      </c>
      <c r="BJ8" s="116">
        <f>IFERROR(BI8/BE8,"-")</f>
        <v>7750</v>
      </c>
      <c r="BK8" s="117">
        <v>1</v>
      </c>
      <c r="BL8" s="117"/>
      <c r="BM8" s="117">
        <v>1</v>
      </c>
      <c r="BN8" s="119">
        <v>1</v>
      </c>
      <c r="BO8" s="120">
        <f>IF(P8=0,"",IF(BN8=0,"",(BN8/P8)))</f>
        <v>0.16666666666667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31000</v>
      </c>
      <c r="CQ8" s="141">
        <v>28000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18</v>
      </c>
      <c r="N9" s="91">
        <v>7</v>
      </c>
      <c r="O9" s="92">
        <v>0</v>
      </c>
      <c r="P9" s="93">
        <f>N9+O9</f>
        <v>7</v>
      </c>
      <c r="Q9" s="82">
        <f>IFERROR(P9/M9,"-")</f>
        <v>0.38888888888889</v>
      </c>
      <c r="R9" s="81">
        <v>0</v>
      </c>
      <c r="S9" s="81">
        <v>2</v>
      </c>
      <c r="T9" s="82">
        <f>IFERROR(S9/(O9+P9),"-")</f>
        <v>0.28571428571429</v>
      </c>
      <c r="U9" s="182"/>
      <c r="V9" s="84">
        <v>1</v>
      </c>
      <c r="W9" s="82">
        <f>IF(P9=0,"-",V9/P9)</f>
        <v>0.14285714285714</v>
      </c>
      <c r="X9" s="186">
        <v>3000</v>
      </c>
      <c r="Y9" s="187">
        <f>IFERROR(X9/P9,"-")</f>
        <v>428.57142857143</v>
      </c>
      <c r="Z9" s="187">
        <f>IFERROR(X9/V9,"-")</f>
        <v>3000</v>
      </c>
      <c r="AA9" s="188"/>
      <c r="AB9" s="85"/>
      <c r="AC9" s="79"/>
      <c r="AD9" s="94">
        <v>2</v>
      </c>
      <c r="AE9" s="95">
        <f>IF(P9=0,"",IF(AD9=0,"",(AD9/P9)))</f>
        <v>0.28571428571429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0.14285714285714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0.28571428571429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>
        <v>1</v>
      </c>
      <c r="BU9" s="125"/>
      <c r="BV9" s="125"/>
      <c r="BW9" s="126">
        <v>1</v>
      </c>
      <c r="BX9" s="127">
        <f>IF(P9=0,"",IF(BW9=0,"",(BW9/P9)))</f>
        <v>0.14285714285714</v>
      </c>
      <c r="BY9" s="128">
        <v>1</v>
      </c>
      <c r="BZ9" s="129">
        <f>IFERROR(BY9/BW9,"-")</f>
        <v>1</v>
      </c>
      <c r="CA9" s="130">
        <v>6000</v>
      </c>
      <c r="CB9" s="131">
        <f>IFERROR(CA9/BW9,"-")</f>
        <v>6000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0.30588235294118</v>
      </c>
      <c r="B10" s="203" t="s">
        <v>75</v>
      </c>
      <c r="C10" s="203" t="s">
        <v>76</v>
      </c>
      <c r="D10" s="203" t="s">
        <v>77</v>
      </c>
      <c r="E10" s="203"/>
      <c r="F10" s="203" t="s">
        <v>64</v>
      </c>
      <c r="G10" s="203" t="s">
        <v>78</v>
      </c>
      <c r="H10" s="90" t="s">
        <v>79</v>
      </c>
      <c r="I10" s="204" t="s">
        <v>80</v>
      </c>
      <c r="J10" s="188">
        <v>85000</v>
      </c>
      <c r="K10" s="81">
        <v>0</v>
      </c>
      <c r="L10" s="81">
        <v>0</v>
      </c>
      <c r="M10" s="81">
        <v>25</v>
      </c>
      <c r="N10" s="91">
        <v>5</v>
      </c>
      <c r="O10" s="92">
        <v>0</v>
      </c>
      <c r="P10" s="93">
        <f>N10+O10</f>
        <v>5</v>
      </c>
      <c r="Q10" s="82">
        <f>IFERROR(P10/M10,"-")</f>
        <v>0.2</v>
      </c>
      <c r="R10" s="81">
        <v>0</v>
      </c>
      <c r="S10" s="81">
        <v>2</v>
      </c>
      <c r="T10" s="82">
        <f>IFERROR(S10/(O10+P10),"-")</f>
        <v>0.4</v>
      </c>
      <c r="U10" s="182">
        <f>IFERROR(J10/SUM(P10:P11),"-")</f>
        <v>4722.2222222222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-59000</v>
      </c>
      <c r="AB10" s="85">
        <f>SUM(X10:X11)/SUM(J10:J11)</f>
        <v>0.30588235294118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0.2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0.4</v>
      </c>
      <c r="BG10" s="112">
        <v>1</v>
      </c>
      <c r="BH10" s="114">
        <f>IFERROR(BG10/BE10,"-")</f>
        <v>0.5</v>
      </c>
      <c r="BI10" s="115">
        <v>64000</v>
      </c>
      <c r="BJ10" s="116">
        <f>IFERROR(BI10/BE10,"-")</f>
        <v>32000</v>
      </c>
      <c r="BK10" s="117"/>
      <c r="BL10" s="117"/>
      <c r="BM10" s="117">
        <v>1</v>
      </c>
      <c r="BN10" s="119">
        <v>1</v>
      </c>
      <c r="BO10" s="120">
        <f>IF(P10=0,"",IF(BN10=0,"",(BN10/P10)))</f>
        <v>0.2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>
        <v>64000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28</v>
      </c>
      <c r="N11" s="91">
        <v>13</v>
      </c>
      <c r="O11" s="92">
        <v>0</v>
      </c>
      <c r="P11" s="93">
        <f>N11+O11</f>
        <v>13</v>
      </c>
      <c r="Q11" s="82">
        <f>IFERROR(P11/M11,"-")</f>
        <v>0.46428571428571</v>
      </c>
      <c r="R11" s="81">
        <v>1</v>
      </c>
      <c r="S11" s="81">
        <v>2</v>
      </c>
      <c r="T11" s="82">
        <f>IFERROR(S11/(O11+P11),"-")</f>
        <v>0.15384615384615</v>
      </c>
      <c r="U11" s="182"/>
      <c r="V11" s="84">
        <v>1</v>
      </c>
      <c r="W11" s="82">
        <f>IF(P11=0,"-",V11/P11)</f>
        <v>0.076923076923077</v>
      </c>
      <c r="X11" s="186">
        <v>26000</v>
      </c>
      <c r="Y11" s="187">
        <f>IFERROR(X11/P11,"-")</f>
        <v>2000</v>
      </c>
      <c r="Z11" s="187">
        <f>IFERROR(X11/V11,"-")</f>
        <v>26000</v>
      </c>
      <c r="AA11" s="188"/>
      <c r="AB11" s="85"/>
      <c r="AC11" s="79"/>
      <c r="AD11" s="94">
        <v>1</v>
      </c>
      <c r="AE11" s="95">
        <f>IF(P11=0,"",IF(AD11=0,"",(AD11/P11)))</f>
        <v>0.076923076923077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0.23076923076923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6</v>
      </c>
      <c r="BO11" s="120">
        <f>IF(P11=0,"",IF(BN11=0,"",(BN11/P11)))</f>
        <v>0.46153846153846</v>
      </c>
      <c r="BP11" s="121">
        <v>3</v>
      </c>
      <c r="BQ11" s="122">
        <f>IFERROR(BP11/BN11,"-")</f>
        <v>0.5</v>
      </c>
      <c r="BR11" s="123">
        <v>29000</v>
      </c>
      <c r="BS11" s="124">
        <f>IFERROR(BR11/BN11,"-")</f>
        <v>4833.3333333333</v>
      </c>
      <c r="BT11" s="125">
        <v>1</v>
      </c>
      <c r="BU11" s="125">
        <v>1</v>
      </c>
      <c r="BV11" s="125">
        <v>1</v>
      </c>
      <c r="BW11" s="126">
        <v>3</v>
      </c>
      <c r="BX11" s="127">
        <f>IF(P11=0,"",IF(BW11=0,"",(BW11/P11)))</f>
        <v>0.23076923076923</v>
      </c>
      <c r="BY11" s="128">
        <v>1</v>
      </c>
      <c r="BZ11" s="129">
        <f>IFERROR(BY11/BW11,"-")</f>
        <v>0.33333333333333</v>
      </c>
      <c r="CA11" s="130">
        <v>8000</v>
      </c>
      <c r="CB11" s="131">
        <f>IFERROR(CA11/BW11,"-")</f>
        <v>2666.6666666667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26000</v>
      </c>
      <c r="CQ11" s="141">
        <v>16000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3.3636363636364</v>
      </c>
      <c r="B12" s="203" t="s">
        <v>82</v>
      </c>
      <c r="C12" s="203" t="s">
        <v>62</v>
      </c>
      <c r="D12" s="203" t="s">
        <v>83</v>
      </c>
      <c r="E12" s="203"/>
      <c r="F12" s="203" t="s">
        <v>64</v>
      </c>
      <c r="G12" s="203" t="s">
        <v>84</v>
      </c>
      <c r="H12" s="90" t="s">
        <v>79</v>
      </c>
      <c r="I12" s="204" t="s">
        <v>85</v>
      </c>
      <c r="J12" s="188">
        <v>55000</v>
      </c>
      <c r="K12" s="81">
        <v>0</v>
      </c>
      <c r="L12" s="81">
        <v>0</v>
      </c>
      <c r="M12" s="81">
        <v>36</v>
      </c>
      <c r="N12" s="91">
        <v>8</v>
      </c>
      <c r="O12" s="92">
        <v>0</v>
      </c>
      <c r="P12" s="93">
        <f>N12+O12</f>
        <v>8</v>
      </c>
      <c r="Q12" s="82">
        <f>IFERROR(P12/M12,"-")</f>
        <v>0.22222222222222</v>
      </c>
      <c r="R12" s="81">
        <v>1</v>
      </c>
      <c r="S12" s="81">
        <v>2</v>
      </c>
      <c r="T12" s="82">
        <f>IFERROR(S12/(O12+P12),"-")</f>
        <v>0.25</v>
      </c>
      <c r="U12" s="182">
        <f>IFERROR(J12/SUM(P12:P13),"-")</f>
        <v>3666.6666666667</v>
      </c>
      <c r="V12" s="84">
        <v>2</v>
      </c>
      <c r="W12" s="82">
        <f>IF(P12=0,"-",V12/P12)</f>
        <v>0.25</v>
      </c>
      <c r="X12" s="186">
        <v>102000</v>
      </c>
      <c r="Y12" s="187">
        <f>IFERROR(X12/P12,"-")</f>
        <v>12750</v>
      </c>
      <c r="Z12" s="187">
        <f>IFERROR(X12/V12,"-")</f>
        <v>51000</v>
      </c>
      <c r="AA12" s="188">
        <f>SUM(X12:X13)-SUM(J12:J13)</f>
        <v>130000</v>
      </c>
      <c r="AB12" s="85">
        <f>SUM(X12:X13)/SUM(J12:J13)</f>
        <v>3.3636363636364</v>
      </c>
      <c r="AC12" s="79"/>
      <c r="AD12" s="94">
        <v>3</v>
      </c>
      <c r="AE12" s="95">
        <f>IF(P12=0,"",IF(AD12=0,"",(AD12/P12)))</f>
        <v>0.375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0.125</v>
      </c>
      <c r="BG12" s="112">
        <v>1</v>
      </c>
      <c r="BH12" s="114">
        <f>IFERROR(BG12/BE12,"-")</f>
        <v>1</v>
      </c>
      <c r="BI12" s="115">
        <v>15000</v>
      </c>
      <c r="BJ12" s="116">
        <f>IFERROR(BI12/BE12,"-")</f>
        <v>15000</v>
      </c>
      <c r="BK12" s="117"/>
      <c r="BL12" s="117">
        <v>1</v>
      </c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0.125</v>
      </c>
      <c r="BY12" s="128">
        <v>1</v>
      </c>
      <c r="BZ12" s="129">
        <f>IFERROR(BY12/BW12,"-")</f>
        <v>1</v>
      </c>
      <c r="CA12" s="130">
        <v>87000</v>
      </c>
      <c r="CB12" s="131">
        <f>IFERROR(CA12/BW12,"-")</f>
        <v>87000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102000</v>
      </c>
      <c r="CQ12" s="141">
        <v>87000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3</v>
      </c>
      <c r="N13" s="91">
        <v>7</v>
      </c>
      <c r="O13" s="92">
        <v>0</v>
      </c>
      <c r="P13" s="93">
        <f>N13+O13</f>
        <v>7</v>
      </c>
      <c r="Q13" s="82">
        <f>IFERROR(P13/M13,"-")</f>
        <v>2.3333333333333</v>
      </c>
      <c r="R13" s="81">
        <v>0</v>
      </c>
      <c r="S13" s="81">
        <v>1</v>
      </c>
      <c r="T13" s="82">
        <f>IFERROR(S13/(O13+P13),"-")</f>
        <v>0.14285714285714</v>
      </c>
      <c r="U13" s="182"/>
      <c r="V13" s="84">
        <v>1</v>
      </c>
      <c r="W13" s="82">
        <f>IF(P13=0,"-",V13/P13)</f>
        <v>0.14285714285714</v>
      </c>
      <c r="X13" s="186">
        <v>83000</v>
      </c>
      <c r="Y13" s="187">
        <f>IFERROR(X13/P13,"-")</f>
        <v>11857.142857143</v>
      </c>
      <c r="Z13" s="187">
        <f>IFERROR(X13/V13,"-")</f>
        <v>83000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0.14285714285714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0.28571428571429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3</v>
      </c>
      <c r="BX13" s="127">
        <f>IF(P13=0,"",IF(BW13=0,"",(BW13/P13)))</f>
        <v>0.42857142857143</v>
      </c>
      <c r="BY13" s="128">
        <v>2</v>
      </c>
      <c r="BZ13" s="129">
        <f>IFERROR(BY13/BW13,"-")</f>
        <v>0.66666666666667</v>
      </c>
      <c r="CA13" s="130">
        <v>83000</v>
      </c>
      <c r="CB13" s="131">
        <f>IFERROR(CA13/BW13,"-")</f>
        <v>27666.666666667</v>
      </c>
      <c r="CC13" s="132">
        <v>1</v>
      </c>
      <c r="CD13" s="132"/>
      <c r="CE13" s="132">
        <v>1</v>
      </c>
      <c r="CF13" s="133">
        <v>1</v>
      </c>
      <c r="CG13" s="134">
        <f>IF(P13=0,"",IF(CF13=0,"",(CF13/P13)))</f>
        <v>0.14285714285714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83000</v>
      </c>
      <c r="CQ13" s="141">
        <v>80000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0.18823529411765</v>
      </c>
      <c r="B14" s="203" t="s">
        <v>87</v>
      </c>
      <c r="C14" s="203" t="s">
        <v>76</v>
      </c>
      <c r="D14" s="203" t="s">
        <v>63</v>
      </c>
      <c r="E14" s="203"/>
      <c r="F14" s="203" t="s">
        <v>64</v>
      </c>
      <c r="G14" s="203" t="s">
        <v>88</v>
      </c>
      <c r="H14" s="90" t="s">
        <v>66</v>
      </c>
      <c r="I14" s="90" t="s">
        <v>89</v>
      </c>
      <c r="J14" s="188">
        <v>85000</v>
      </c>
      <c r="K14" s="81">
        <v>0</v>
      </c>
      <c r="L14" s="81">
        <v>0</v>
      </c>
      <c r="M14" s="81">
        <v>42</v>
      </c>
      <c r="N14" s="91">
        <v>7</v>
      </c>
      <c r="O14" s="92">
        <v>0</v>
      </c>
      <c r="P14" s="93">
        <f>N14+O14</f>
        <v>7</v>
      </c>
      <c r="Q14" s="82">
        <f>IFERROR(P14/M14,"-")</f>
        <v>0.16666666666667</v>
      </c>
      <c r="R14" s="81">
        <v>0</v>
      </c>
      <c r="S14" s="81">
        <v>2</v>
      </c>
      <c r="T14" s="82">
        <f>IFERROR(S14/(O14+P14),"-")</f>
        <v>0.28571428571429</v>
      </c>
      <c r="U14" s="182">
        <f>IFERROR(J14/SUM(P14:P15),"-")</f>
        <v>5666.6666666667</v>
      </c>
      <c r="V14" s="84">
        <v>1</v>
      </c>
      <c r="W14" s="82">
        <f>IF(P14=0,"-",V14/P14)</f>
        <v>0.14285714285714</v>
      </c>
      <c r="X14" s="186">
        <v>6000</v>
      </c>
      <c r="Y14" s="187">
        <f>IFERROR(X14/P14,"-")</f>
        <v>857.14285714286</v>
      </c>
      <c r="Z14" s="187">
        <f>IFERROR(X14/V14,"-")</f>
        <v>6000</v>
      </c>
      <c r="AA14" s="188">
        <f>SUM(X14:X15)-SUM(J14:J15)</f>
        <v>-69000</v>
      </c>
      <c r="AB14" s="85">
        <f>SUM(X14:X15)/SUM(J14:J15)</f>
        <v>0.18823529411765</v>
      </c>
      <c r="AC14" s="79"/>
      <c r="AD14" s="94">
        <v>2</v>
      </c>
      <c r="AE14" s="95">
        <f>IF(P14=0,"",IF(AD14=0,"",(AD14/P14)))</f>
        <v>0.28571428571429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2</v>
      </c>
      <c r="AN14" s="101">
        <f>IF(P14=0,"",IF(AM14=0,"",(AM14/P14)))</f>
        <v>0.28571428571429</v>
      </c>
      <c r="AO14" s="100">
        <v>1</v>
      </c>
      <c r="AP14" s="102">
        <f>IFERROR(AP14/AM14,"-")</f>
        <v>0</v>
      </c>
      <c r="AQ14" s="103">
        <v>6000</v>
      </c>
      <c r="AR14" s="104">
        <f>IFERROR(AQ14/AM14,"-")</f>
        <v>3000</v>
      </c>
      <c r="AS14" s="105"/>
      <c r="AT14" s="105">
        <v>1</v>
      </c>
      <c r="AU14" s="105"/>
      <c r="AV14" s="106">
        <v>1</v>
      </c>
      <c r="AW14" s="107">
        <f>IF(P14=0,"",IF(AV14=0,"",(AV14/P14)))</f>
        <v>0.14285714285714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6000</v>
      </c>
      <c r="CQ14" s="141">
        <v>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16</v>
      </c>
      <c r="N15" s="91">
        <v>8</v>
      </c>
      <c r="O15" s="92">
        <v>0</v>
      </c>
      <c r="P15" s="93">
        <f>N15+O15</f>
        <v>8</v>
      </c>
      <c r="Q15" s="82">
        <f>IFERROR(P15/M15,"-")</f>
        <v>0.5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0.125</v>
      </c>
      <c r="X15" s="186">
        <v>10000</v>
      </c>
      <c r="Y15" s="187">
        <f>IFERROR(X15/P15,"-")</f>
        <v>1250</v>
      </c>
      <c r="Z15" s="187">
        <f>IFERROR(X15/V15,"-")</f>
        <v>10000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0.25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0.375</v>
      </c>
      <c r="BG15" s="112">
        <v>1</v>
      </c>
      <c r="BH15" s="114">
        <f>IFERROR(BG15/BE15,"-")</f>
        <v>0.33333333333333</v>
      </c>
      <c r="BI15" s="115">
        <v>10000</v>
      </c>
      <c r="BJ15" s="116">
        <f>IFERROR(BI15/BE15,"-")</f>
        <v>3333.3333333333</v>
      </c>
      <c r="BK15" s="117"/>
      <c r="BL15" s="117"/>
      <c r="BM15" s="117">
        <v>1</v>
      </c>
      <c r="BN15" s="119">
        <v>3</v>
      </c>
      <c r="BO15" s="120">
        <f>IF(P15=0,"",IF(BN15=0,"",(BN15/P15)))</f>
        <v>0.375</v>
      </c>
      <c r="BP15" s="121">
        <v>2</v>
      </c>
      <c r="BQ15" s="122">
        <f>IFERROR(BP15/BN15,"-")</f>
        <v>0.66666666666667</v>
      </c>
      <c r="BR15" s="123">
        <v>13000</v>
      </c>
      <c r="BS15" s="124">
        <f>IFERROR(BR15/BN15,"-")</f>
        <v>4333.3333333333</v>
      </c>
      <c r="BT15" s="125">
        <v>1</v>
      </c>
      <c r="BU15" s="125">
        <v>1</v>
      </c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10000</v>
      </c>
      <c r="CQ15" s="141">
        <v>10000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1.2769230769231</v>
      </c>
      <c r="B16" s="203" t="s">
        <v>91</v>
      </c>
      <c r="C16" s="203" t="s">
        <v>76</v>
      </c>
      <c r="D16" s="203" t="s">
        <v>83</v>
      </c>
      <c r="E16" s="203"/>
      <c r="F16" s="203" t="s">
        <v>64</v>
      </c>
      <c r="G16" s="203" t="s">
        <v>92</v>
      </c>
      <c r="H16" s="90" t="s">
        <v>79</v>
      </c>
      <c r="I16" s="90" t="s">
        <v>93</v>
      </c>
      <c r="J16" s="188">
        <v>65000</v>
      </c>
      <c r="K16" s="81">
        <v>0</v>
      </c>
      <c r="L16" s="81">
        <v>0</v>
      </c>
      <c r="M16" s="81">
        <v>56</v>
      </c>
      <c r="N16" s="91">
        <v>18</v>
      </c>
      <c r="O16" s="92">
        <v>0</v>
      </c>
      <c r="P16" s="93">
        <f>N16+O16</f>
        <v>18</v>
      </c>
      <c r="Q16" s="82">
        <f>IFERROR(P16/M16,"-")</f>
        <v>0.32142857142857</v>
      </c>
      <c r="R16" s="81">
        <v>1</v>
      </c>
      <c r="S16" s="81">
        <v>10</v>
      </c>
      <c r="T16" s="82">
        <f>IFERROR(S16/(O16+P16),"-")</f>
        <v>0.55555555555556</v>
      </c>
      <c r="U16" s="182">
        <f>IFERROR(J16/SUM(P16:P17),"-")</f>
        <v>1585.3658536585</v>
      </c>
      <c r="V16" s="84">
        <v>2</v>
      </c>
      <c r="W16" s="82">
        <f>IF(P16=0,"-",V16/P16)</f>
        <v>0.11111111111111</v>
      </c>
      <c r="X16" s="186">
        <v>21000</v>
      </c>
      <c r="Y16" s="187">
        <f>IFERROR(X16/P16,"-")</f>
        <v>1166.6666666667</v>
      </c>
      <c r="Z16" s="187">
        <f>IFERROR(X16/V16,"-")</f>
        <v>10500</v>
      </c>
      <c r="AA16" s="188">
        <f>SUM(X16:X17)-SUM(J16:J17)</f>
        <v>18000</v>
      </c>
      <c r="AB16" s="85">
        <f>SUM(X16:X17)/SUM(J16:J17)</f>
        <v>1.2769230769231</v>
      </c>
      <c r="AC16" s="79"/>
      <c r="AD16" s="94">
        <v>1</v>
      </c>
      <c r="AE16" s="95">
        <f>IF(P16=0,"",IF(AD16=0,"",(AD16/P16)))</f>
        <v>0.055555555555556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8</v>
      </c>
      <c r="AN16" s="101">
        <f>IF(P16=0,"",IF(AM16=0,"",(AM16/P16)))</f>
        <v>0.44444444444444</v>
      </c>
      <c r="AO16" s="100">
        <v>1</v>
      </c>
      <c r="AP16" s="102">
        <f>IFERROR(AP16/AM16,"-")</f>
        <v>0</v>
      </c>
      <c r="AQ16" s="103">
        <v>12000</v>
      </c>
      <c r="AR16" s="104">
        <f>IFERROR(AQ16/AM16,"-")</f>
        <v>1500</v>
      </c>
      <c r="AS16" s="105"/>
      <c r="AT16" s="105"/>
      <c r="AU16" s="105">
        <v>1</v>
      </c>
      <c r="AV16" s="106">
        <v>3</v>
      </c>
      <c r="AW16" s="107">
        <f>IF(P16=0,"",IF(AV16=0,"",(AV16/P16)))</f>
        <v>0.16666666666667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3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0.16666666666667</v>
      </c>
      <c r="BP16" s="121">
        <v>1</v>
      </c>
      <c r="BQ16" s="122">
        <f>IFERROR(BP16/BN16,"-")</f>
        <v>0.33333333333333</v>
      </c>
      <c r="BR16" s="123">
        <v>9000</v>
      </c>
      <c r="BS16" s="124">
        <f>IFERROR(BR16/BN16,"-")</f>
        <v>3000</v>
      </c>
      <c r="BT16" s="125"/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21000</v>
      </c>
      <c r="CQ16" s="141">
        <v>12000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40</v>
      </c>
      <c r="N17" s="91">
        <v>23</v>
      </c>
      <c r="O17" s="92">
        <v>0</v>
      </c>
      <c r="P17" s="93">
        <f>N17+O17</f>
        <v>23</v>
      </c>
      <c r="Q17" s="82">
        <f>IFERROR(P17/M17,"-")</f>
        <v>0.575</v>
      </c>
      <c r="R17" s="81">
        <v>0</v>
      </c>
      <c r="S17" s="81">
        <v>3</v>
      </c>
      <c r="T17" s="82">
        <f>IFERROR(S17/(O17+P17),"-")</f>
        <v>0.1304347826087</v>
      </c>
      <c r="U17" s="182"/>
      <c r="V17" s="84">
        <v>5</v>
      </c>
      <c r="W17" s="82">
        <f>IF(P17=0,"-",V17/P17)</f>
        <v>0.21739130434783</v>
      </c>
      <c r="X17" s="186">
        <v>62000</v>
      </c>
      <c r="Y17" s="187">
        <f>IFERROR(X17/P17,"-")</f>
        <v>2695.652173913</v>
      </c>
      <c r="Z17" s="187">
        <f>IFERROR(X17/V17,"-")</f>
        <v>12400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5</v>
      </c>
      <c r="AN17" s="101">
        <f>IF(P17=0,"",IF(AM17=0,"",(AM17/P17)))</f>
        <v>0.21739130434783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0.043478260869565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9</v>
      </c>
      <c r="BF17" s="113">
        <f>IF(P17=0,"",IF(BE17=0,"",(BE17/P17)))</f>
        <v>0.39130434782609</v>
      </c>
      <c r="BG17" s="112">
        <v>3</v>
      </c>
      <c r="BH17" s="114">
        <f>IFERROR(BG17/BE17,"-")</f>
        <v>0.33333333333333</v>
      </c>
      <c r="BI17" s="115">
        <v>32000</v>
      </c>
      <c r="BJ17" s="116">
        <f>IFERROR(BI17/BE17,"-")</f>
        <v>3555.5555555556</v>
      </c>
      <c r="BK17" s="117">
        <v>2</v>
      </c>
      <c r="BL17" s="117"/>
      <c r="BM17" s="117">
        <v>1</v>
      </c>
      <c r="BN17" s="119">
        <v>6</v>
      </c>
      <c r="BO17" s="120">
        <f>IF(P17=0,"",IF(BN17=0,"",(BN17/P17)))</f>
        <v>0.26086956521739</v>
      </c>
      <c r="BP17" s="121">
        <v>2</v>
      </c>
      <c r="BQ17" s="122">
        <f>IFERROR(BP17/BN17,"-")</f>
        <v>0.33333333333333</v>
      </c>
      <c r="BR17" s="123">
        <v>38000</v>
      </c>
      <c r="BS17" s="124">
        <f>IFERROR(BR17/BN17,"-")</f>
        <v>6333.3333333333</v>
      </c>
      <c r="BT17" s="125">
        <v>1</v>
      </c>
      <c r="BU17" s="125"/>
      <c r="BV17" s="125">
        <v>1</v>
      </c>
      <c r="BW17" s="126">
        <v>1</v>
      </c>
      <c r="BX17" s="127">
        <f>IF(P17=0,"",IF(BW17=0,"",(BW17/P17)))</f>
        <v>0.043478260869565</v>
      </c>
      <c r="BY17" s="128">
        <v>1</v>
      </c>
      <c r="BZ17" s="129">
        <f>IFERROR(BY17/BW17,"-")</f>
        <v>1</v>
      </c>
      <c r="CA17" s="130">
        <v>16000</v>
      </c>
      <c r="CB17" s="131">
        <f>IFERROR(CA17/BW17,"-")</f>
        <v>16000</v>
      </c>
      <c r="CC17" s="132"/>
      <c r="CD17" s="132"/>
      <c r="CE17" s="132">
        <v>1</v>
      </c>
      <c r="CF17" s="133">
        <v>1</v>
      </c>
      <c r="CG17" s="134">
        <f>IF(P17=0,"",IF(CF17=0,"",(CF17/P17)))</f>
        <v>0.043478260869565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5</v>
      </c>
      <c r="CP17" s="141">
        <v>62000</v>
      </c>
      <c r="CQ17" s="141">
        <v>37000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0.67142857142857</v>
      </c>
      <c r="B18" s="203" t="s">
        <v>95</v>
      </c>
      <c r="C18" s="203" t="s">
        <v>76</v>
      </c>
      <c r="D18" s="203" t="s">
        <v>96</v>
      </c>
      <c r="E18" s="203"/>
      <c r="F18" s="203" t="s">
        <v>64</v>
      </c>
      <c r="G18" s="203" t="s">
        <v>97</v>
      </c>
      <c r="H18" s="90" t="s">
        <v>98</v>
      </c>
      <c r="I18" s="90" t="s">
        <v>99</v>
      </c>
      <c r="J18" s="188">
        <v>70000</v>
      </c>
      <c r="K18" s="81">
        <v>0</v>
      </c>
      <c r="L18" s="81">
        <v>0</v>
      </c>
      <c r="M18" s="81">
        <v>104</v>
      </c>
      <c r="N18" s="91">
        <v>16</v>
      </c>
      <c r="O18" s="92">
        <v>0</v>
      </c>
      <c r="P18" s="93">
        <f>N18+O18</f>
        <v>16</v>
      </c>
      <c r="Q18" s="82">
        <f>IFERROR(P18/M18,"-")</f>
        <v>0.15384615384615</v>
      </c>
      <c r="R18" s="81">
        <v>2</v>
      </c>
      <c r="S18" s="81">
        <v>4</v>
      </c>
      <c r="T18" s="82">
        <f>IFERROR(S18/(O18+P18),"-")</f>
        <v>0.25</v>
      </c>
      <c r="U18" s="182">
        <f>IFERROR(J18/SUM(P18:P19),"-")</f>
        <v>2187.5</v>
      </c>
      <c r="V18" s="84">
        <v>3</v>
      </c>
      <c r="W18" s="82">
        <f>IF(P18=0,"-",V18/P18)</f>
        <v>0.1875</v>
      </c>
      <c r="X18" s="186">
        <v>35000</v>
      </c>
      <c r="Y18" s="187">
        <f>IFERROR(X18/P18,"-")</f>
        <v>2187.5</v>
      </c>
      <c r="Z18" s="187">
        <f>IFERROR(X18/V18,"-")</f>
        <v>11666.666666667</v>
      </c>
      <c r="AA18" s="188">
        <f>SUM(X18:X19)-SUM(J18:J19)</f>
        <v>-23000</v>
      </c>
      <c r="AB18" s="85">
        <f>SUM(X18:X19)/SUM(J18:J19)</f>
        <v>0.67142857142857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0.0625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6</v>
      </c>
      <c r="BF18" s="113">
        <f>IF(P18=0,"",IF(BE18=0,"",(BE18/P18)))</f>
        <v>0.375</v>
      </c>
      <c r="BG18" s="112">
        <v>2</v>
      </c>
      <c r="BH18" s="114">
        <f>IFERROR(BG18/BE18,"-")</f>
        <v>0.33333333333333</v>
      </c>
      <c r="BI18" s="115">
        <v>25000</v>
      </c>
      <c r="BJ18" s="116">
        <f>IFERROR(BI18/BE18,"-")</f>
        <v>4166.6666666667</v>
      </c>
      <c r="BK18" s="117"/>
      <c r="BL18" s="117">
        <v>1</v>
      </c>
      <c r="BM18" s="117">
        <v>1</v>
      </c>
      <c r="BN18" s="119">
        <v>4</v>
      </c>
      <c r="BO18" s="120">
        <f>IF(P18=0,"",IF(BN18=0,"",(BN18/P18)))</f>
        <v>0.25</v>
      </c>
      <c r="BP18" s="121">
        <v>1</v>
      </c>
      <c r="BQ18" s="122">
        <f>IFERROR(BP18/BN18,"-")</f>
        <v>0.25</v>
      </c>
      <c r="BR18" s="123">
        <v>10000</v>
      </c>
      <c r="BS18" s="124">
        <f>IFERROR(BR18/BN18,"-")</f>
        <v>2500</v>
      </c>
      <c r="BT18" s="125">
        <v>1</v>
      </c>
      <c r="BU18" s="125"/>
      <c r="BV18" s="125"/>
      <c r="BW18" s="126">
        <v>4</v>
      </c>
      <c r="BX18" s="127">
        <f>IF(P18=0,"",IF(BW18=0,"",(BW18/P18)))</f>
        <v>0.25</v>
      </c>
      <c r="BY18" s="128">
        <v>1</v>
      </c>
      <c r="BZ18" s="129">
        <f>IFERROR(BY18/BW18,"-")</f>
        <v>0.25</v>
      </c>
      <c r="CA18" s="130">
        <v>898000</v>
      </c>
      <c r="CB18" s="131">
        <f>IFERROR(CA18/BW18,"-")</f>
        <v>224500</v>
      </c>
      <c r="CC18" s="132"/>
      <c r="CD18" s="132"/>
      <c r="CE18" s="132">
        <v>1</v>
      </c>
      <c r="CF18" s="133">
        <v>1</v>
      </c>
      <c r="CG18" s="134">
        <f>IF(P18=0,"",IF(CF18=0,"",(CF18/P18)))</f>
        <v>0.0625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3</v>
      </c>
      <c r="CP18" s="141">
        <v>35000</v>
      </c>
      <c r="CQ18" s="141">
        <v>898000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100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0</v>
      </c>
      <c r="L19" s="81">
        <v>0</v>
      </c>
      <c r="M19" s="81">
        <v>38</v>
      </c>
      <c r="N19" s="91">
        <v>16</v>
      </c>
      <c r="O19" s="92">
        <v>0</v>
      </c>
      <c r="P19" s="93">
        <f>N19+O19</f>
        <v>16</v>
      </c>
      <c r="Q19" s="82">
        <f>IFERROR(P19/M19,"-")</f>
        <v>0.42105263157895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2</v>
      </c>
      <c r="W19" s="82">
        <f>IF(P19=0,"-",V19/P19)</f>
        <v>0.125</v>
      </c>
      <c r="X19" s="186">
        <v>12000</v>
      </c>
      <c r="Y19" s="187">
        <f>IFERROR(X19/P19,"-")</f>
        <v>750</v>
      </c>
      <c r="Z19" s="187">
        <f>IFERROR(X19/V19,"-")</f>
        <v>6000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0.0625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0.125</v>
      </c>
      <c r="BG19" s="112">
        <v>1</v>
      </c>
      <c r="BH19" s="114">
        <f>IFERROR(BG19/BE19,"-")</f>
        <v>0.5</v>
      </c>
      <c r="BI19" s="115">
        <v>105000</v>
      </c>
      <c r="BJ19" s="116">
        <f>IFERROR(BI19/BE19,"-")</f>
        <v>52500</v>
      </c>
      <c r="BK19" s="117"/>
      <c r="BL19" s="117"/>
      <c r="BM19" s="117">
        <v>1</v>
      </c>
      <c r="BN19" s="119">
        <v>8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4</v>
      </c>
      <c r="BX19" s="127">
        <f>IF(P19=0,"",IF(BW19=0,"",(BW19/P19)))</f>
        <v>0.25</v>
      </c>
      <c r="BY19" s="128">
        <v>3</v>
      </c>
      <c r="BZ19" s="129">
        <f>IFERROR(BY19/BW19,"-")</f>
        <v>0.75</v>
      </c>
      <c r="CA19" s="130">
        <v>25000</v>
      </c>
      <c r="CB19" s="131">
        <f>IFERROR(CA19/BW19,"-")</f>
        <v>6250</v>
      </c>
      <c r="CC19" s="132">
        <v>1</v>
      </c>
      <c r="CD19" s="132">
        <v>1</v>
      </c>
      <c r="CE19" s="132">
        <v>1</v>
      </c>
      <c r="CF19" s="133">
        <v>1</v>
      </c>
      <c r="CG19" s="134">
        <f>IF(P19=0,"",IF(CF19=0,"",(CF19/P19)))</f>
        <v>0.0625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2</v>
      </c>
      <c r="CP19" s="141">
        <v>12000</v>
      </c>
      <c r="CQ19" s="141">
        <v>105000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0.24</v>
      </c>
      <c r="B20" s="203" t="s">
        <v>101</v>
      </c>
      <c r="C20" s="203" t="s">
        <v>71</v>
      </c>
      <c r="D20" s="203" t="s">
        <v>63</v>
      </c>
      <c r="E20" s="203"/>
      <c r="F20" s="203" t="s">
        <v>64</v>
      </c>
      <c r="G20" s="203" t="s">
        <v>102</v>
      </c>
      <c r="H20" s="90" t="s">
        <v>66</v>
      </c>
      <c r="I20" s="90" t="s">
        <v>103</v>
      </c>
      <c r="J20" s="188">
        <v>125000</v>
      </c>
      <c r="K20" s="81">
        <v>0</v>
      </c>
      <c r="L20" s="81">
        <v>0</v>
      </c>
      <c r="M20" s="81">
        <v>40</v>
      </c>
      <c r="N20" s="91">
        <v>3</v>
      </c>
      <c r="O20" s="92">
        <v>0</v>
      </c>
      <c r="P20" s="93">
        <f>N20+O20</f>
        <v>3</v>
      </c>
      <c r="Q20" s="82">
        <f>IFERROR(P20/M20,"-")</f>
        <v>0.075</v>
      </c>
      <c r="R20" s="81">
        <v>1</v>
      </c>
      <c r="S20" s="81">
        <v>0</v>
      </c>
      <c r="T20" s="82">
        <f>IFERROR(S20/(O20+P20),"-")</f>
        <v>0</v>
      </c>
      <c r="U20" s="182">
        <f>IFERROR(J20/SUM(P20:P21),"-")</f>
        <v>20833.333333333</v>
      </c>
      <c r="V20" s="84">
        <v>1</v>
      </c>
      <c r="W20" s="82">
        <f>IF(P20=0,"-",V20/P20)</f>
        <v>0.33333333333333</v>
      </c>
      <c r="X20" s="186">
        <v>30000</v>
      </c>
      <c r="Y20" s="187">
        <f>IFERROR(X20/P20,"-")</f>
        <v>10000</v>
      </c>
      <c r="Z20" s="187">
        <f>IFERROR(X20/V20,"-")</f>
        <v>30000</v>
      </c>
      <c r="AA20" s="188">
        <f>SUM(X20:X21)-SUM(J20:J21)</f>
        <v>-95000</v>
      </c>
      <c r="AB20" s="85">
        <f>SUM(X20:X21)/SUM(J20:J21)</f>
        <v>0.24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>
        <v>1</v>
      </c>
      <c r="BZ20" s="129">
        <f>IFERROR(BY20/BW20,"-")</f>
        <v>1</v>
      </c>
      <c r="CA20" s="130">
        <v>30000</v>
      </c>
      <c r="CB20" s="131">
        <f>IFERROR(CA20/BW20,"-")</f>
        <v>30000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30000</v>
      </c>
      <c r="CQ20" s="141">
        <v>30000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104</v>
      </c>
      <c r="C21" s="203"/>
      <c r="D21" s="203"/>
      <c r="E21" s="203"/>
      <c r="F21" s="203" t="s">
        <v>69</v>
      </c>
      <c r="G21" s="203"/>
      <c r="H21" s="90"/>
      <c r="I21" s="90"/>
      <c r="J21" s="188"/>
      <c r="K21" s="81">
        <v>0</v>
      </c>
      <c r="L21" s="81">
        <v>0</v>
      </c>
      <c r="M21" s="81">
        <v>9</v>
      </c>
      <c r="N21" s="91">
        <v>3</v>
      </c>
      <c r="O21" s="92">
        <v>0</v>
      </c>
      <c r="P21" s="93">
        <f>N21+O21</f>
        <v>3</v>
      </c>
      <c r="Q21" s="82">
        <f>IFERROR(P21/M21,"-")</f>
        <v>0.33333333333333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0.66666666666667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>
        <v>1</v>
      </c>
      <c r="BQ21" s="122">
        <f>IFERROR(BP21/BN21,"-")</f>
        <v>1</v>
      </c>
      <c r="BR21" s="123">
        <v>5000</v>
      </c>
      <c r="BS21" s="124">
        <f>IFERROR(BR21/BN21,"-")</f>
        <v>5000</v>
      </c>
      <c r="BT21" s="125">
        <v>1</v>
      </c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1.6421052631579</v>
      </c>
      <c r="B22" s="203" t="s">
        <v>105</v>
      </c>
      <c r="C22" s="203" t="s">
        <v>106</v>
      </c>
      <c r="D22" s="203" t="s">
        <v>96</v>
      </c>
      <c r="E22" s="203"/>
      <c r="F22" s="203" t="s">
        <v>64</v>
      </c>
      <c r="G22" s="203" t="s">
        <v>107</v>
      </c>
      <c r="H22" s="90" t="s">
        <v>108</v>
      </c>
      <c r="I22" s="90" t="s">
        <v>109</v>
      </c>
      <c r="J22" s="188">
        <v>95000</v>
      </c>
      <c r="K22" s="81">
        <v>0</v>
      </c>
      <c r="L22" s="81">
        <v>0</v>
      </c>
      <c r="M22" s="81">
        <v>31</v>
      </c>
      <c r="N22" s="91">
        <v>8</v>
      </c>
      <c r="O22" s="92">
        <v>0</v>
      </c>
      <c r="P22" s="93">
        <f>N22+O22</f>
        <v>8</v>
      </c>
      <c r="Q22" s="82">
        <f>IFERROR(P22/M22,"-")</f>
        <v>0.25806451612903</v>
      </c>
      <c r="R22" s="81">
        <v>0</v>
      </c>
      <c r="S22" s="81">
        <v>0</v>
      </c>
      <c r="T22" s="82">
        <f>IFERROR(S22/(O22+P22),"-")</f>
        <v>0</v>
      </c>
      <c r="U22" s="182">
        <f>IFERROR(J22/SUM(P22:P23),"-")</f>
        <v>6785.7142857143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61000</v>
      </c>
      <c r="AB22" s="85">
        <f>SUM(X22:X23)/SUM(J22:J23)</f>
        <v>1.6421052631579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0.125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3</v>
      </c>
      <c r="BF22" s="113">
        <f>IF(P22=0,"",IF(BE22=0,"",(BE22/P22)))</f>
        <v>0.375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/>
      <c r="E23" s="203"/>
      <c r="F23" s="203" t="s">
        <v>69</v>
      </c>
      <c r="G23" s="203"/>
      <c r="H23" s="90"/>
      <c r="I23" s="90"/>
      <c r="J23" s="188"/>
      <c r="K23" s="81">
        <v>0</v>
      </c>
      <c r="L23" s="81">
        <v>0</v>
      </c>
      <c r="M23" s="81">
        <v>12</v>
      </c>
      <c r="N23" s="91">
        <v>6</v>
      </c>
      <c r="O23" s="92">
        <v>0</v>
      </c>
      <c r="P23" s="93">
        <f>N23+O23</f>
        <v>6</v>
      </c>
      <c r="Q23" s="82">
        <f>IFERROR(P23/M23,"-")</f>
        <v>0.5</v>
      </c>
      <c r="R23" s="81">
        <v>0</v>
      </c>
      <c r="S23" s="81">
        <v>2</v>
      </c>
      <c r="T23" s="82">
        <f>IFERROR(S23/(O23+P23),"-")</f>
        <v>0.33333333333333</v>
      </c>
      <c r="U23" s="182"/>
      <c r="V23" s="84">
        <v>2</v>
      </c>
      <c r="W23" s="82">
        <f>IF(P23=0,"-",V23/P23)</f>
        <v>0.33333333333333</v>
      </c>
      <c r="X23" s="186">
        <v>156000</v>
      </c>
      <c r="Y23" s="187">
        <f>IFERROR(X23/P23,"-")</f>
        <v>26000</v>
      </c>
      <c r="Z23" s="187">
        <f>IFERROR(X23/V23,"-")</f>
        <v>78000</v>
      </c>
      <c r="AA23" s="188"/>
      <c r="AB23" s="85"/>
      <c r="AC23" s="79"/>
      <c r="AD23" s="94">
        <v>1</v>
      </c>
      <c r="AE23" s="95">
        <f>IF(P23=0,"",IF(AD23=0,"",(AD23/P23)))</f>
        <v>0.16666666666667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0.16666666666667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3</v>
      </c>
      <c r="BF23" s="113">
        <f>IF(P23=0,"",IF(BE23=0,"",(BE23/P23)))</f>
        <v>0.5</v>
      </c>
      <c r="BG23" s="112">
        <v>1</v>
      </c>
      <c r="BH23" s="114">
        <f>IFERROR(BG23/BE23,"-")</f>
        <v>0.33333333333333</v>
      </c>
      <c r="BI23" s="115">
        <v>3000</v>
      </c>
      <c r="BJ23" s="116">
        <f>IFERROR(BI23/BE23,"-")</f>
        <v>1000</v>
      </c>
      <c r="BK23" s="117">
        <v>1</v>
      </c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0.16666666666667</v>
      </c>
      <c r="CH23" s="135">
        <v>1</v>
      </c>
      <c r="CI23" s="136">
        <f>IFERROR(CH23/CF23,"-")</f>
        <v>1</v>
      </c>
      <c r="CJ23" s="137">
        <v>153000</v>
      </c>
      <c r="CK23" s="138">
        <f>IFERROR(CJ23/CF23,"-")</f>
        <v>153000</v>
      </c>
      <c r="CL23" s="139"/>
      <c r="CM23" s="139"/>
      <c r="CN23" s="139">
        <v>1</v>
      </c>
      <c r="CO23" s="140">
        <v>2</v>
      </c>
      <c r="CP23" s="141">
        <v>156000</v>
      </c>
      <c r="CQ23" s="141">
        <v>153000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1.0890410958904</v>
      </c>
      <c r="B26" s="39"/>
      <c r="C26" s="39"/>
      <c r="D26" s="39"/>
      <c r="E26" s="39"/>
      <c r="F26" s="39"/>
      <c r="G26" s="40" t="s">
        <v>111</v>
      </c>
      <c r="H26" s="40"/>
      <c r="I26" s="40"/>
      <c r="J26" s="190">
        <f>SUM(J6:J25)</f>
        <v>730000</v>
      </c>
      <c r="K26" s="41">
        <f>SUM(K6:K25)</f>
        <v>0</v>
      </c>
      <c r="L26" s="41">
        <f>SUM(L6:L25)</f>
        <v>0</v>
      </c>
      <c r="M26" s="41">
        <f>SUM(M6:M25)</f>
        <v>590</v>
      </c>
      <c r="N26" s="41">
        <f>SUM(N6:N25)</f>
        <v>164</v>
      </c>
      <c r="O26" s="41">
        <f>SUM(O6:O25)</f>
        <v>0</v>
      </c>
      <c r="P26" s="41">
        <f>SUM(P6:P25)</f>
        <v>164</v>
      </c>
      <c r="Q26" s="42">
        <f>IFERROR(P26/M26,"-")</f>
        <v>0.27796610169492</v>
      </c>
      <c r="R26" s="78">
        <f>SUM(R6:R25)</f>
        <v>9</v>
      </c>
      <c r="S26" s="78">
        <f>SUM(S6:S25)</f>
        <v>35</v>
      </c>
      <c r="T26" s="42">
        <f>IFERROR(R26/P26,"-")</f>
        <v>0.054878048780488</v>
      </c>
      <c r="U26" s="184">
        <f>IFERROR(J26/P26,"-")</f>
        <v>4451.2195121951</v>
      </c>
      <c r="V26" s="44">
        <f>SUM(V6:V25)</f>
        <v>25</v>
      </c>
      <c r="W26" s="42">
        <f>IFERROR(V26/P26,"-")</f>
        <v>0.15243902439024</v>
      </c>
      <c r="X26" s="190">
        <f>SUM(X6:X25)</f>
        <v>795000</v>
      </c>
      <c r="Y26" s="190">
        <f>IFERROR(X26/P26,"-")</f>
        <v>4847.5609756098</v>
      </c>
      <c r="Z26" s="190">
        <f>IFERROR(X26/V26,"-")</f>
        <v>31800</v>
      </c>
      <c r="AA26" s="190">
        <f>X26-J26</f>
        <v>65000</v>
      </c>
      <c r="AB26" s="47">
        <f>X26/J26</f>
        <v>1.0890410958904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20.906666666667</v>
      </c>
      <c r="B6" s="203" t="s">
        <v>113</v>
      </c>
      <c r="C6" s="203" t="s">
        <v>106</v>
      </c>
      <c r="D6" s="203" t="s">
        <v>114</v>
      </c>
      <c r="E6" s="203" t="s">
        <v>115</v>
      </c>
      <c r="F6" s="203" t="s">
        <v>116</v>
      </c>
      <c r="G6" s="203" t="s">
        <v>117</v>
      </c>
      <c r="H6" s="90" t="s">
        <v>118</v>
      </c>
      <c r="I6" s="90" t="s">
        <v>119</v>
      </c>
      <c r="J6" s="188">
        <v>75000</v>
      </c>
      <c r="K6" s="81">
        <v>0</v>
      </c>
      <c r="L6" s="81">
        <v>0</v>
      </c>
      <c r="M6" s="81">
        <v>5</v>
      </c>
      <c r="N6" s="91">
        <v>1</v>
      </c>
      <c r="O6" s="92">
        <v>0</v>
      </c>
      <c r="P6" s="93">
        <f>N6+O6</f>
        <v>1</v>
      </c>
      <c r="Q6" s="82">
        <f>IFERROR(P6/M6,"-")</f>
        <v>0.2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1027.397260274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1493000</v>
      </c>
      <c r="AB6" s="85">
        <f>SUM(X6:X7)/SUM(J6:J7)</f>
        <v>20.906666666667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129</v>
      </c>
      <c r="N7" s="91">
        <v>71</v>
      </c>
      <c r="O7" s="92">
        <v>1</v>
      </c>
      <c r="P7" s="93">
        <f>N7+O7</f>
        <v>72</v>
      </c>
      <c r="Q7" s="82">
        <f>IFERROR(P7/M7,"-")</f>
        <v>0.55813953488372</v>
      </c>
      <c r="R7" s="81">
        <v>12</v>
      </c>
      <c r="S7" s="81">
        <v>14</v>
      </c>
      <c r="T7" s="82">
        <f>IFERROR(S7/(O7+P7),"-")</f>
        <v>0.19178082191781</v>
      </c>
      <c r="U7" s="182"/>
      <c r="V7" s="84">
        <v>4</v>
      </c>
      <c r="W7" s="82">
        <f>IF(P7=0,"-",V7/P7)</f>
        <v>0.055555555555556</v>
      </c>
      <c r="X7" s="186">
        <v>1568000</v>
      </c>
      <c r="Y7" s="187">
        <f>IFERROR(X7/P7,"-")</f>
        <v>21777.777777778</v>
      </c>
      <c r="Z7" s="187">
        <f>IFERROR(X7/V7,"-")</f>
        <v>392000</v>
      </c>
      <c r="AA7" s="188"/>
      <c r="AB7" s="85"/>
      <c r="AC7" s="79"/>
      <c r="AD7" s="94">
        <v>3</v>
      </c>
      <c r="AE7" s="95">
        <f>IF(P7=0,"",IF(AD7=0,"",(AD7/P7)))</f>
        <v>0.041666666666667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11</v>
      </c>
      <c r="AN7" s="101">
        <f>IF(P7=0,"",IF(AM7=0,"",(AM7/P7)))</f>
        <v>0.15277777777778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11</v>
      </c>
      <c r="AW7" s="107">
        <f>IF(P7=0,"",IF(AV7=0,"",(AV7/P7)))</f>
        <v>0.15277777777778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14</v>
      </c>
      <c r="BF7" s="113">
        <f>IF(P7=0,"",IF(BE7=0,"",(BE7/P7)))</f>
        <v>0.19444444444444</v>
      </c>
      <c r="BG7" s="112">
        <v>1</v>
      </c>
      <c r="BH7" s="114">
        <f>IFERROR(BG7/BE7,"-")</f>
        <v>0.071428571428571</v>
      </c>
      <c r="BI7" s="115">
        <v>10000</v>
      </c>
      <c r="BJ7" s="116">
        <f>IFERROR(BI7/BE7,"-")</f>
        <v>714.28571428571</v>
      </c>
      <c r="BK7" s="117"/>
      <c r="BL7" s="117">
        <v>1</v>
      </c>
      <c r="BM7" s="117"/>
      <c r="BN7" s="119">
        <v>21</v>
      </c>
      <c r="BO7" s="120">
        <f>IF(P7=0,"",IF(BN7=0,"",(BN7/P7)))</f>
        <v>0.29166666666667</v>
      </c>
      <c r="BP7" s="121">
        <v>3</v>
      </c>
      <c r="BQ7" s="122">
        <f>IFERROR(BP7/BN7,"-")</f>
        <v>0.14285714285714</v>
      </c>
      <c r="BR7" s="123">
        <v>72000</v>
      </c>
      <c r="BS7" s="124">
        <f>IFERROR(BR7/BN7,"-")</f>
        <v>3428.5714285714</v>
      </c>
      <c r="BT7" s="125">
        <v>1</v>
      </c>
      <c r="BU7" s="125"/>
      <c r="BV7" s="125">
        <v>2</v>
      </c>
      <c r="BW7" s="126">
        <v>11</v>
      </c>
      <c r="BX7" s="127">
        <f>IF(P7=0,"",IF(BW7=0,"",(BW7/P7)))</f>
        <v>0.15277777777778</v>
      </c>
      <c r="BY7" s="128">
        <v>1</v>
      </c>
      <c r="BZ7" s="129">
        <f>IFERROR(BY7/BW7,"-")</f>
        <v>0.090909090909091</v>
      </c>
      <c r="CA7" s="130">
        <v>1523000</v>
      </c>
      <c r="CB7" s="131">
        <f>IFERROR(CA7/BW7,"-")</f>
        <v>138454.54545455</v>
      </c>
      <c r="CC7" s="132"/>
      <c r="CD7" s="132"/>
      <c r="CE7" s="132">
        <v>1</v>
      </c>
      <c r="CF7" s="133">
        <v>1</v>
      </c>
      <c r="CG7" s="134">
        <f>IF(P7=0,"",IF(CF7=0,"",(CF7/P7)))</f>
        <v>0.013888888888889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1568000</v>
      </c>
      <c r="CQ7" s="141">
        <v>1523000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2.5066666666667</v>
      </c>
      <c r="B8" s="203" t="s">
        <v>121</v>
      </c>
      <c r="C8" s="203" t="s">
        <v>106</v>
      </c>
      <c r="D8" s="203" t="s">
        <v>122</v>
      </c>
      <c r="E8" s="203" t="s">
        <v>123</v>
      </c>
      <c r="F8" s="203" t="s">
        <v>116</v>
      </c>
      <c r="G8" s="203" t="s">
        <v>124</v>
      </c>
      <c r="H8" s="90" t="s">
        <v>125</v>
      </c>
      <c r="I8" s="90" t="s">
        <v>93</v>
      </c>
      <c r="J8" s="188">
        <v>75000</v>
      </c>
      <c r="K8" s="81">
        <v>0</v>
      </c>
      <c r="L8" s="81">
        <v>0</v>
      </c>
      <c r="M8" s="81">
        <v>31</v>
      </c>
      <c r="N8" s="91">
        <v>10</v>
      </c>
      <c r="O8" s="92">
        <v>0</v>
      </c>
      <c r="P8" s="93">
        <f>N8+O8</f>
        <v>10</v>
      </c>
      <c r="Q8" s="82">
        <f>IFERROR(P8/M8,"-")</f>
        <v>0.32258064516129</v>
      </c>
      <c r="R8" s="81">
        <v>0</v>
      </c>
      <c r="S8" s="81">
        <v>6</v>
      </c>
      <c r="T8" s="82">
        <f>IFERROR(S8/(O8+P8),"-")</f>
        <v>0.6</v>
      </c>
      <c r="U8" s="182">
        <f>IFERROR(J8/SUM(P8:P9),"-")</f>
        <v>1470.5882352941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113000</v>
      </c>
      <c r="AB8" s="85">
        <f>SUM(X8:X9)/SUM(J8:J9)</f>
        <v>2.5066666666667</v>
      </c>
      <c r="AC8" s="79"/>
      <c r="AD8" s="94">
        <v>1</v>
      </c>
      <c r="AE8" s="95">
        <f>IF(P8=0,"",IF(AD8=0,"",(AD8/P8)))</f>
        <v>0.1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5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126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69</v>
      </c>
      <c r="N9" s="91">
        <v>41</v>
      </c>
      <c r="O9" s="92">
        <v>0</v>
      </c>
      <c r="P9" s="93">
        <f>N9+O9</f>
        <v>41</v>
      </c>
      <c r="Q9" s="82">
        <f>IFERROR(P9/M9,"-")</f>
        <v>0.59420289855072</v>
      </c>
      <c r="R9" s="81">
        <v>3</v>
      </c>
      <c r="S9" s="81">
        <v>7</v>
      </c>
      <c r="T9" s="82">
        <f>IFERROR(S9/(O9+P9),"-")</f>
        <v>0.17073170731707</v>
      </c>
      <c r="U9" s="182"/>
      <c r="V9" s="84">
        <v>3</v>
      </c>
      <c r="W9" s="82">
        <f>IF(P9=0,"-",V9/P9)</f>
        <v>0.073170731707317</v>
      </c>
      <c r="X9" s="186">
        <v>188000</v>
      </c>
      <c r="Y9" s="187">
        <f>IFERROR(X9/P9,"-")</f>
        <v>4585.3658536585</v>
      </c>
      <c r="Z9" s="187">
        <f>IFERROR(X9/V9,"-")</f>
        <v>62666.666666667</v>
      </c>
      <c r="AA9" s="188"/>
      <c r="AB9" s="85"/>
      <c r="AC9" s="79"/>
      <c r="AD9" s="94">
        <v>1</v>
      </c>
      <c r="AE9" s="95">
        <f>IF(P9=0,"",IF(AD9=0,"",(AD9/P9)))</f>
        <v>0.024390243902439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6</v>
      </c>
      <c r="AN9" s="101">
        <f>IF(P9=0,"",IF(AM9=0,"",(AM9/P9)))</f>
        <v>0.14634146341463</v>
      </c>
      <c r="AO9" s="100">
        <v>1</v>
      </c>
      <c r="AP9" s="102">
        <f>IFERROR(AP9/AM9,"-")</f>
        <v>0</v>
      </c>
      <c r="AQ9" s="103">
        <v>103000</v>
      </c>
      <c r="AR9" s="104">
        <f>IFERROR(AQ9/AM9,"-")</f>
        <v>17166.666666667</v>
      </c>
      <c r="AS9" s="105"/>
      <c r="AT9" s="105"/>
      <c r="AU9" s="105">
        <v>1</v>
      </c>
      <c r="AV9" s="106">
        <v>7</v>
      </c>
      <c r="AW9" s="107">
        <f>IF(P9=0,"",IF(AV9=0,"",(AV9/P9)))</f>
        <v>0.17073170731707</v>
      </c>
      <c r="AX9" s="106">
        <v>1</v>
      </c>
      <c r="AY9" s="108">
        <f>IFERROR(AX9/AV9,"-")</f>
        <v>0.14285714285714</v>
      </c>
      <c r="AZ9" s="109">
        <v>15000</v>
      </c>
      <c r="BA9" s="110">
        <f>IFERROR(AZ9/AV9,"-")</f>
        <v>2142.8571428571</v>
      </c>
      <c r="BB9" s="111"/>
      <c r="BC9" s="111"/>
      <c r="BD9" s="111">
        <v>1</v>
      </c>
      <c r="BE9" s="112">
        <v>10</v>
      </c>
      <c r="BF9" s="113">
        <f>IF(P9=0,"",IF(BE9=0,"",(BE9/P9)))</f>
        <v>0.24390243902439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14</v>
      </c>
      <c r="BO9" s="120">
        <f>IF(P9=0,"",IF(BN9=0,"",(BN9/P9)))</f>
        <v>0.34146341463415</v>
      </c>
      <c r="BP9" s="121">
        <v>1</v>
      </c>
      <c r="BQ9" s="122">
        <f>IFERROR(BP9/BN9,"-")</f>
        <v>0.071428571428571</v>
      </c>
      <c r="BR9" s="123">
        <v>70000</v>
      </c>
      <c r="BS9" s="124">
        <f>IFERROR(BR9/BN9,"-")</f>
        <v>5000</v>
      </c>
      <c r="BT9" s="125"/>
      <c r="BU9" s="125"/>
      <c r="BV9" s="125">
        <v>1</v>
      </c>
      <c r="BW9" s="126">
        <v>2</v>
      </c>
      <c r="BX9" s="127">
        <f>IF(P9=0,"",IF(BW9=0,"",(BW9/P9)))</f>
        <v>0.048780487804878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0.024390243902439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188000</v>
      </c>
      <c r="CQ9" s="141">
        <v>103000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0.30666666666667</v>
      </c>
      <c r="B10" s="203" t="s">
        <v>127</v>
      </c>
      <c r="C10" s="203" t="s">
        <v>106</v>
      </c>
      <c r="D10" s="203" t="s">
        <v>114</v>
      </c>
      <c r="E10" s="203" t="s">
        <v>123</v>
      </c>
      <c r="F10" s="203" t="s">
        <v>116</v>
      </c>
      <c r="G10" s="203" t="s">
        <v>128</v>
      </c>
      <c r="H10" s="90" t="s">
        <v>125</v>
      </c>
      <c r="I10" s="90" t="s">
        <v>109</v>
      </c>
      <c r="J10" s="188">
        <v>75000</v>
      </c>
      <c r="K10" s="81">
        <v>0</v>
      </c>
      <c r="L10" s="81">
        <v>0</v>
      </c>
      <c r="M10" s="81">
        <v>28</v>
      </c>
      <c r="N10" s="91">
        <v>6</v>
      </c>
      <c r="O10" s="92">
        <v>0</v>
      </c>
      <c r="P10" s="93">
        <f>N10+O10</f>
        <v>6</v>
      </c>
      <c r="Q10" s="82">
        <f>IFERROR(P10/M10,"-")</f>
        <v>0.21428571428571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1630.4347826087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-52000</v>
      </c>
      <c r="AB10" s="85">
        <f>SUM(X10:X11)/SUM(J10:J11)</f>
        <v>0.30666666666667</v>
      </c>
      <c r="AC10" s="79"/>
      <c r="AD10" s="94">
        <v>1</v>
      </c>
      <c r="AE10" s="95">
        <f>IF(P10=0,"",IF(AD10=0,"",(AD10/P10)))</f>
        <v>0.16666666666667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0.33333333333333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0.16666666666667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129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146</v>
      </c>
      <c r="N11" s="91">
        <v>40</v>
      </c>
      <c r="O11" s="92">
        <v>0</v>
      </c>
      <c r="P11" s="93">
        <f>N11+O11</f>
        <v>40</v>
      </c>
      <c r="Q11" s="82">
        <f>IFERROR(P11/M11,"-")</f>
        <v>0.27397260273973</v>
      </c>
      <c r="R11" s="81">
        <v>6</v>
      </c>
      <c r="S11" s="81">
        <v>3</v>
      </c>
      <c r="T11" s="82">
        <f>IFERROR(S11/(O11+P11),"-")</f>
        <v>0.075</v>
      </c>
      <c r="U11" s="182"/>
      <c r="V11" s="84">
        <v>2</v>
      </c>
      <c r="W11" s="82">
        <f>IF(P11=0,"-",V11/P11)</f>
        <v>0.05</v>
      </c>
      <c r="X11" s="186">
        <v>23000</v>
      </c>
      <c r="Y11" s="187">
        <f>IFERROR(X11/P11,"-")</f>
        <v>575</v>
      </c>
      <c r="Z11" s="187">
        <f>IFERROR(X11/V11,"-")</f>
        <v>11500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7</v>
      </c>
      <c r="AN11" s="101">
        <f>IF(P11=0,"",IF(AM11=0,"",(AM11/P11)))</f>
        <v>0.175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5</v>
      </c>
      <c r="AW11" s="107">
        <f>IF(P11=0,"",IF(AV11=0,"",(AV11/P11)))</f>
        <v>0.125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9</v>
      </c>
      <c r="BF11" s="113">
        <f>IF(P11=0,"",IF(BE11=0,"",(BE11/P11)))</f>
        <v>0.225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11</v>
      </c>
      <c r="BO11" s="120">
        <f>IF(P11=0,"",IF(BN11=0,"",(BN11/P11)))</f>
        <v>0.275</v>
      </c>
      <c r="BP11" s="121">
        <v>1</v>
      </c>
      <c r="BQ11" s="122">
        <f>IFERROR(BP11/BN11,"-")</f>
        <v>0.090909090909091</v>
      </c>
      <c r="BR11" s="123">
        <v>3000</v>
      </c>
      <c r="BS11" s="124">
        <f>IFERROR(BR11/BN11,"-")</f>
        <v>272.72727272727</v>
      </c>
      <c r="BT11" s="125">
        <v>1</v>
      </c>
      <c r="BU11" s="125"/>
      <c r="BV11" s="125"/>
      <c r="BW11" s="126">
        <v>6</v>
      </c>
      <c r="BX11" s="127">
        <f>IF(P11=0,"",IF(BW11=0,"",(BW11/P11)))</f>
        <v>0.15</v>
      </c>
      <c r="BY11" s="128">
        <v>1</v>
      </c>
      <c r="BZ11" s="129">
        <f>IFERROR(BY11/BW11,"-")</f>
        <v>0.16666666666667</v>
      </c>
      <c r="CA11" s="130">
        <v>20000</v>
      </c>
      <c r="CB11" s="131">
        <f>IFERROR(CA11/BW11,"-")</f>
        <v>3333.3333333333</v>
      </c>
      <c r="CC11" s="132"/>
      <c r="CD11" s="132"/>
      <c r="CE11" s="132">
        <v>1</v>
      </c>
      <c r="CF11" s="133">
        <v>2</v>
      </c>
      <c r="CG11" s="134">
        <f>IF(P11=0,"",IF(CF11=0,"",(CF11/P11)))</f>
        <v>0.05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23000</v>
      </c>
      <c r="CQ11" s="141">
        <v>20000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7.9066666666667</v>
      </c>
      <c r="B14" s="39"/>
      <c r="C14" s="39"/>
      <c r="D14" s="39"/>
      <c r="E14" s="39"/>
      <c r="F14" s="39"/>
      <c r="G14" s="40" t="s">
        <v>130</v>
      </c>
      <c r="H14" s="40"/>
      <c r="I14" s="40"/>
      <c r="J14" s="190">
        <f>SUM(J6:J13)</f>
        <v>225000</v>
      </c>
      <c r="K14" s="41">
        <f>SUM(K6:K13)</f>
        <v>0</v>
      </c>
      <c r="L14" s="41">
        <f>SUM(L6:L13)</f>
        <v>0</v>
      </c>
      <c r="M14" s="41">
        <f>SUM(M6:M13)</f>
        <v>408</v>
      </c>
      <c r="N14" s="41">
        <f>SUM(N6:N13)</f>
        <v>169</v>
      </c>
      <c r="O14" s="41">
        <f>SUM(O6:O13)</f>
        <v>1</v>
      </c>
      <c r="P14" s="41">
        <f>SUM(P6:P13)</f>
        <v>170</v>
      </c>
      <c r="Q14" s="42">
        <f>IFERROR(P14/M14,"-")</f>
        <v>0.41666666666667</v>
      </c>
      <c r="R14" s="78">
        <f>SUM(R6:R13)</f>
        <v>22</v>
      </c>
      <c r="S14" s="78">
        <f>SUM(S6:S13)</f>
        <v>30</v>
      </c>
      <c r="T14" s="42">
        <f>IFERROR(R14/P14,"-")</f>
        <v>0.12941176470588</v>
      </c>
      <c r="U14" s="184">
        <f>IFERROR(J14/P14,"-")</f>
        <v>1323.5294117647</v>
      </c>
      <c r="V14" s="44">
        <f>SUM(V6:V13)</f>
        <v>9</v>
      </c>
      <c r="W14" s="42">
        <f>IFERROR(V14/P14,"-")</f>
        <v>0.052941176470588</v>
      </c>
      <c r="X14" s="190">
        <f>SUM(X6:X13)</f>
        <v>1779000</v>
      </c>
      <c r="Y14" s="190">
        <f>IFERROR(X14/P14,"-")</f>
        <v>10464.705882353</v>
      </c>
      <c r="Z14" s="190">
        <f>IFERROR(X14/V14,"-")</f>
        <v>197666.66666667</v>
      </c>
      <c r="AA14" s="190">
        <f>X14-J14</f>
        <v>1554000</v>
      </c>
      <c r="AB14" s="47">
        <f>X14/J14</f>
        <v>7.9066666666667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