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<sst xmlns="http://schemas.openxmlformats.org/spreadsheetml/2006/main" uniqueCount="248">
  <si>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</si>
  <si>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</si>
  <si>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</si>
  <si>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</si>
  <si>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</si>
  <si>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</si>
  <si>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</si>
  <si>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</si>
  <si>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</si>
  <si>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</si>
  <si>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</si>
  <si>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</si>
  <si>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</si>
  <si>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</si>
  <si>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</si>
  <si>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</si>
  <si>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</si>
  <si>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</si>
  <si>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</si>
  <si>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</si>
  <si>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</si>
  <si>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</si>
  <si>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</si>
  <si>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</si>
  <si>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</si>
  <si>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05月</t>
  </si>
  <si>
    <t>アイメール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</si>
  <si>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</si>
  <si>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</si>
  <si>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</si>
  <si>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</si>
  <si>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</si>
  <si>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</si>
  <si>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</si>
  <si>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</si>
  <si>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</si>
  <si>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</si>
  <si>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</si>
  <si>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</si>
  <si>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</si>
  <si>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</si>
  <si>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</si>
  <si>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</si>
  <si>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</si>
  <si>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</si>
  <si>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</si>
  <si>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</si>
  <si>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</si>
  <si>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</si>
  <si>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</si>
  <si>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</si>
  <si>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</si>
  <si>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</si>
  <si>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</si>
  <si>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</si>
  <si>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</si>
  <si>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</si>
  <si>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</si>
  <si>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</si>
  <si>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</si>
  <si>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</si>
  <si>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smss1600</t>
  </si>
  <si>
    <t>いろいろ</t>
  </si>
  <si>
    <t>企画枠しろいの漫画赤</t>
  </si>
  <si>
    <t>空電</t>
  </si>
  <si>
    <t>大洋図書グループ編集企画枠</t>
  </si>
  <si>
    <t>企画枠</t>
  </si>
  <si>
    <t>5/1～5/31</t>
  </si>
  <si>
    <t>smss1649</t>
  </si>
  <si>
    <t>企画枠ラーメン信夫</t>
  </si>
  <si>
    <t>マイウェイ出版編集企画枠</t>
  </si>
  <si>
    <t>smss1650</t>
  </si>
  <si>
    <t>企画枠しろいの漫画黄色</t>
  </si>
  <si>
    <t>人妻系媒体編集企画枠</t>
  </si>
  <si>
    <t>smss1651</t>
  </si>
  <si>
    <t>双葉社</t>
  </si>
  <si>
    <t>CCG用</t>
  </si>
  <si>
    <t>週刊大衆.2W月（コミュニケーションガイド）</t>
  </si>
  <si>
    <t>5月13日(月)</t>
  </si>
  <si>
    <t>sms_a814</t>
  </si>
  <si>
    <t>コアマガジン</t>
  </si>
  <si>
    <t>5P風俗(森下さん)</t>
  </si>
  <si>
    <t>i34</t>
  </si>
  <si>
    <t>実話BUNKA超タブー</t>
  </si>
  <si>
    <t>1C5P</t>
  </si>
  <si>
    <t>5月01日(水)</t>
  </si>
  <si>
    <t>smss1601</t>
  </si>
  <si>
    <t>sms_a825</t>
  </si>
  <si>
    <t>大洋図書</t>
  </si>
  <si>
    <t>2Pスポーツ新聞_v01_アイ(森下さん)</t>
  </si>
  <si>
    <t>実話ナックルズGOLD</t>
  </si>
  <si>
    <t>1C2P</t>
  </si>
  <si>
    <t>5月11日(土)</t>
  </si>
  <si>
    <t>smss1652</t>
  </si>
  <si>
    <t>sms_a827</t>
  </si>
  <si>
    <t>スコラマガジン</t>
  </si>
  <si>
    <t>1Pスポーツ新聞版アイ</t>
  </si>
  <si>
    <t>略奪　貞淑妻</t>
  </si>
  <si>
    <t>表4　4C1P</t>
  </si>
  <si>
    <t>5月10日(金)</t>
  </si>
  <si>
    <t>smss1654</t>
  </si>
  <si>
    <t>sms_a828</t>
  </si>
  <si>
    <t>2P_素敵な出会い(アイ)</t>
  </si>
  <si>
    <t>金のEX　NEXT</t>
  </si>
  <si>
    <t>4C2P</t>
  </si>
  <si>
    <t>smss1655</t>
  </si>
  <si>
    <t>sms_a829</t>
  </si>
  <si>
    <t>マイウェイ出版</t>
  </si>
  <si>
    <t>2P_素敵なヤリ活(アイ)</t>
  </si>
  <si>
    <t>お宝TABOOフルスロットル</t>
  </si>
  <si>
    <t>smss1656</t>
  </si>
  <si>
    <t>sms_a830</t>
  </si>
  <si>
    <t>臨増ナックルズDX</t>
  </si>
  <si>
    <t>5月15日(水)</t>
  </si>
  <si>
    <t>smss1657</t>
  </si>
  <si>
    <t>sms_a831</t>
  </si>
  <si>
    <t>実話BUNKAタブー</t>
  </si>
  <si>
    <t>5月16日(木)</t>
  </si>
  <si>
    <t>smss1658</t>
  </si>
  <si>
    <t>sms_a832</t>
  </si>
  <si>
    <t>ジーオーティー</t>
  </si>
  <si>
    <t>FANZA</t>
  </si>
  <si>
    <t>4C1P</t>
  </si>
  <si>
    <t>5月18日(土)</t>
  </si>
  <si>
    <t>smss1659</t>
  </si>
  <si>
    <t>sms_a833</t>
  </si>
  <si>
    <t>メディアソフト</t>
  </si>
  <si>
    <t>封印解禁!芸能アイドル黒歴史File最新版</t>
  </si>
  <si>
    <t>5月20日(月)</t>
  </si>
  <si>
    <t>smss1660</t>
  </si>
  <si>
    <t>sms_a834</t>
  </si>
  <si>
    <t>別冊ラヴァーズ</t>
  </si>
  <si>
    <t>表3　4C1P</t>
  </si>
  <si>
    <t>smss1661</t>
  </si>
  <si>
    <t>sms_a835</t>
  </si>
  <si>
    <t>日本ジャーナル出版</t>
  </si>
  <si>
    <t>週刊実話増刊「実話ザ・タブー」</t>
  </si>
  <si>
    <t>5月22日(水)</t>
  </si>
  <si>
    <t>smss1662</t>
  </si>
  <si>
    <t>sms_a838</t>
  </si>
  <si>
    <t>鉄人社</t>
  </si>
  <si>
    <t>ニッポン裏二百景</t>
  </si>
  <si>
    <t>5月24日(金)</t>
  </si>
  <si>
    <t>smss1701</t>
  </si>
  <si>
    <t>sms_a836</t>
  </si>
  <si>
    <t>ダイアプレス</t>
  </si>
  <si>
    <t>最新!流出封印映像MAX</t>
  </si>
  <si>
    <t>5月27日(月)</t>
  </si>
  <si>
    <t>smss1663</t>
  </si>
  <si>
    <t>sms_a837</t>
  </si>
  <si>
    <t>ソフト・オン・デマンド</t>
  </si>
  <si>
    <t>1P記事_求む！中高年男性版_アイ</t>
  </si>
  <si>
    <t>マジックミラー号2019</t>
  </si>
  <si>
    <t>編集対向4C1P</t>
  </si>
  <si>
    <t>5月31日(金)</t>
  </si>
  <si>
    <t>smss1664</t>
  </si>
  <si>
    <t>sms_a863</t>
  </si>
  <si>
    <t>日本文芸社</t>
  </si>
  <si>
    <t>週刊漫画ゴラク</t>
  </si>
  <si>
    <t>smss1727</t>
  </si>
  <si>
    <t>雑誌 TOTAL</t>
  </si>
  <si>
    <t>●DVD 広告</t>
  </si>
  <si>
    <t>sms_a806</t>
  </si>
  <si>
    <t>一水社</t>
  </si>
  <si>
    <t>DVD4コマ</t>
  </si>
  <si>
    <t>mv20i</t>
  </si>
  <si>
    <t>実録最新しろうと美人妻地下DVD270分GOLD</t>
  </si>
  <si>
    <t>DVD袋裏4C</t>
  </si>
  <si>
    <t>smss1592</t>
  </si>
  <si>
    <t>sms_a807</t>
  </si>
  <si>
    <t>インフォメディア</t>
  </si>
  <si>
    <t>DVD漫画まさお</t>
  </si>
  <si>
    <t>A5判、日版PB、540円、4c16P、8万部</t>
  </si>
  <si>
    <t>乱れ狂う ドスケベ家政婦</t>
  </si>
  <si>
    <t>DVD対向4C1P</t>
  </si>
  <si>
    <t>smss1593</t>
  </si>
  <si>
    <t>sms_a808</t>
  </si>
  <si>
    <t>三和出版</t>
  </si>
  <si>
    <t>A5判、日版PB、600円、4c32P、7万部</t>
  </si>
  <si>
    <t>続・【視聴注意】人妻×絶頂×崩壊</t>
  </si>
  <si>
    <t>smss1594</t>
  </si>
  <si>
    <t>sms_a809</t>
  </si>
  <si>
    <t>ぶんか社</t>
  </si>
  <si>
    <t>EXCITING MAX!SPECIAL</t>
  </si>
  <si>
    <t>DVD袋裏1C+コンテンツ枠</t>
  </si>
  <si>
    <t>smss1595</t>
  </si>
  <si>
    <t>sms_a810</t>
  </si>
  <si>
    <t>600円　※旧まんが&amp;DVD人妻熟女ざかり</t>
  </si>
  <si>
    <t>マジに秘密にしてください</t>
  </si>
  <si>
    <t>4月23日(火)</t>
  </si>
  <si>
    <t>sms_a816</t>
  </si>
  <si>
    <t>A5判、CVSセブン以外、540円</t>
  </si>
  <si>
    <t>しろうと美人妻中出し新作裏DVD270分</t>
  </si>
  <si>
    <t>4月27日(土)</t>
  </si>
  <si>
    <t>smss1596</t>
  </si>
  <si>
    <t>空電(共通)</t>
  </si>
  <si>
    <t>sms_a811</t>
  </si>
  <si>
    <t>B5判、CVSセブンPB、760円、4c64P、12万部</t>
  </si>
  <si>
    <t>肉欲に狂う母EX</t>
  </si>
  <si>
    <t>DVD袋裏4C+コンテンツ枠</t>
  </si>
  <si>
    <t>smss1597</t>
  </si>
  <si>
    <t>sms_a812</t>
  </si>
  <si>
    <t>A4判、セブンPB、840円、4c48P、7万部</t>
  </si>
  <si>
    <t>美乳×美尻×極上エロスSpecial</t>
  </si>
  <si>
    <t>DVD袋表4C</t>
  </si>
  <si>
    <t>smss1598</t>
  </si>
  <si>
    <t>sms_a813</t>
  </si>
  <si>
    <t>※旧本当あったもっとみだらな話</t>
  </si>
  <si>
    <t>本気でイク地下DVDベストHコレクション</t>
  </si>
  <si>
    <t>5月17日(金)</t>
  </si>
  <si>
    <t>smss1599</t>
  </si>
  <si>
    <t>sms_a817</t>
  </si>
  <si>
    <t>B5判、CVSセブン以外、500円、4c16P</t>
  </si>
  <si>
    <t>しろうと美人妻地下DVD270分BLACK</t>
  </si>
  <si>
    <t>smss1641</t>
  </si>
  <si>
    <t>sms_a818</t>
  </si>
  <si>
    <t>B5判、CVSセブン以外、780円、4c16P</t>
  </si>
  <si>
    <t>ピンクパック!しろうと美人妻地下DVD痙攣する女体!</t>
  </si>
  <si>
    <t>smss1642</t>
  </si>
  <si>
    <t>sms_a819</t>
  </si>
  <si>
    <t>A4判、書店売、1500円、4c32P</t>
  </si>
  <si>
    <t>中出し素人妻傑作選 地下DVD9時間</t>
  </si>
  <si>
    <t>DVD貼付け面4C1/2P</t>
  </si>
  <si>
    <t>smss1643</t>
  </si>
  <si>
    <t>sms_a820</t>
  </si>
  <si>
    <t>S級素人</t>
  </si>
  <si>
    <t>5月25日(土)</t>
  </si>
  <si>
    <t>smss1644</t>
  </si>
  <si>
    <t>sms_a821</t>
  </si>
  <si>
    <t>A4判、書店売、2160円、4c32P</t>
  </si>
  <si>
    <t>中出し地下DVDファック金髪キューティー18時間</t>
  </si>
  <si>
    <t>5月28日(火)</t>
  </si>
  <si>
    <t>smss1645</t>
  </si>
  <si>
    <t>sms_a822</t>
  </si>
  <si>
    <t>A5判、日版PB、540円、4c16P、8万部　+書店　</t>
  </si>
  <si>
    <t>マジでエロいシチュエーションでヤレた!</t>
  </si>
  <si>
    <t>5月29日(水)</t>
  </si>
  <si>
    <t>smss1646</t>
  </si>
  <si>
    <t>sms_a823</t>
  </si>
  <si>
    <t>B5判、セブンPB、750円、4c48P、7万部</t>
  </si>
  <si>
    <t>シロウトFILE</t>
  </si>
  <si>
    <t>5月30日(木)</t>
  </si>
  <si>
    <t>smss1647</t>
  </si>
  <si>
    <t>sms_a824</t>
  </si>
  <si>
    <t>A4判、4c68P、780円</t>
  </si>
  <si>
    <t>制服投稿Collection</t>
  </si>
  <si>
    <t>smss1648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</si>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</sst>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34</v>
      </c>
      <c r="D6" s="195">
        <v>1328000</v>
      </c>
      <c r="E6" s="81">
        <v>0</v>
      </c>
      <c r="F6" s="81">
        <v>0</v>
      </c>
      <c r="G6" s="81">
        <v>1023</v>
      </c>
      <c r="H6" s="91">
        <v>228</v>
      </c>
      <c r="I6" s="92">
        <v>3</v>
      </c>
      <c r="J6" s="145">
        <f>H6+I6</f>
        <v>231</v>
      </c>
      <c r="K6" s="82">
        <f>IFERROR(J6/G6,"-")</f>
        <v>0.2258064516129</v>
      </c>
      <c r="L6" s="81">
        <v>13</v>
      </c>
      <c r="M6" s="81">
        <v>57</v>
      </c>
      <c r="N6" s="82">
        <f>IFERROR(L6/J6,"-")</f>
        <v>0.056277056277056</v>
      </c>
      <c r="O6" s="83">
        <f>IFERROR(D6/J6,"-")</f>
        <v>5748.9177489177</v>
      </c>
      <c r="P6" s="84">
        <v>37</v>
      </c>
      <c r="Q6" s="82">
        <f>IFERROR(P6/J6,"-")</f>
        <v>0.16017316017316</v>
      </c>
      <c r="R6" s="200">
        <v>4012600</v>
      </c>
      <c r="S6" s="201">
        <f>IFERROR(R6/J6,"-")</f>
        <v>17370.562770563</v>
      </c>
      <c r="T6" s="201">
        <f>IFERROR(R6/P6,"-")</f>
        <v>108448.64864865</v>
      </c>
      <c r="U6" s="195">
        <f>IFERROR(R6-D6,"-")</f>
        <v>2684600</v>
      </c>
      <c r="V6" s="85">
        <f>R6/D6</f>
        <v>3.0215361445783</v>
      </c>
      <c r="W6" s="79"/>
      <c r="X6" s="144"/>
    </row>
    <row r="7" spans="1:24">
      <c r="A7" s="80"/>
      <c r="B7" s="86" t="s">
        <v>24</v>
      </c>
      <c r="C7" s="86">
        <v>33</v>
      </c>
      <c r="D7" s="195">
        <v>1525000</v>
      </c>
      <c r="E7" s="81">
        <v>0</v>
      </c>
      <c r="F7" s="81">
        <v>0</v>
      </c>
      <c r="G7" s="81">
        <v>3596</v>
      </c>
      <c r="H7" s="91">
        <v>1193</v>
      </c>
      <c r="I7" s="92">
        <v>19</v>
      </c>
      <c r="J7" s="145">
        <f>H7+I7</f>
        <v>1212</v>
      </c>
      <c r="K7" s="82">
        <f>IFERROR(J7/G7,"-")</f>
        <v>0.33704115684093</v>
      </c>
      <c r="L7" s="81">
        <v>24</v>
      </c>
      <c r="M7" s="81">
        <v>241</v>
      </c>
      <c r="N7" s="82">
        <f>IFERROR(L7/J7,"-")</f>
        <v>0.01980198019802</v>
      </c>
      <c r="O7" s="83">
        <f>IFERROR(D7/J7,"-")</f>
        <v>1258.2508250825</v>
      </c>
      <c r="P7" s="84">
        <v>50</v>
      </c>
      <c r="Q7" s="82">
        <f>IFERROR(P7/J7,"-")</f>
        <v>0.041254125412541</v>
      </c>
      <c r="R7" s="200">
        <v>4049540</v>
      </c>
      <c r="S7" s="201">
        <f>IFERROR(R7/J7,"-")</f>
        <v>3341.204620462</v>
      </c>
      <c r="T7" s="201">
        <f>IFERROR(R7/P7,"-")</f>
        <v>80990.8</v>
      </c>
      <c r="U7" s="195">
        <f>IFERROR(R7-D7,"-")</f>
        <v>2524540</v>
      </c>
      <c r="V7" s="85">
        <f>R7/D7</f>
        <v>2.6554360655738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2853000</v>
      </c>
      <c r="E10" s="41">
        <f>SUM(E6:E8)</f>
        <v>0</v>
      </c>
      <c r="F10" s="41">
        <f>SUM(F6:F8)</f>
        <v>0</v>
      </c>
      <c r="G10" s="41">
        <f>SUM(G6:G8)</f>
        <v>4619</v>
      </c>
      <c r="H10" s="41">
        <f>SUM(H6:H8)</f>
        <v>1421</v>
      </c>
      <c r="I10" s="41">
        <f>SUM(I6:I8)</f>
        <v>22</v>
      </c>
      <c r="J10" s="41">
        <f>SUM(J6:J8)</f>
        <v>1443</v>
      </c>
      <c r="K10" s="42">
        <f>IFERROR(J10/G10,"-")</f>
        <v>0.31240528252869</v>
      </c>
      <c r="L10" s="78">
        <f>SUM(L6:L8)</f>
        <v>37</v>
      </c>
      <c r="M10" s="78">
        <f>SUM(M6:M8)</f>
        <v>298</v>
      </c>
      <c r="N10" s="42">
        <f>IFERROR(L10/J10,"-")</f>
        <v>0.025641025641026</v>
      </c>
      <c r="O10" s="43">
        <f>IFERROR(D10/J10,"-")</f>
        <v>1977.130977131</v>
      </c>
      <c r="P10" s="44">
        <f>SUM(P6:P8)</f>
        <v>87</v>
      </c>
      <c r="Q10" s="42">
        <f>IFERROR(P10/J10,"-")</f>
        <v>0.06029106029106</v>
      </c>
      <c r="R10" s="45">
        <f>SUM(R6:R8)</f>
        <v>8062140</v>
      </c>
      <c r="S10" s="45">
        <f>IFERROR(R10/J10,"-")</f>
        <v>5587.0686070686</v>
      </c>
      <c r="T10" s="45">
        <f>IFERROR(R10/P10,"-")</f>
        <v>92668.275862069</v>
      </c>
      <c r="U10" s="46">
        <f>SUM(U6:U8)</f>
        <v>5209140</v>
      </c>
      <c r="V10" s="47">
        <f>IFERROR(R10/D10,"-")</f>
        <v>2.8258464773922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2.2085714285714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</v>
      </c>
      <c r="K6" s="81">
        <v>0</v>
      </c>
      <c r="L6" s="81">
        <v>0</v>
      </c>
      <c r="M6" s="81">
        <v>60</v>
      </c>
      <c r="N6" s="91">
        <v>24</v>
      </c>
      <c r="O6" s="92">
        <v>0</v>
      </c>
      <c r="P6" s="93">
        <f>N6+O6</f>
        <v>24</v>
      </c>
      <c r="Q6" s="82">
        <f>IFERROR(P6/M6,"-")</f>
        <v>0.4</v>
      </c>
      <c r="R6" s="81">
        <v>2</v>
      </c>
      <c r="S6" s="81">
        <v>4</v>
      </c>
      <c r="T6" s="82">
        <f>IFERROR(S6/(O6+P6),"-")</f>
        <v>0.16666666666667</v>
      </c>
      <c r="U6" s="182">
        <f>IFERROR(J6/SUM(P6:P6),"-")</f>
        <v>2916.6666666667</v>
      </c>
      <c r="V6" s="84">
        <v>3</v>
      </c>
      <c r="W6" s="82">
        <f>IF(P6=0,"-",V6/P6)</f>
        <v>0.125</v>
      </c>
      <c r="X6" s="186">
        <v>154600</v>
      </c>
      <c r="Y6" s="187">
        <f>IFERROR(X6/P6,"-")</f>
        <v>6441.6666666667</v>
      </c>
      <c r="Z6" s="187">
        <f>IFERROR(X6/V6,"-")</f>
        <v>51533.333333333</v>
      </c>
      <c r="AA6" s="188">
        <f>SUM(X6:X6)-SUM(J6:J6)</f>
        <v>84600</v>
      </c>
      <c r="AB6" s="85">
        <f>SUM(X6:X6)/SUM(J6:J6)</f>
        <v>2.2085714285714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0.16666666666667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0.083333333333333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0.083333333333333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13</v>
      </c>
      <c r="BO6" s="120">
        <f>IF(P6=0,"",IF(BN6=0,"",(BN6/P6)))</f>
        <v>0.54166666666667</v>
      </c>
      <c r="BP6" s="121">
        <v>2</v>
      </c>
      <c r="BQ6" s="122">
        <f>IFERROR(BP6/BN6,"-")</f>
        <v>0.15384615384615</v>
      </c>
      <c r="BR6" s="123">
        <v>114600</v>
      </c>
      <c r="BS6" s="124">
        <f>IFERROR(BR6/BN6,"-")</f>
        <v>8815.3846153846</v>
      </c>
      <c r="BT6" s="125"/>
      <c r="BU6" s="125"/>
      <c r="BV6" s="125">
        <v>2</v>
      </c>
      <c r="BW6" s="126">
        <v>3</v>
      </c>
      <c r="BX6" s="127">
        <f>IF(P6=0,"",IF(BW6=0,"",(BW6/P6)))</f>
        <v>0.125</v>
      </c>
      <c r="BY6" s="128">
        <v>1</v>
      </c>
      <c r="BZ6" s="129">
        <f>IFERROR(BY6/BW6,"-")</f>
        <v>0.33333333333333</v>
      </c>
      <c r="CA6" s="130">
        <v>40000</v>
      </c>
      <c r="CB6" s="131">
        <f>IFERROR(CA6/BW6,"-")</f>
        <v>13333.333333333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154600</v>
      </c>
      <c r="CQ6" s="141">
        <v>96600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0.71666666666667</v>
      </c>
      <c r="B7" s="203" t="s">
        <v>68</v>
      </c>
      <c r="C7" s="203" t="s">
        <v>62</v>
      </c>
      <c r="D7" s="203" t="s">
        <v>69</v>
      </c>
      <c r="E7" s="203"/>
      <c r="F7" s="203" t="s">
        <v>64</v>
      </c>
      <c r="G7" s="203" t="s">
        <v>70</v>
      </c>
      <c r="H7" s="90" t="s">
        <v>66</v>
      </c>
      <c r="I7" s="90" t="s">
        <v>67</v>
      </c>
      <c r="J7" s="188">
        <v>60000</v>
      </c>
      <c r="K7" s="81">
        <v>0</v>
      </c>
      <c r="L7" s="81">
        <v>0</v>
      </c>
      <c r="M7" s="81">
        <v>18</v>
      </c>
      <c r="N7" s="91">
        <v>15</v>
      </c>
      <c r="O7" s="92">
        <v>0</v>
      </c>
      <c r="P7" s="93">
        <f>N7+O7</f>
        <v>15</v>
      </c>
      <c r="Q7" s="82">
        <f>IFERROR(P7/M7,"-")</f>
        <v>0.83333333333333</v>
      </c>
      <c r="R7" s="81">
        <v>0</v>
      </c>
      <c r="S7" s="81">
        <v>4</v>
      </c>
      <c r="T7" s="82">
        <f>IFERROR(S7/(O7+P7),"-")</f>
        <v>0.26666666666667</v>
      </c>
      <c r="U7" s="182">
        <f>IFERROR(J7/SUM(P7:P7),"-")</f>
        <v>4000</v>
      </c>
      <c r="V7" s="84">
        <v>4</v>
      </c>
      <c r="W7" s="82">
        <f>IF(P7=0,"-",V7/P7)</f>
        <v>0.26666666666667</v>
      </c>
      <c r="X7" s="186">
        <v>43000</v>
      </c>
      <c r="Y7" s="187">
        <f>IFERROR(X7/P7,"-")</f>
        <v>2866.6666666667</v>
      </c>
      <c r="Z7" s="187">
        <f>IFERROR(X7/V7,"-")</f>
        <v>10750</v>
      </c>
      <c r="AA7" s="188">
        <f>SUM(X7:X7)-SUM(J7:J7)</f>
        <v>-17000</v>
      </c>
      <c r="AB7" s="85">
        <f>SUM(X7:X7)/SUM(J7:J7)</f>
        <v>0.71666666666667</v>
      </c>
      <c r="AC7" s="79"/>
      <c r="AD7" s="94">
        <v>1</v>
      </c>
      <c r="AE7" s="95">
        <f>IF(P7=0,"",IF(AD7=0,"",(AD7/P7)))</f>
        <v>0.066666666666667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3</v>
      </c>
      <c r="AN7" s="101">
        <f>IF(P7=0,"",IF(AM7=0,"",(AM7/P7)))</f>
        <v>0.2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0.13333333333333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0.066666666666667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0.4</v>
      </c>
      <c r="BP7" s="121">
        <v>3</v>
      </c>
      <c r="BQ7" s="122">
        <f>IFERROR(BP7/BN7,"-")</f>
        <v>0.5</v>
      </c>
      <c r="BR7" s="123">
        <v>40000</v>
      </c>
      <c r="BS7" s="124">
        <f>IFERROR(BR7/BN7,"-")</f>
        <v>6666.6666666667</v>
      </c>
      <c r="BT7" s="125"/>
      <c r="BU7" s="125">
        <v>1</v>
      </c>
      <c r="BV7" s="125">
        <v>2</v>
      </c>
      <c r="BW7" s="126">
        <v>2</v>
      </c>
      <c r="BX7" s="127">
        <f>IF(P7=0,"",IF(BW7=0,"",(BW7/P7)))</f>
        <v>0.13333333333333</v>
      </c>
      <c r="BY7" s="128">
        <v>1</v>
      </c>
      <c r="BZ7" s="129">
        <f>IFERROR(BY7/BW7,"-")</f>
        <v>0.5</v>
      </c>
      <c r="CA7" s="130">
        <v>3000</v>
      </c>
      <c r="CB7" s="131">
        <f>IFERROR(CA7/BW7,"-")</f>
        <v>1500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43000</v>
      </c>
      <c r="CQ7" s="141">
        <v>18000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0.22058823529412</v>
      </c>
      <c r="B8" s="203" t="s">
        <v>71</v>
      </c>
      <c r="C8" s="203" t="s">
        <v>62</v>
      </c>
      <c r="D8" s="203" t="s">
        <v>72</v>
      </c>
      <c r="E8" s="203"/>
      <c r="F8" s="203" t="s">
        <v>64</v>
      </c>
      <c r="G8" s="203" t="s">
        <v>73</v>
      </c>
      <c r="H8" s="90" t="s">
        <v>66</v>
      </c>
      <c r="I8" s="90" t="s">
        <v>67</v>
      </c>
      <c r="J8" s="188">
        <v>68000</v>
      </c>
      <c r="K8" s="81">
        <v>0</v>
      </c>
      <c r="L8" s="81">
        <v>0</v>
      </c>
      <c r="M8" s="81">
        <v>71</v>
      </c>
      <c r="N8" s="91">
        <v>20</v>
      </c>
      <c r="O8" s="92">
        <v>0</v>
      </c>
      <c r="P8" s="93">
        <f>N8+O8</f>
        <v>20</v>
      </c>
      <c r="Q8" s="82">
        <f>IFERROR(P8/M8,"-")</f>
        <v>0.28169014084507</v>
      </c>
      <c r="R8" s="81">
        <v>0</v>
      </c>
      <c r="S8" s="81">
        <v>6</v>
      </c>
      <c r="T8" s="82">
        <f>IFERROR(S8/(O8+P8),"-")</f>
        <v>0.3</v>
      </c>
      <c r="U8" s="182">
        <f>IFERROR(J8/SUM(P8:P8),"-")</f>
        <v>3400</v>
      </c>
      <c r="V8" s="84">
        <v>1</v>
      </c>
      <c r="W8" s="82">
        <f>IF(P8=0,"-",V8/P8)</f>
        <v>0.05</v>
      </c>
      <c r="X8" s="186">
        <v>15000</v>
      </c>
      <c r="Y8" s="187">
        <f>IFERROR(X8/P8,"-")</f>
        <v>750</v>
      </c>
      <c r="Z8" s="187">
        <f>IFERROR(X8/V8,"-")</f>
        <v>15000</v>
      </c>
      <c r="AA8" s="188">
        <f>SUM(X8:X8)-SUM(J8:J8)</f>
        <v>-53000</v>
      </c>
      <c r="AB8" s="85">
        <f>SUM(X8:X8)/SUM(J8:J8)</f>
        <v>0.22058823529412</v>
      </c>
      <c r="AC8" s="79"/>
      <c r="AD8" s="94">
        <v>1</v>
      </c>
      <c r="AE8" s="95">
        <f>IF(P8=0,"",IF(AD8=0,"",(AD8/P8)))</f>
        <v>0.05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4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0.15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6</v>
      </c>
      <c r="BF8" s="113">
        <f>IF(P8=0,"",IF(BE8=0,"",(BE8/P8)))</f>
        <v>0.3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0.15</v>
      </c>
      <c r="BP8" s="121">
        <v>1</v>
      </c>
      <c r="BQ8" s="122">
        <f>IFERROR(BP8/BN8,"-")</f>
        <v>0.33333333333333</v>
      </c>
      <c r="BR8" s="123">
        <v>15000</v>
      </c>
      <c r="BS8" s="124">
        <f>IFERROR(BR8/BN8,"-")</f>
        <v>5000</v>
      </c>
      <c r="BT8" s="125"/>
      <c r="BU8" s="125"/>
      <c r="BV8" s="125">
        <v>1</v>
      </c>
      <c r="BW8" s="126">
        <v>3</v>
      </c>
      <c r="BX8" s="127">
        <f>IF(P8=0,"",IF(BW8=0,"",(BW8/P8)))</f>
        <v>0.15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15000</v>
      </c>
      <c r="CQ8" s="141">
        <v>15000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>
        <f>AB9</f>
        <v>0.22666666666667</v>
      </c>
      <c r="B9" s="203" t="s">
        <v>74</v>
      </c>
      <c r="C9" s="203" t="s">
        <v>75</v>
      </c>
      <c r="D9" s="203" t="s">
        <v>76</v>
      </c>
      <c r="E9" s="203"/>
      <c r="F9" s="203" t="s">
        <v>64</v>
      </c>
      <c r="G9" s="203" t="s">
        <v>77</v>
      </c>
      <c r="H9" s="90" t="s">
        <v>66</v>
      </c>
      <c r="I9" s="90" t="s">
        <v>78</v>
      </c>
      <c r="J9" s="188">
        <v>75000</v>
      </c>
      <c r="K9" s="81">
        <v>0</v>
      </c>
      <c r="L9" s="81">
        <v>0</v>
      </c>
      <c r="M9" s="81">
        <v>22</v>
      </c>
      <c r="N9" s="91">
        <v>9</v>
      </c>
      <c r="O9" s="92">
        <v>1</v>
      </c>
      <c r="P9" s="93">
        <f>N9+O9</f>
        <v>10</v>
      </c>
      <c r="Q9" s="82">
        <f>IFERROR(P9/M9,"-")</f>
        <v>0.45454545454545</v>
      </c>
      <c r="R9" s="81">
        <v>1</v>
      </c>
      <c r="S9" s="81">
        <v>1</v>
      </c>
      <c r="T9" s="82">
        <f>IFERROR(S9/(O9+P9),"-")</f>
        <v>0.090909090909091</v>
      </c>
      <c r="U9" s="182">
        <f>IFERROR(J9/SUM(P9:P9),"-")</f>
        <v>7500</v>
      </c>
      <c r="V9" s="84">
        <v>1</v>
      </c>
      <c r="W9" s="82">
        <f>IF(P9=0,"-",V9/P9)</f>
        <v>0.1</v>
      </c>
      <c r="X9" s="186">
        <v>17000</v>
      </c>
      <c r="Y9" s="187">
        <f>IFERROR(X9/P9,"-")</f>
        <v>1700</v>
      </c>
      <c r="Z9" s="187">
        <f>IFERROR(X9/V9,"-")</f>
        <v>17000</v>
      </c>
      <c r="AA9" s="188">
        <f>SUM(X9:X9)-SUM(J9:J9)</f>
        <v>-58000</v>
      </c>
      <c r="AB9" s="85">
        <f>SUM(X9:X9)/SUM(J9:J9)</f>
        <v>0.22666666666667</v>
      </c>
      <c r="AC9" s="79"/>
      <c r="AD9" s="94">
        <v>1</v>
      </c>
      <c r="AE9" s="95">
        <f>IF(P9=0,"",IF(AD9=0,"",(AD9/P9)))</f>
        <v>0.1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2</v>
      </c>
      <c r="AW9" s="107">
        <f>IF(P9=0,"",IF(AV9=0,"",(AV9/P9)))</f>
        <v>0.2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</v>
      </c>
      <c r="BF9" s="113">
        <f>IF(P9=0,"",IF(BE9=0,"",(BE9/P9)))</f>
        <v>0.3</v>
      </c>
      <c r="BG9" s="112">
        <v>1</v>
      </c>
      <c r="BH9" s="114">
        <f>IFERROR(BG9/BE9,"-")</f>
        <v>0.33333333333333</v>
      </c>
      <c r="BI9" s="115">
        <v>17000</v>
      </c>
      <c r="BJ9" s="116">
        <f>IFERROR(BI9/BE9,"-")</f>
        <v>5666.6666666667</v>
      </c>
      <c r="BK9" s="117"/>
      <c r="BL9" s="117"/>
      <c r="BM9" s="117">
        <v>1</v>
      </c>
      <c r="BN9" s="119">
        <v>3</v>
      </c>
      <c r="BO9" s="120">
        <f>IF(P9=0,"",IF(BN9=0,"",(BN9/P9)))</f>
        <v>0.3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17000</v>
      </c>
      <c r="CQ9" s="141">
        <v>17000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2.2307692307692</v>
      </c>
      <c r="B10" s="203" t="s">
        <v>79</v>
      </c>
      <c r="C10" s="203" t="s">
        <v>80</v>
      </c>
      <c r="D10" s="203" t="s">
        <v>81</v>
      </c>
      <c r="E10" s="203"/>
      <c r="F10" s="203" t="s">
        <v>82</v>
      </c>
      <c r="G10" s="203" t="s">
        <v>83</v>
      </c>
      <c r="H10" s="90" t="s">
        <v>84</v>
      </c>
      <c r="I10" s="90" t="s">
        <v>85</v>
      </c>
      <c r="J10" s="188">
        <v>65000</v>
      </c>
      <c r="K10" s="81">
        <v>0</v>
      </c>
      <c r="L10" s="81">
        <v>0</v>
      </c>
      <c r="M10" s="81">
        <v>33</v>
      </c>
      <c r="N10" s="91">
        <v>3</v>
      </c>
      <c r="O10" s="92">
        <v>0</v>
      </c>
      <c r="P10" s="93">
        <f>N10+O10</f>
        <v>3</v>
      </c>
      <c r="Q10" s="82">
        <f>IFERROR(P10/M10,"-")</f>
        <v>0.090909090909091</v>
      </c>
      <c r="R10" s="81">
        <v>0</v>
      </c>
      <c r="S10" s="81">
        <v>1</v>
      </c>
      <c r="T10" s="82">
        <f>IFERROR(S10/(O10+P10),"-")</f>
        <v>0.33333333333333</v>
      </c>
      <c r="U10" s="182">
        <f>IFERROR(J10/SUM(P10:P11),"-")</f>
        <v>7222.2222222222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80000</v>
      </c>
      <c r="AB10" s="85">
        <f>SUM(X10:X11)/SUM(J10:J11)</f>
        <v>2.2307692307692</v>
      </c>
      <c r="AC10" s="79"/>
      <c r="AD10" s="94">
        <v>1</v>
      </c>
      <c r="AE10" s="95">
        <f>IF(P10=0,"",IF(AD10=0,"",(AD10/P10)))</f>
        <v>0.33333333333333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0.33333333333333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86</v>
      </c>
      <c r="C11" s="203"/>
      <c r="D11" s="203"/>
      <c r="E11" s="203"/>
      <c r="F11" s="203" t="s">
        <v>64</v>
      </c>
      <c r="G11" s="203"/>
      <c r="H11" s="90"/>
      <c r="I11" s="90"/>
      <c r="J11" s="188"/>
      <c r="K11" s="81">
        <v>0</v>
      </c>
      <c r="L11" s="81">
        <v>0</v>
      </c>
      <c r="M11" s="81">
        <v>12</v>
      </c>
      <c r="N11" s="91">
        <v>6</v>
      </c>
      <c r="O11" s="92">
        <v>0</v>
      </c>
      <c r="P11" s="93">
        <f>N11+O11</f>
        <v>6</v>
      </c>
      <c r="Q11" s="82">
        <f>IFERROR(P11/M11,"-")</f>
        <v>0.5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0.16666666666667</v>
      </c>
      <c r="X11" s="186">
        <v>145000</v>
      </c>
      <c r="Y11" s="187">
        <f>IFERROR(X11/P11,"-")</f>
        <v>24166.666666667</v>
      </c>
      <c r="Z11" s="187">
        <f>IFERROR(X11/V11,"-")</f>
        <v>145000</v>
      </c>
      <c r="AA11" s="188"/>
      <c r="AB11" s="85"/>
      <c r="AC11" s="79"/>
      <c r="AD11" s="94">
        <v>1</v>
      </c>
      <c r="AE11" s="95">
        <f>IF(P11=0,"",IF(AD11=0,"",(AD11/P11)))</f>
        <v>0.16666666666667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0.33333333333333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0.16666666666667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0.33333333333333</v>
      </c>
      <c r="BY11" s="128">
        <v>1</v>
      </c>
      <c r="BZ11" s="129">
        <f>IFERROR(BY11/BW11,"-")</f>
        <v>0.5</v>
      </c>
      <c r="CA11" s="130">
        <v>145000</v>
      </c>
      <c r="CB11" s="131">
        <f>IFERROR(CA11/BW11,"-")</f>
        <v>72500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145000</v>
      </c>
      <c r="CQ11" s="141">
        <v>145000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0</v>
      </c>
      <c r="B12" s="203" t="s">
        <v>87</v>
      </c>
      <c r="C12" s="203" t="s">
        <v>88</v>
      </c>
      <c r="D12" s="203" t="s">
        <v>89</v>
      </c>
      <c r="E12" s="203"/>
      <c r="F12" s="203" t="s">
        <v>82</v>
      </c>
      <c r="G12" s="203" t="s">
        <v>90</v>
      </c>
      <c r="H12" s="90" t="s">
        <v>91</v>
      </c>
      <c r="I12" s="204" t="s">
        <v>92</v>
      </c>
      <c r="J12" s="188">
        <v>45000</v>
      </c>
      <c r="K12" s="81">
        <v>0</v>
      </c>
      <c r="L12" s="81">
        <v>0</v>
      </c>
      <c r="M12" s="81">
        <v>22</v>
      </c>
      <c r="N12" s="91">
        <v>2</v>
      </c>
      <c r="O12" s="92">
        <v>0</v>
      </c>
      <c r="P12" s="93">
        <f>N12+O12</f>
        <v>2</v>
      </c>
      <c r="Q12" s="82">
        <f>IFERROR(P12/M12,"-")</f>
        <v>0.090909090909091</v>
      </c>
      <c r="R12" s="81">
        <v>0</v>
      </c>
      <c r="S12" s="81">
        <v>1</v>
      </c>
      <c r="T12" s="82">
        <f>IFERROR(S12/(O12+P12),"-")</f>
        <v>0.5</v>
      </c>
      <c r="U12" s="182">
        <f>IFERROR(J12/SUM(P12:P13),"-")</f>
        <v>4500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-45000</v>
      </c>
      <c r="AB12" s="85">
        <f>SUM(X12:X13)/SUM(J12:J13)</f>
        <v>0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0.5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93</v>
      </c>
      <c r="C13" s="203"/>
      <c r="D13" s="203"/>
      <c r="E13" s="203"/>
      <c r="F13" s="203" t="s">
        <v>64</v>
      </c>
      <c r="G13" s="203"/>
      <c r="H13" s="90"/>
      <c r="I13" s="90"/>
      <c r="J13" s="188"/>
      <c r="K13" s="81">
        <v>0</v>
      </c>
      <c r="L13" s="81">
        <v>0</v>
      </c>
      <c r="M13" s="81">
        <v>32</v>
      </c>
      <c r="N13" s="91">
        <v>8</v>
      </c>
      <c r="O13" s="92">
        <v>0</v>
      </c>
      <c r="P13" s="93">
        <f>N13+O13</f>
        <v>8</v>
      </c>
      <c r="Q13" s="82">
        <f>IFERROR(P13/M13,"-")</f>
        <v>0.25</v>
      </c>
      <c r="R13" s="81">
        <v>0</v>
      </c>
      <c r="S13" s="81">
        <v>1</v>
      </c>
      <c r="T13" s="82">
        <f>IFERROR(S13/(O13+P13),"-")</f>
        <v>0.125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0.125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3</v>
      </c>
      <c r="BF13" s="113">
        <f>IF(P13=0,"",IF(BE13=0,"",(BE13/P13)))</f>
        <v>0.375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0.375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0.125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0.13846153846154</v>
      </c>
      <c r="B14" s="203" t="s">
        <v>94</v>
      </c>
      <c r="C14" s="203" t="s">
        <v>95</v>
      </c>
      <c r="D14" s="203" t="s">
        <v>96</v>
      </c>
      <c r="E14" s="203"/>
      <c r="F14" s="203" t="s">
        <v>82</v>
      </c>
      <c r="G14" s="203" t="s">
        <v>97</v>
      </c>
      <c r="H14" s="90" t="s">
        <v>98</v>
      </c>
      <c r="I14" s="90" t="s">
        <v>99</v>
      </c>
      <c r="J14" s="188">
        <v>65000</v>
      </c>
      <c r="K14" s="81">
        <v>0</v>
      </c>
      <c r="L14" s="81">
        <v>0</v>
      </c>
      <c r="M14" s="81">
        <v>38</v>
      </c>
      <c r="N14" s="91">
        <v>1</v>
      </c>
      <c r="O14" s="92">
        <v>0</v>
      </c>
      <c r="P14" s="93">
        <f>N14+O14</f>
        <v>1</v>
      </c>
      <c r="Q14" s="82">
        <f>IFERROR(P14/M14,"-")</f>
        <v>0.026315789473684</v>
      </c>
      <c r="R14" s="81">
        <v>0</v>
      </c>
      <c r="S14" s="81">
        <v>0</v>
      </c>
      <c r="T14" s="82">
        <f>IFERROR(S14/(O14+P14),"-")</f>
        <v>0</v>
      </c>
      <c r="U14" s="182">
        <f>IFERROR(J14/SUM(P14:P15),"-")</f>
        <v>5909.0909090909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-56000</v>
      </c>
      <c r="AB14" s="85">
        <f>SUM(X14:X15)/SUM(J14:J15)</f>
        <v>0.13846153846154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1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100</v>
      </c>
      <c r="C15" s="203"/>
      <c r="D15" s="203"/>
      <c r="E15" s="203"/>
      <c r="F15" s="203" t="s">
        <v>64</v>
      </c>
      <c r="G15" s="203"/>
      <c r="H15" s="90"/>
      <c r="I15" s="90"/>
      <c r="J15" s="188"/>
      <c r="K15" s="81">
        <v>0</v>
      </c>
      <c r="L15" s="81">
        <v>0</v>
      </c>
      <c r="M15" s="81">
        <v>21</v>
      </c>
      <c r="N15" s="91">
        <v>10</v>
      </c>
      <c r="O15" s="92">
        <v>0</v>
      </c>
      <c r="P15" s="93">
        <f>N15+O15</f>
        <v>10</v>
      </c>
      <c r="Q15" s="82">
        <f>IFERROR(P15/M15,"-")</f>
        <v>0.47619047619048</v>
      </c>
      <c r="R15" s="81">
        <v>0</v>
      </c>
      <c r="S15" s="81">
        <v>1</v>
      </c>
      <c r="T15" s="82">
        <f>IFERROR(S15/(O15+P15),"-")</f>
        <v>0.1</v>
      </c>
      <c r="U15" s="182"/>
      <c r="V15" s="84">
        <v>2</v>
      </c>
      <c r="W15" s="82">
        <f>IF(P15=0,"-",V15/P15)</f>
        <v>0.2</v>
      </c>
      <c r="X15" s="186">
        <v>9000</v>
      </c>
      <c r="Y15" s="187">
        <f>IFERROR(X15/P15,"-")</f>
        <v>900</v>
      </c>
      <c r="Z15" s="187">
        <f>IFERROR(X15/V15,"-")</f>
        <v>4500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0.1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1</v>
      </c>
      <c r="AW15" s="107">
        <f>IF(P15=0,"",IF(AV15=0,"",(AV15/P15)))</f>
        <v>0.1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3</v>
      </c>
      <c r="BF15" s="113">
        <f>IF(P15=0,"",IF(BE15=0,"",(BE15/P15)))</f>
        <v>0.3</v>
      </c>
      <c r="BG15" s="112">
        <v>1</v>
      </c>
      <c r="BH15" s="114">
        <f>IFERROR(BG15/BE15,"-")</f>
        <v>0.33333333333333</v>
      </c>
      <c r="BI15" s="115">
        <v>5000</v>
      </c>
      <c r="BJ15" s="116">
        <f>IFERROR(BI15/BE15,"-")</f>
        <v>1666.6666666667</v>
      </c>
      <c r="BK15" s="117">
        <v>1</v>
      </c>
      <c r="BL15" s="117"/>
      <c r="BM15" s="117"/>
      <c r="BN15" s="119">
        <v>3</v>
      </c>
      <c r="BO15" s="120">
        <f>IF(P15=0,"",IF(BN15=0,"",(BN15/P15)))</f>
        <v>0.3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0.1</v>
      </c>
      <c r="BY15" s="128">
        <v>1</v>
      </c>
      <c r="BZ15" s="129">
        <f>IFERROR(BY15/BW15,"-")</f>
        <v>1</v>
      </c>
      <c r="CA15" s="130">
        <v>4000</v>
      </c>
      <c r="CB15" s="131">
        <f>IFERROR(CA15/BW15,"-")</f>
        <v>4000</v>
      </c>
      <c r="CC15" s="132"/>
      <c r="CD15" s="132">
        <v>1</v>
      </c>
      <c r="CE15" s="132"/>
      <c r="CF15" s="133">
        <v>1</v>
      </c>
      <c r="CG15" s="134">
        <f>IF(P15=0,"",IF(CF15=0,"",(CF15/P15)))</f>
        <v>0.1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2</v>
      </c>
      <c r="CP15" s="141">
        <v>9000</v>
      </c>
      <c r="CQ15" s="141">
        <v>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11.92</v>
      </c>
      <c r="B16" s="203" t="s">
        <v>101</v>
      </c>
      <c r="C16" s="203" t="s">
        <v>88</v>
      </c>
      <c r="D16" s="203" t="s">
        <v>102</v>
      </c>
      <c r="E16" s="203"/>
      <c r="F16" s="203" t="s">
        <v>82</v>
      </c>
      <c r="G16" s="203" t="s">
        <v>103</v>
      </c>
      <c r="H16" s="90" t="s">
        <v>104</v>
      </c>
      <c r="I16" s="90" t="s">
        <v>78</v>
      </c>
      <c r="J16" s="188">
        <v>75000</v>
      </c>
      <c r="K16" s="81">
        <v>0</v>
      </c>
      <c r="L16" s="81">
        <v>0</v>
      </c>
      <c r="M16" s="81">
        <v>47</v>
      </c>
      <c r="N16" s="91">
        <v>4</v>
      </c>
      <c r="O16" s="92">
        <v>0</v>
      </c>
      <c r="P16" s="93">
        <f>N16+O16</f>
        <v>4</v>
      </c>
      <c r="Q16" s="82">
        <f>IFERROR(P16/M16,"-")</f>
        <v>0.085106382978723</v>
      </c>
      <c r="R16" s="81">
        <v>1</v>
      </c>
      <c r="S16" s="81">
        <v>0</v>
      </c>
      <c r="T16" s="82">
        <f>IFERROR(S16/(O16+P16),"-")</f>
        <v>0</v>
      </c>
      <c r="U16" s="182">
        <f>IFERROR(J16/SUM(P16:P17),"-")</f>
        <v>4687.5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819000</v>
      </c>
      <c r="AB16" s="85">
        <f>SUM(X16:X17)/SUM(J16:J17)</f>
        <v>11.92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0.25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0.25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0.25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0.25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105</v>
      </c>
      <c r="C17" s="203"/>
      <c r="D17" s="203"/>
      <c r="E17" s="203"/>
      <c r="F17" s="203" t="s">
        <v>64</v>
      </c>
      <c r="G17" s="203"/>
      <c r="H17" s="90"/>
      <c r="I17" s="90"/>
      <c r="J17" s="188"/>
      <c r="K17" s="81">
        <v>0</v>
      </c>
      <c r="L17" s="81">
        <v>0</v>
      </c>
      <c r="M17" s="81">
        <v>32</v>
      </c>
      <c r="N17" s="91">
        <v>12</v>
      </c>
      <c r="O17" s="92">
        <v>0</v>
      </c>
      <c r="P17" s="93">
        <f>N17+O17</f>
        <v>12</v>
      </c>
      <c r="Q17" s="82">
        <f>IFERROR(P17/M17,"-")</f>
        <v>0.375</v>
      </c>
      <c r="R17" s="81">
        <v>1</v>
      </c>
      <c r="S17" s="81">
        <v>0</v>
      </c>
      <c r="T17" s="82">
        <f>IFERROR(S17/(O17+P17),"-")</f>
        <v>0</v>
      </c>
      <c r="U17" s="182"/>
      <c r="V17" s="84">
        <v>3</v>
      </c>
      <c r="W17" s="82">
        <f>IF(P17=0,"-",V17/P17)</f>
        <v>0.25</v>
      </c>
      <c r="X17" s="186">
        <v>894000</v>
      </c>
      <c r="Y17" s="187">
        <f>IFERROR(X17/P17,"-")</f>
        <v>74500</v>
      </c>
      <c r="Z17" s="187">
        <f>IFERROR(X17/V17,"-")</f>
        <v>298000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3</v>
      </c>
      <c r="AN17" s="101">
        <f>IF(P17=0,"",IF(AM17=0,"",(AM17/P17)))</f>
        <v>0.25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1</v>
      </c>
      <c r="AW17" s="107">
        <f>IF(P17=0,"",IF(AV17=0,"",(AV17/P17)))</f>
        <v>0.083333333333333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2</v>
      </c>
      <c r="BF17" s="113">
        <f>IF(P17=0,"",IF(BE17=0,"",(BE17/P17)))</f>
        <v>0.16666666666667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0.25</v>
      </c>
      <c r="BP17" s="121">
        <v>1</v>
      </c>
      <c r="BQ17" s="122">
        <f>IFERROR(BP17/BN17,"-")</f>
        <v>0.33333333333333</v>
      </c>
      <c r="BR17" s="123">
        <v>2000</v>
      </c>
      <c r="BS17" s="124">
        <f>IFERROR(BR17/BN17,"-")</f>
        <v>666.66666666667</v>
      </c>
      <c r="BT17" s="125">
        <v>1</v>
      </c>
      <c r="BU17" s="125"/>
      <c r="BV17" s="125"/>
      <c r="BW17" s="126">
        <v>2</v>
      </c>
      <c r="BX17" s="127">
        <f>IF(P17=0,"",IF(BW17=0,"",(BW17/P17)))</f>
        <v>0.16666666666667</v>
      </c>
      <c r="BY17" s="128">
        <v>2</v>
      </c>
      <c r="BZ17" s="129">
        <f>IFERROR(BY17/BW17,"-")</f>
        <v>1</v>
      </c>
      <c r="CA17" s="130">
        <v>892000</v>
      </c>
      <c r="CB17" s="131">
        <f>IFERROR(CA17/BW17,"-")</f>
        <v>446000</v>
      </c>
      <c r="CC17" s="132"/>
      <c r="CD17" s="132"/>
      <c r="CE17" s="132">
        <v>2</v>
      </c>
      <c r="CF17" s="133">
        <v>1</v>
      </c>
      <c r="CG17" s="134">
        <f>IF(P17=0,"",IF(CF17=0,"",(CF17/P17)))</f>
        <v>0.083333333333333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3</v>
      </c>
      <c r="CP17" s="141">
        <v>894000</v>
      </c>
      <c r="CQ17" s="141">
        <v>867000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>
        <f>AB18</f>
        <v>11.890909090909</v>
      </c>
      <c r="B18" s="203" t="s">
        <v>106</v>
      </c>
      <c r="C18" s="203" t="s">
        <v>107</v>
      </c>
      <c r="D18" s="203" t="s">
        <v>108</v>
      </c>
      <c r="E18" s="203"/>
      <c r="F18" s="203" t="s">
        <v>82</v>
      </c>
      <c r="G18" s="203" t="s">
        <v>109</v>
      </c>
      <c r="H18" s="90" t="s">
        <v>104</v>
      </c>
      <c r="I18" s="90" t="s">
        <v>78</v>
      </c>
      <c r="J18" s="188">
        <v>55000</v>
      </c>
      <c r="K18" s="81">
        <v>0</v>
      </c>
      <c r="L18" s="81">
        <v>0</v>
      </c>
      <c r="M18" s="81">
        <v>10</v>
      </c>
      <c r="N18" s="91">
        <v>4</v>
      </c>
      <c r="O18" s="92">
        <v>0</v>
      </c>
      <c r="P18" s="93">
        <f>N18+O18</f>
        <v>4</v>
      </c>
      <c r="Q18" s="82">
        <f>IFERROR(P18/M18,"-")</f>
        <v>0.4</v>
      </c>
      <c r="R18" s="81">
        <v>0</v>
      </c>
      <c r="S18" s="81">
        <v>0</v>
      </c>
      <c r="T18" s="82">
        <f>IFERROR(S18/(O18+P18),"-")</f>
        <v>0</v>
      </c>
      <c r="U18" s="182">
        <f>IFERROR(J18/SUM(P18:P19),"-")</f>
        <v>6111.1111111111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SUM(X18:X19)-SUM(J18:J19)</f>
        <v>599000</v>
      </c>
      <c r="AB18" s="85">
        <f>SUM(X18:X19)/SUM(J18:J19)</f>
        <v>11.890909090909</v>
      </c>
      <c r="AC18" s="79"/>
      <c r="AD18" s="94">
        <v>1</v>
      </c>
      <c r="AE18" s="95">
        <f>IF(P18=0,"",IF(AD18=0,"",(AD18/P18)))</f>
        <v>0.25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0.25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110</v>
      </c>
      <c r="C19" s="203"/>
      <c r="D19" s="203"/>
      <c r="E19" s="203"/>
      <c r="F19" s="203" t="s">
        <v>64</v>
      </c>
      <c r="G19" s="203"/>
      <c r="H19" s="90"/>
      <c r="I19" s="90"/>
      <c r="J19" s="188"/>
      <c r="K19" s="81">
        <v>0</v>
      </c>
      <c r="L19" s="81">
        <v>0</v>
      </c>
      <c r="M19" s="81">
        <v>21</v>
      </c>
      <c r="N19" s="91">
        <v>5</v>
      </c>
      <c r="O19" s="92">
        <v>0</v>
      </c>
      <c r="P19" s="93">
        <f>N19+O19</f>
        <v>5</v>
      </c>
      <c r="Q19" s="82">
        <f>IFERROR(P19/M19,"-")</f>
        <v>0.23809523809524</v>
      </c>
      <c r="R19" s="81">
        <v>2</v>
      </c>
      <c r="S19" s="81">
        <v>0</v>
      </c>
      <c r="T19" s="82">
        <f>IFERROR(S19/(O19+P19),"-")</f>
        <v>0</v>
      </c>
      <c r="U19" s="182"/>
      <c r="V19" s="84">
        <v>3</v>
      </c>
      <c r="W19" s="82">
        <f>IF(P19=0,"-",V19/P19)</f>
        <v>0.6</v>
      </c>
      <c r="X19" s="186">
        <v>654000</v>
      </c>
      <c r="Y19" s="187">
        <f>IFERROR(X19/P19,"-")</f>
        <v>130800</v>
      </c>
      <c r="Z19" s="187">
        <f>IFERROR(X19/V19,"-")</f>
        <v>218000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0.2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0.4</v>
      </c>
      <c r="BP19" s="121">
        <v>2</v>
      </c>
      <c r="BQ19" s="122">
        <f>IFERROR(BP19/BN19,"-")</f>
        <v>1</v>
      </c>
      <c r="BR19" s="123">
        <v>639000</v>
      </c>
      <c r="BS19" s="124">
        <f>IFERROR(BR19/BN19,"-")</f>
        <v>319500</v>
      </c>
      <c r="BT19" s="125"/>
      <c r="BU19" s="125"/>
      <c r="BV19" s="125">
        <v>2</v>
      </c>
      <c r="BW19" s="126">
        <v>1</v>
      </c>
      <c r="BX19" s="127">
        <f>IF(P19=0,"",IF(BW19=0,"",(BW19/P19)))</f>
        <v>0.2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1</v>
      </c>
      <c r="CG19" s="134">
        <f>IF(P19=0,"",IF(CF19=0,"",(CF19/P19)))</f>
        <v>0.2</v>
      </c>
      <c r="CH19" s="135">
        <v>1</v>
      </c>
      <c r="CI19" s="136">
        <f>IFERROR(CH19/CF19,"-")</f>
        <v>1</v>
      </c>
      <c r="CJ19" s="137">
        <v>15000</v>
      </c>
      <c r="CK19" s="138">
        <f>IFERROR(CJ19/CF19,"-")</f>
        <v>15000</v>
      </c>
      <c r="CL19" s="139"/>
      <c r="CM19" s="139">
        <v>1</v>
      </c>
      <c r="CN19" s="139"/>
      <c r="CO19" s="140">
        <v>3</v>
      </c>
      <c r="CP19" s="141">
        <v>654000</v>
      </c>
      <c r="CQ19" s="141">
        <v>341000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0.035294117647059</v>
      </c>
      <c r="B20" s="203" t="s">
        <v>111</v>
      </c>
      <c r="C20" s="203" t="s">
        <v>88</v>
      </c>
      <c r="D20" s="203" t="s">
        <v>81</v>
      </c>
      <c r="E20" s="203"/>
      <c r="F20" s="203" t="s">
        <v>82</v>
      </c>
      <c r="G20" s="203" t="s">
        <v>112</v>
      </c>
      <c r="H20" s="90" t="s">
        <v>84</v>
      </c>
      <c r="I20" s="90" t="s">
        <v>113</v>
      </c>
      <c r="J20" s="188">
        <v>85000</v>
      </c>
      <c r="K20" s="81">
        <v>0</v>
      </c>
      <c r="L20" s="81">
        <v>0</v>
      </c>
      <c r="M20" s="81">
        <v>29</v>
      </c>
      <c r="N20" s="91">
        <v>3</v>
      </c>
      <c r="O20" s="92">
        <v>0</v>
      </c>
      <c r="P20" s="93">
        <f>N20+O20</f>
        <v>3</v>
      </c>
      <c r="Q20" s="82">
        <f>IFERROR(P20/M20,"-")</f>
        <v>0.10344827586207</v>
      </c>
      <c r="R20" s="81">
        <v>0</v>
      </c>
      <c r="S20" s="81">
        <v>2</v>
      </c>
      <c r="T20" s="82">
        <f>IFERROR(S20/(O20+P20),"-")</f>
        <v>0.66666666666667</v>
      </c>
      <c r="U20" s="182">
        <f>IFERROR(J20/SUM(P20:P21),"-")</f>
        <v>10625</v>
      </c>
      <c r="V20" s="84">
        <v>1</v>
      </c>
      <c r="W20" s="82">
        <f>IF(P20=0,"-",V20/P20)</f>
        <v>0.33333333333333</v>
      </c>
      <c r="X20" s="186">
        <v>3000</v>
      </c>
      <c r="Y20" s="187">
        <f>IFERROR(X20/P20,"-")</f>
        <v>1000</v>
      </c>
      <c r="Z20" s="187">
        <f>IFERROR(X20/V20,"-")</f>
        <v>3000</v>
      </c>
      <c r="AA20" s="188">
        <f>SUM(X20:X21)-SUM(J20:J21)</f>
        <v>-82000</v>
      </c>
      <c r="AB20" s="85">
        <f>SUM(X20:X21)/SUM(J20:J21)</f>
        <v>0.035294117647059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0.33333333333333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>
        <v>1</v>
      </c>
      <c r="BH20" s="114">
        <f>IFERROR(BG20/BE20,"-")</f>
        <v>1</v>
      </c>
      <c r="BI20" s="115">
        <v>3000</v>
      </c>
      <c r="BJ20" s="116">
        <f>IFERROR(BI20/BE20,"-")</f>
        <v>3000</v>
      </c>
      <c r="BK20" s="117">
        <v>1</v>
      </c>
      <c r="BL20" s="117"/>
      <c r="BM20" s="117"/>
      <c r="BN20" s="119">
        <v>1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114</v>
      </c>
      <c r="C21" s="203"/>
      <c r="D21" s="203"/>
      <c r="E21" s="203"/>
      <c r="F21" s="203" t="s">
        <v>64</v>
      </c>
      <c r="G21" s="203"/>
      <c r="H21" s="90"/>
      <c r="I21" s="90"/>
      <c r="J21" s="188"/>
      <c r="K21" s="81">
        <v>0</v>
      </c>
      <c r="L21" s="81">
        <v>0</v>
      </c>
      <c r="M21" s="81">
        <v>22</v>
      </c>
      <c r="N21" s="91">
        <v>5</v>
      </c>
      <c r="O21" s="92">
        <v>0</v>
      </c>
      <c r="P21" s="93">
        <f>N21+O21</f>
        <v>5</v>
      </c>
      <c r="Q21" s="82">
        <f>IFERROR(P21/M21,"-")</f>
        <v>0.22727272727273</v>
      </c>
      <c r="R21" s="81">
        <v>0</v>
      </c>
      <c r="S21" s="81">
        <v>1</v>
      </c>
      <c r="T21" s="82">
        <f>IFERROR(S21/(O21+P21),"-")</f>
        <v>0.2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0.4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2</v>
      </c>
      <c r="BO21" s="120">
        <f>IF(P21=0,"",IF(BN21=0,"",(BN21/P21)))</f>
        <v>0.4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0.2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11.563636363636</v>
      </c>
      <c r="B22" s="203" t="s">
        <v>115</v>
      </c>
      <c r="C22" s="203" t="s">
        <v>80</v>
      </c>
      <c r="D22" s="203" t="s">
        <v>108</v>
      </c>
      <c r="E22" s="203"/>
      <c r="F22" s="203" t="s">
        <v>82</v>
      </c>
      <c r="G22" s="203" t="s">
        <v>116</v>
      </c>
      <c r="H22" s="90" t="s">
        <v>104</v>
      </c>
      <c r="I22" s="90" t="s">
        <v>117</v>
      </c>
      <c r="J22" s="188">
        <v>55000</v>
      </c>
      <c r="K22" s="81">
        <v>0</v>
      </c>
      <c r="L22" s="81">
        <v>0</v>
      </c>
      <c r="M22" s="81">
        <v>25</v>
      </c>
      <c r="N22" s="91">
        <v>4</v>
      </c>
      <c r="O22" s="92">
        <v>0</v>
      </c>
      <c r="P22" s="93">
        <f>N22+O22</f>
        <v>4</v>
      </c>
      <c r="Q22" s="82">
        <f>IFERROR(P22/M22,"-")</f>
        <v>0.16</v>
      </c>
      <c r="R22" s="81">
        <v>0</v>
      </c>
      <c r="S22" s="81">
        <v>2</v>
      </c>
      <c r="T22" s="82">
        <f>IFERROR(S22/(O22+P22),"-")</f>
        <v>0.5</v>
      </c>
      <c r="U22" s="182">
        <f>IFERROR(J22/SUM(P22:P23),"-")</f>
        <v>5000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581000</v>
      </c>
      <c r="AB22" s="85">
        <f>SUM(X22:X23)/SUM(J22:J23)</f>
        <v>11.563636363636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1</v>
      </c>
      <c r="AW22" s="107">
        <f>IF(P22=0,"",IF(AV22=0,"",(AV22/P22)))</f>
        <v>0.25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0.25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118</v>
      </c>
      <c r="C23" s="203"/>
      <c r="D23" s="203"/>
      <c r="E23" s="203"/>
      <c r="F23" s="203" t="s">
        <v>64</v>
      </c>
      <c r="G23" s="203"/>
      <c r="H23" s="90"/>
      <c r="I23" s="90"/>
      <c r="J23" s="188"/>
      <c r="K23" s="81">
        <v>0</v>
      </c>
      <c r="L23" s="81">
        <v>0</v>
      </c>
      <c r="M23" s="81">
        <v>98</v>
      </c>
      <c r="N23" s="91">
        <v>7</v>
      </c>
      <c r="O23" s="92">
        <v>0</v>
      </c>
      <c r="P23" s="93">
        <f>N23+O23</f>
        <v>7</v>
      </c>
      <c r="Q23" s="82">
        <f>IFERROR(P23/M23,"-")</f>
        <v>0.071428571428571</v>
      </c>
      <c r="R23" s="81">
        <v>0</v>
      </c>
      <c r="S23" s="81">
        <v>2</v>
      </c>
      <c r="T23" s="82">
        <f>IFERROR(S23/(O23+P23),"-")</f>
        <v>0.28571428571429</v>
      </c>
      <c r="U23" s="182"/>
      <c r="V23" s="84">
        <v>2</v>
      </c>
      <c r="W23" s="82">
        <f>IF(P23=0,"-",V23/P23)</f>
        <v>0.28571428571429</v>
      </c>
      <c r="X23" s="186">
        <v>636000</v>
      </c>
      <c r="Y23" s="187">
        <f>IFERROR(X23/P23,"-")</f>
        <v>90857.142857143</v>
      </c>
      <c r="Z23" s="187">
        <f>IFERROR(X23/V23,"-")</f>
        <v>318000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0.14285714285714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0.14285714285714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4</v>
      </c>
      <c r="BO23" s="120">
        <f>IF(P23=0,"",IF(BN23=0,"",(BN23/P23)))</f>
        <v>0.57142857142857</v>
      </c>
      <c r="BP23" s="121">
        <v>1</v>
      </c>
      <c r="BQ23" s="122">
        <f>IFERROR(BP23/BN23,"-")</f>
        <v>0.25</v>
      </c>
      <c r="BR23" s="123">
        <v>10000</v>
      </c>
      <c r="BS23" s="124">
        <f>IFERROR(BR23/BN23,"-")</f>
        <v>2500</v>
      </c>
      <c r="BT23" s="125"/>
      <c r="BU23" s="125">
        <v>1</v>
      </c>
      <c r="BV23" s="125"/>
      <c r="BW23" s="126">
        <v>1</v>
      </c>
      <c r="BX23" s="127">
        <f>IF(P23=0,"",IF(BW23=0,"",(BW23/P23)))</f>
        <v>0.14285714285714</v>
      </c>
      <c r="BY23" s="128">
        <v>1</v>
      </c>
      <c r="BZ23" s="129">
        <f>IFERROR(BY23/BW23,"-")</f>
        <v>1</v>
      </c>
      <c r="CA23" s="130">
        <v>626000</v>
      </c>
      <c r="CB23" s="131">
        <f>IFERROR(CA23/BW23,"-")</f>
        <v>626000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2</v>
      </c>
      <c r="CP23" s="141">
        <v>636000</v>
      </c>
      <c r="CQ23" s="141">
        <v>626000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>
        <f>AB24</f>
        <v>0.55714285714286</v>
      </c>
      <c r="B24" s="203" t="s">
        <v>119</v>
      </c>
      <c r="C24" s="203" t="s">
        <v>120</v>
      </c>
      <c r="D24" s="203" t="s">
        <v>96</v>
      </c>
      <c r="E24" s="203"/>
      <c r="F24" s="203" t="s">
        <v>82</v>
      </c>
      <c r="G24" s="203" t="s">
        <v>121</v>
      </c>
      <c r="H24" s="90" t="s">
        <v>122</v>
      </c>
      <c r="I24" s="204" t="s">
        <v>123</v>
      </c>
      <c r="J24" s="188">
        <v>70000</v>
      </c>
      <c r="K24" s="81">
        <v>0</v>
      </c>
      <c r="L24" s="81">
        <v>0</v>
      </c>
      <c r="M24" s="81">
        <v>19</v>
      </c>
      <c r="N24" s="91">
        <v>2</v>
      </c>
      <c r="O24" s="92">
        <v>0</v>
      </c>
      <c r="P24" s="93">
        <f>N24+O24</f>
        <v>2</v>
      </c>
      <c r="Q24" s="82">
        <f>IFERROR(P24/M24,"-")</f>
        <v>0.10526315789474</v>
      </c>
      <c r="R24" s="81">
        <v>0</v>
      </c>
      <c r="S24" s="81">
        <v>2</v>
      </c>
      <c r="T24" s="82">
        <f>IFERROR(S24/(O24+P24),"-")</f>
        <v>1</v>
      </c>
      <c r="U24" s="182">
        <f>IFERROR(J24/SUM(P24:P25),"-")</f>
        <v>14000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-31000</v>
      </c>
      <c r="AB24" s="85">
        <f>SUM(X24:X25)/SUM(J24:J25)</f>
        <v>0.55714285714286</v>
      </c>
      <c r="AC24" s="79"/>
      <c r="AD24" s="94">
        <v>1</v>
      </c>
      <c r="AE24" s="95">
        <f>IF(P24=0,"",IF(AD24=0,"",(AD24/P24)))</f>
        <v>0.5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>
        <v>1</v>
      </c>
      <c r="AN24" s="101">
        <f>IF(P24=0,"",IF(AM24=0,"",(AM24/P24)))</f>
        <v>0.5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124</v>
      </c>
      <c r="C25" s="203"/>
      <c r="D25" s="203"/>
      <c r="E25" s="203"/>
      <c r="F25" s="203" t="s">
        <v>64</v>
      </c>
      <c r="G25" s="203"/>
      <c r="H25" s="90"/>
      <c r="I25" s="90"/>
      <c r="J25" s="188"/>
      <c r="K25" s="81">
        <v>0</v>
      </c>
      <c r="L25" s="81">
        <v>0</v>
      </c>
      <c r="M25" s="81">
        <v>4</v>
      </c>
      <c r="N25" s="91">
        <v>2</v>
      </c>
      <c r="O25" s="92">
        <v>1</v>
      </c>
      <c r="P25" s="93">
        <f>N25+O25</f>
        <v>3</v>
      </c>
      <c r="Q25" s="82">
        <f>IFERROR(P25/M25,"-")</f>
        <v>0.75</v>
      </c>
      <c r="R25" s="81">
        <v>0</v>
      </c>
      <c r="S25" s="81">
        <v>1</v>
      </c>
      <c r="T25" s="82">
        <f>IFERROR(S25/(O25+P25),"-")</f>
        <v>0.25</v>
      </c>
      <c r="U25" s="182"/>
      <c r="V25" s="84">
        <v>1</v>
      </c>
      <c r="W25" s="82">
        <f>IF(P25=0,"-",V25/P25)</f>
        <v>0.33333333333333</v>
      </c>
      <c r="X25" s="186">
        <v>39000</v>
      </c>
      <c r="Y25" s="187">
        <f>IFERROR(X25/P25,"-")</f>
        <v>13000</v>
      </c>
      <c r="Z25" s="187">
        <f>IFERROR(X25/V25,"-")</f>
        <v>39000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0.66666666666667</v>
      </c>
      <c r="BG25" s="112">
        <v>1</v>
      </c>
      <c r="BH25" s="114">
        <f>IFERROR(BG25/BE25,"-")</f>
        <v>0.5</v>
      </c>
      <c r="BI25" s="115">
        <v>39000</v>
      </c>
      <c r="BJ25" s="116">
        <f>IFERROR(BI25/BE25,"-")</f>
        <v>19500</v>
      </c>
      <c r="BK25" s="117"/>
      <c r="BL25" s="117"/>
      <c r="BM25" s="117">
        <v>1</v>
      </c>
      <c r="BN25" s="119">
        <v>1</v>
      </c>
      <c r="BO25" s="120">
        <f>IF(P25=0,"",IF(BN25=0,"",(BN25/P25)))</f>
        <v>0.33333333333333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39000</v>
      </c>
      <c r="CQ25" s="141">
        <v>39000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0.8</v>
      </c>
      <c r="B26" s="203" t="s">
        <v>125</v>
      </c>
      <c r="C26" s="203" t="s">
        <v>126</v>
      </c>
      <c r="D26" s="203" t="s">
        <v>96</v>
      </c>
      <c r="E26" s="203"/>
      <c r="F26" s="203" t="s">
        <v>82</v>
      </c>
      <c r="G26" s="203" t="s">
        <v>127</v>
      </c>
      <c r="H26" s="90" t="s">
        <v>98</v>
      </c>
      <c r="I26" s="90" t="s">
        <v>128</v>
      </c>
      <c r="J26" s="188">
        <v>60000</v>
      </c>
      <c r="K26" s="81">
        <v>0</v>
      </c>
      <c r="L26" s="81">
        <v>0</v>
      </c>
      <c r="M26" s="81">
        <v>30</v>
      </c>
      <c r="N26" s="91">
        <v>3</v>
      </c>
      <c r="O26" s="92">
        <v>0</v>
      </c>
      <c r="P26" s="93">
        <f>N26+O26</f>
        <v>3</v>
      </c>
      <c r="Q26" s="82">
        <f>IFERROR(P26/M26,"-")</f>
        <v>0.1</v>
      </c>
      <c r="R26" s="81">
        <v>0</v>
      </c>
      <c r="S26" s="81">
        <v>1</v>
      </c>
      <c r="T26" s="82">
        <f>IFERROR(S26/(O26+P26),"-")</f>
        <v>0.33333333333333</v>
      </c>
      <c r="U26" s="182">
        <f>IFERROR(J26/SUM(P26:P27),"-")</f>
        <v>6000</v>
      </c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>
        <f>SUM(X26:X27)-SUM(J26:J27)</f>
        <v>-12000</v>
      </c>
      <c r="AB26" s="85">
        <f>SUM(X26:X27)/SUM(J26:J27)</f>
        <v>0.8</v>
      </c>
      <c r="AC26" s="79"/>
      <c r="AD26" s="94">
        <v>3</v>
      </c>
      <c r="AE26" s="95">
        <f>IF(P26=0,"",IF(AD26=0,"",(AD26/P26)))</f>
        <v>1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129</v>
      </c>
      <c r="C27" s="203"/>
      <c r="D27" s="203"/>
      <c r="E27" s="203"/>
      <c r="F27" s="203" t="s">
        <v>64</v>
      </c>
      <c r="G27" s="203"/>
      <c r="H27" s="90"/>
      <c r="I27" s="90"/>
      <c r="J27" s="188"/>
      <c r="K27" s="81">
        <v>0</v>
      </c>
      <c r="L27" s="81">
        <v>0</v>
      </c>
      <c r="M27" s="81">
        <v>26</v>
      </c>
      <c r="N27" s="91">
        <v>7</v>
      </c>
      <c r="O27" s="92">
        <v>0</v>
      </c>
      <c r="P27" s="93">
        <f>N27+O27</f>
        <v>7</v>
      </c>
      <c r="Q27" s="82">
        <f>IFERROR(P27/M27,"-")</f>
        <v>0.26923076923077</v>
      </c>
      <c r="R27" s="81">
        <v>0</v>
      </c>
      <c r="S27" s="81">
        <v>3</v>
      </c>
      <c r="T27" s="82">
        <f>IFERROR(S27/(O27+P27),"-")</f>
        <v>0.42857142857143</v>
      </c>
      <c r="U27" s="182"/>
      <c r="V27" s="84">
        <v>1</v>
      </c>
      <c r="W27" s="82">
        <f>IF(P27=0,"-",V27/P27)</f>
        <v>0.14285714285714</v>
      </c>
      <c r="X27" s="186">
        <v>48000</v>
      </c>
      <c r="Y27" s="187">
        <f>IFERROR(X27/P27,"-")</f>
        <v>6857.1428571429</v>
      </c>
      <c r="Z27" s="187">
        <f>IFERROR(X27/V27,"-")</f>
        <v>48000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3</v>
      </c>
      <c r="AN27" s="101">
        <f>IF(P27=0,"",IF(AM27=0,"",(AM27/P27)))</f>
        <v>0.42857142857143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1</v>
      </c>
      <c r="AW27" s="107">
        <f>IF(P27=0,"",IF(AV27=0,"",(AV27/P27)))</f>
        <v>0.14285714285714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2</v>
      </c>
      <c r="BF27" s="113">
        <f>IF(P27=0,"",IF(BE27=0,"",(BE27/P27)))</f>
        <v>0.28571428571429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1</v>
      </c>
      <c r="BO27" s="120">
        <f>IF(P27=0,"",IF(BN27=0,"",(BN27/P27)))</f>
        <v>0.14285714285714</v>
      </c>
      <c r="BP27" s="121">
        <v>1</v>
      </c>
      <c r="BQ27" s="122">
        <f>IFERROR(BP27/BN27,"-")</f>
        <v>1</v>
      </c>
      <c r="BR27" s="123">
        <v>48000</v>
      </c>
      <c r="BS27" s="124">
        <f>IFERROR(BR27/BN27,"-")</f>
        <v>48000</v>
      </c>
      <c r="BT27" s="125"/>
      <c r="BU27" s="125"/>
      <c r="BV27" s="125">
        <v>1</v>
      </c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48000</v>
      </c>
      <c r="CQ27" s="141">
        <v>48000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0.51428571428571</v>
      </c>
      <c r="B28" s="203" t="s">
        <v>130</v>
      </c>
      <c r="C28" s="203" t="s">
        <v>88</v>
      </c>
      <c r="D28" s="203" t="s">
        <v>96</v>
      </c>
      <c r="E28" s="203"/>
      <c r="F28" s="203" t="s">
        <v>82</v>
      </c>
      <c r="G28" s="203" t="s">
        <v>131</v>
      </c>
      <c r="H28" s="90" t="s">
        <v>132</v>
      </c>
      <c r="I28" s="90" t="s">
        <v>128</v>
      </c>
      <c r="J28" s="188">
        <v>70000</v>
      </c>
      <c r="K28" s="81">
        <v>0</v>
      </c>
      <c r="L28" s="81">
        <v>0</v>
      </c>
      <c r="M28" s="81">
        <v>66</v>
      </c>
      <c r="N28" s="91">
        <v>2</v>
      </c>
      <c r="O28" s="92">
        <v>0</v>
      </c>
      <c r="P28" s="93">
        <f>N28+O28</f>
        <v>2</v>
      </c>
      <c r="Q28" s="82">
        <f>IFERROR(P28/M28,"-")</f>
        <v>0.03030303030303</v>
      </c>
      <c r="R28" s="81">
        <v>0</v>
      </c>
      <c r="S28" s="81">
        <v>0</v>
      </c>
      <c r="T28" s="82">
        <f>IFERROR(S28/(O28+P28),"-")</f>
        <v>0</v>
      </c>
      <c r="U28" s="182">
        <f>IFERROR(J28/SUM(P28:P29),"-")</f>
        <v>3684.2105263158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SUM(X28:X29)-SUM(J28:J29)</f>
        <v>-34000</v>
      </c>
      <c r="AB28" s="85">
        <f>SUM(X28:X29)/SUM(J28:J29)</f>
        <v>0.51428571428571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2</v>
      </c>
      <c r="BO28" s="120">
        <f>IF(P28=0,"",IF(BN28=0,"",(BN28/P28)))</f>
        <v>1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133</v>
      </c>
      <c r="C29" s="203"/>
      <c r="D29" s="203"/>
      <c r="E29" s="203"/>
      <c r="F29" s="203" t="s">
        <v>64</v>
      </c>
      <c r="G29" s="203"/>
      <c r="H29" s="90"/>
      <c r="I29" s="90"/>
      <c r="J29" s="188"/>
      <c r="K29" s="81">
        <v>0</v>
      </c>
      <c r="L29" s="81">
        <v>0</v>
      </c>
      <c r="M29" s="81">
        <v>41</v>
      </c>
      <c r="N29" s="91">
        <v>17</v>
      </c>
      <c r="O29" s="92">
        <v>0</v>
      </c>
      <c r="P29" s="93">
        <f>N29+O29</f>
        <v>17</v>
      </c>
      <c r="Q29" s="82">
        <f>IFERROR(P29/M29,"-")</f>
        <v>0.41463414634146</v>
      </c>
      <c r="R29" s="81">
        <v>0</v>
      </c>
      <c r="S29" s="81">
        <v>7</v>
      </c>
      <c r="T29" s="82">
        <f>IFERROR(S29/(O29+P29),"-")</f>
        <v>0.41176470588235</v>
      </c>
      <c r="U29" s="182"/>
      <c r="V29" s="84">
        <v>1</v>
      </c>
      <c r="W29" s="82">
        <f>IF(P29=0,"-",V29/P29)</f>
        <v>0.058823529411765</v>
      </c>
      <c r="X29" s="186">
        <v>36000</v>
      </c>
      <c r="Y29" s="187">
        <f>IFERROR(X29/P29,"-")</f>
        <v>2117.6470588235</v>
      </c>
      <c r="Z29" s="187">
        <f>IFERROR(X29/V29,"-")</f>
        <v>36000</v>
      </c>
      <c r="AA29" s="188"/>
      <c r="AB29" s="85"/>
      <c r="AC29" s="79"/>
      <c r="AD29" s="94">
        <v>3</v>
      </c>
      <c r="AE29" s="95">
        <f>IF(P29=0,"",IF(AD29=0,"",(AD29/P29)))</f>
        <v>0.17647058823529</v>
      </c>
      <c r="AF29" s="94"/>
      <c r="AG29" s="96">
        <f>IFERROR(AF29/AD29,"-")</f>
        <v>0</v>
      </c>
      <c r="AH29" s="97"/>
      <c r="AI29" s="98">
        <f>IFERROR(AH29/AD29,"-")</f>
        <v>0</v>
      </c>
      <c r="AJ29" s="99"/>
      <c r="AK29" s="99"/>
      <c r="AL29" s="99"/>
      <c r="AM29" s="100">
        <v>1</v>
      </c>
      <c r="AN29" s="101">
        <f>IF(P29=0,"",IF(AM29=0,"",(AM29/P29)))</f>
        <v>0.058823529411765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>
        <v>1</v>
      </c>
      <c r="AW29" s="107">
        <f>IF(P29=0,"",IF(AV29=0,"",(AV29/P29)))</f>
        <v>0.058823529411765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2</v>
      </c>
      <c r="BF29" s="113">
        <f>IF(P29=0,"",IF(BE29=0,"",(BE29/P29)))</f>
        <v>0.11764705882353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6</v>
      </c>
      <c r="BO29" s="120">
        <f>IF(P29=0,"",IF(BN29=0,"",(BN29/P29)))</f>
        <v>0.35294117647059</v>
      </c>
      <c r="BP29" s="121">
        <v>1</v>
      </c>
      <c r="BQ29" s="122">
        <f>IFERROR(BP29/BN29,"-")</f>
        <v>0.16666666666667</v>
      </c>
      <c r="BR29" s="123">
        <v>36000</v>
      </c>
      <c r="BS29" s="124">
        <f>IFERROR(BR29/BN29,"-")</f>
        <v>6000</v>
      </c>
      <c r="BT29" s="125"/>
      <c r="BU29" s="125"/>
      <c r="BV29" s="125">
        <v>1</v>
      </c>
      <c r="BW29" s="126">
        <v>3</v>
      </c>
      <c r="BX29" s="127">
        <f>IF(P29=0,"",IF(BW29=0,"",(BW29/P29)))</f>
        <v>0.17647058823529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1</v>
      </c>
      <c r="CG29" s="134">
        <f>IF(P29=0,"",IF(CF29=0,"",(CF29/P29)))</f>
        <v>0.058823529411765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1</v>
      </c>
      <c r="CP29" s="141">
        <v>36000</v>
      </c>
      <c r="CQ29" s="141">
        <v>36000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9.424</v>
      </c>
      <c r="B30" s="203" t="s">
        <v>134</v>
      </c>
      <c r="C30" s="203" t="s">
        <v>135</v>
      </c>
      <c r="D30" s="203" t="s">
        <v>81</v>
      </c>
      <c r="E30" s="203"/>
      <c r="F30" s="203" t="s">
        <v>82</v>
      </c>
      <c r="G30" s="203" t="s">
        <v>136</v>
      </c>
      <c r="H30" s="90" t="s">
        <v>84</v>
      </c>
      <c r="I30" s="90" t="s">
        <v>137</v>
      </c>
      <c r="J30" s="188">
        <v>125000</v>
      </c>
      <c r="K30" s="81">
        <v>0</v>
      </c>
      <c r="L30" s="81">
        <v>0</v>
      </c>
      <c r="M30" s="81">
        <v>45</v>
      </c>
      <c r="N30" s="91">
        <v>9</v>
      </c>
      <c r="O30" s="92">
        <v>0</v>
      </c>
      <c r="P30" s="93">
        <f>N30+O30</f>
        <v>9</v>
      </c>
      <c r="Q30" s="82">
        <f>IFERROR(P30/M30,"-")</f>
        <v>0.2</v>
      </c>
      <c r="R30" s="81">
        <v>0</v>
      </c>
      <c r="S30" s="81">
        <v>4</v>
      </c>
      <c r="T30" s="82">
        <f>IFERROR(S30/(O30+P30),"-")</f>
        <v>0.44444444444444</v>
      </c>
      <c r="U30" s="182">
        <f>IFERROR(J30/SUM(P30:P31),"-")</f>
        <v>6250</v>
      </c>
      <c r="V30" s="84">
        <v>3</v>
      </c>
      <c r="W30" s="82">
        <f>IF(P30=0,"-",V30/P30)</f>
        <v>0.33333333333333</v>
      </c>
      <c r="X30" s="186">
        <v>96000</v>
      </c>
      <c r="Y30" s="187">
        <f>IFERROR(X30/P30,"-")</f>
        <v>10666.666666667</v>
      </c>
      <c r="Z30" s="187">
        <f>IFERROR(X30/V30,"-")</f>
        <v>32000</v>
      </c>
      <c r="AA30" s="188">
        <f>SUM(X30:X31)-SUM(J30:J31)</f>
        <v>1053000</v>
      </c>
      <c r="AB30" s="85">
        <f>SUM(X30:X31)/SUM(J30:J31)</f>
        <v>9.424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0.11111111111111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>
        <v>2</v>
      </c>
      <c r="AW30" s="107">
        <f>IF(P30=0,"",IF(AV30=0,"",(AV30/P30)))</f>
        <v>0.22222222222222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2</v>
      </c>
      <c r="BF30" s="113">
        <f>IF(P30=0,"",IF(BE30=0,"",(BE30/P30)))</f>
        <v>0.22222222222222</v>
      </c>
      <c r="BG30" s="112">
        <v>1</v>
      </c>
      <c r="BH30" s="114">
        <f>IFERROR(BG30/BE30,"-")</f>
        <v>0.5</v>
      </c>
      <c r="BI30" s="115">
        <v>5000</v>
      </c>
      <c r="BJ30" s="116">
        <f>IFERROR(BI30/BE30,"-")</f>
        <v>2500</v>
      </c>
      <c r="BK30" s="117">
        <v>1</v>
      </c>
      <c r="BL30" s="117"/>
      <c r="BM30" s="117"/>
      <c r="BN30" s="119">
        <v>4</v>
      </c>
      <c r="BO30" s="120">
        <f>IF(P30=0,"",IF(BN30=0,"",(BN30/P30)))</f>
        <v>0.44444444444444</v>
      </c>
      <c r="BP30" s="121">
        <v>2</v>
      </c>
      <c r="BQ30" s="122">
        <f>IFERROR(BP30/BN30,"-")</f>
        <v>0.5</v>
      </c>
      <c r="BR30" s="123">
        <v>91000</v>
      </c>
      <c r="BS30" s="124">
        <f>IFERROR(BR30/BN30,"-")</f>
        <v>22750</v>
      </c>
      <c r="BT30" s="125"/>
      <c r="BU30" s="125">
        <v>1</v>
      </c>
      <c r="BV30" s="125">
        <v>1</v>
      </c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3</v>
      </c>
      <c r="CP30" s="141">
        <v>96000</v>
      </c>
      <c r="CQ30" s="141">
        <v>85000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138</v>
      </c>
      <c r="C31" s="203"/>
      <c r="D31" s="203"/>
      <c r="E31" s="203"/>
      <c r="F31" s="203" t="s">
        <v>64</v>
      </c>
      <c r="G31" s="203"/>
      <c r="H31" s="90"/>
      <c r="I31" s="90"/>
      <c r="J31" s="188"/>
      <c r="K31" s="81">
        <v>0</v>
      </c>
      <c r="L31" s="81">
        <v>0</v>
      </c>
      <c r="M31" s="81">
        <v>19</v>
      </c>
      <c r="N31" s="91">
        <v>11</v>
      </c>
      <c r="O31" s="92">
        <v>0</v>
      </c>
      <c r="P31" s="93">
        <f>N31+O31</f>
        <v>11</v>
      </c>
      <c r="Q31" s="82">
        <f>IFERROR(P31/M31,"-")</f>
        <v>0.57894736842105</v>
      </c>
      <c r="R31" s="81">
        <v>2</v>
      </c>
      <c r="S31" s="81">
        <v>3</v>
      </c>
      <c r="T31" s="82">
        <f>IFERROR(S31/(O31+P31),"-")</f>
        <v>0.27272727272727</v>
      </c>
      <c r="U31" s="182"/>
      <c r="V31" s="84">
        <v>3</v>
      </c>
      <c r="W31" s="82">
        <f>IF(P31=0,"-",V31/P31)</f>
        <v>0.27272727272727</v>
      </c>
      <c r="X31" s="186">
        <v>1082000</v>
      </c>
      <c r="Y31" s="187">
        <f>IFERROR(X31/P31,"-")</f>
        <v>98363.636363636</v>
      </c>
      <c r="Z31" s="187">
        <f>IFERROR(X31/V31,"-")</f>
        <v>360666.66666667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0.090909090909091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1</v>
      </c>
      <c r="BF31" s="113">
        <f>IF(P31=0,"",IF(BE31=0,"",(BE31/P31)))</f>
        <v>0.090909090909091</v>
      </c>
      <c r="BG31" s="112">
        <v>1</v>
      </c>
      <c r="BH31" s="114">
        <f>IFERROR(BG31/BE31,"-")</f>
        <v>1</v>
      </c>
      <c r="BI31" s="115">
        <v>13000</v>
      </c>
      <c r="BJ31" s="116">
        <f>IFERROR(BI31/BE31,"-")</f>
        <v>13000</v>
      </c>
      <c r="BK31" s="117"/>
      <c r="BL31" s="117"/>
      <c r="BM31" s="117">
        <v>1</v>
      </c>
      <c r="BN31" s="119">
        <v>4</v>
      </c>
      <c r="BO31" s="120">
        <f>IF(P31=0,"",IF(BN31=0,"",(BN31/P31)))</f>
        <v>0.36363636363636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5</v>
      </c>
      <c r="BX31" s="127">
        <f>IF(P31=0,"",IF(BW31=0,"",(BW31/P31)))</f>
        <v>0.45454545454545</v>
      </c>
      <c r="BY31" s="128">
        <v>2</v>
      </c>
      <c r="BZ31" s="129">
        <f>IFERROR(BY31/BW31,"-")</f>
        <v>0.4</v>
      </c>
      <c r="CA31" s="130">
        <v>1069000</v>
      </c>
      <c r="CB31" s="131">
        <f>IFERROR(CA31/BW31,"-")</f>
        <v>213800</v>
      </c>
      <c r="CC31" s="132"/>
      <c r="CD31" s="132"/>
      <c r="CE31" s="132">
        <v>2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3</v>
      </c>
      <c r="CP31" s="141">
        <v>1082000</v>
      </c>
      <c r="CQ31" s="141">
        <v>758000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>
        <f>AB32</f>
        <v>0.61538461538462</v>
      </c>
      <c r="B32" s="203" t="s">
        <v>139</v>
      </c>
      <c r="C32" s="203" t="s">
        <v>140</v>
      </c>
      <c r="D32" s="203" t="s">
        <v>81</v>
      </c>
      <c r="E32" s="203"/>
      <c r="F32" s="203" t="s">
        <v>82</v>
      </c>
      <c r="G32" s="203" t="s">
        <v>141</v>
      </c>
      <c r="H32" s="90" t="s">
        <v>84</v>
      </c>
      <c r="I32" s="90" t="s">
        <v>142</v>
      </c>
      <c r="J32" s="188">
        <v>65000</v>
      </c>
      <c r="K32" s="81">
        <v>0</v>
      </c>
      <c r="L32" s="81">
        <v>0</v>
      </c>
      <c r="M32" s="81">
        <v>10</v>
      </c>
      <c r="N32" s="91">
        <v>2</v>
      </c>
      <c r="O32" s="92">
        <v>0</v>
      </c>
      <c r="P32" s="93">
        <f>N32+O32</f>
        <v>2</v>
      </c>
      <c r="Q32" s="82">
        <f>IFERROR(P32/M32,"-")</f>
        <v>0.2</v>
      </c>
      <c r="R32" s="81">
        <v>0</v>
      </c>
      <c r="S32" s="81">
        <v>2</v>
      </c>
      <c r="T32" s="82">
        <f>IFERROR(S32/(O32+P32),"-")</f>
        <v>1</v>
      </c>
      <c r="U32" s="182">
        <f>IFERROR(J32/SUM(P32:P33),"-")</f>
        <v>10833.333333333</v>
      </c>
      <c r="V32" s="84">
        <v>2</v>
      </c>
      <c r="W32" s="82">
        <f>IF(P32=0,"-",V32/P32)</f>
        <v>1</v>
      </c>
      <c r="X32" s="186">
        <v>40000</v>
      </c>
      <c r="Y32" s="187">
        <f>IFERROR(X32/P32,"-")</f>
        <v>20000</v>
      </c>
      <c r="Z32" s="187">
        <f>IFERROR(X32/V32,"-")</f>
        <v>20000</v>
      </c>
      <c r="AA32" s="188">
        <f>SUM(X32:X33)-SUM(J32:J33)</f>
        <v>-25000</v>
      </c>
      <c r="AB32" s="85">
        <f>SUM(X32:X33)/SUM(J32:J33)</f>
        <v>0.61538461538462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0.5</v>
      </c>
      <c r="BG32" s="112">
        <v>1</v>
      </c>
      <c r="BH32" s="114">
        <f>IFERROR(BG32/BE32,"-")</f>
        <v>1</v>
      </c>
      <c r="BI32" s="115">
        <v>5000</v>
      </c>
      <c r="BJ32" s="116">
        <f>IFERROR(BI32/BE32,"-")</f>
        <v>5000</v>
      </c>
      <c r="BK32" s="117">
        <v>1</v>
      </c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0.5</v>
      </c>
      <c r="BY32" s="128">
        <v>1</v>
      </c>
      <c r="BZ32" s="129">
        <f>IFERROR(BY32/BW32,"-")</f>
        <v>1</v>
      </c>
      <c r="CA32" s="130">
        <v>35000</v>
      </c>
      <c r="CB32" s="131">
        <f>IFERROR(CA32/BW32,"-")</f>
        <v>35000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40000</v>
      </c>
      <c r="CQ32" s="141">
        <v>35000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143</v>
      </c>
      <c r="C33" s="203"/>
      <c r="D33" s="203"/>
      <c r="E33" s="203"/>
      <c r="F33" s="203" t="s">
        <v>64</v>
      </c>
      <c r="G33" s="203"/>
      <c r="H33" s="90"/>
      <c r="I33" s="90"/>
      <c r="J33" s="188"/>
      <c r="K33" s="81">
        <v>0</v>
      </c>
      <c r="L33" s="81">
        <v>0</v>
      </c>
      <c r="M33" s="81">
        <v>17</v>
      </c>
      <c r="N33" s="91">
        <v>3</v>
      </c>
      <c r="O33" s="92">
        <v>1</v>
      </c>
      <c r="P33" s="93">
        <f>N33+O33</f>
        <v>4</v>
      </c>
      <c r="Q33" s="82">
        <f>IFERROR(P33/M33,"-")</f>
        <v>0.23529411764706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1</v>
      </c>
      <c r="AW33" s="107">
        <f>IF(P33=0,"",IF(AV33=0,"",(AV33/P33)))</f>
        <v>0.25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2</v>
      </c>
      <c r="BF33" s="113">
        <f>IF(P33=0,"",IF(BE33=0,"",(BE33/P33)))</f>
        <v>0.5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>
        <v>1</v>
      </c>
      <c r="CG33" s="134">
        <f>IF(P33=0,"",IF(CF33=0,"",(CF33/P33)))</f>
        <v>0.25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0.088888888888889</v>
      </c>
      <c r="B34" s="203" t="s">
        <v>144</v>
      </c>
      <c r="C34" s="203" t="s">
        <v>145</v>
      </c>
      <c r="D34" s="203" t="s">
        <v>108</v>
      </c>
      <c r="E34" s="203"/>
      <c r="F34" s="203" t="s">
        <v>82</v>
      </c>
      <c r="G34" s="203" t="s">
        <v>146</v>
      </c>
      <c r="H34" s="90" t="s">
        <v>104</v>
      </c>
      <c r="I34" s="90" t="s">
        <v>147</v>
      </c>
      <c r="J34" s="188">
        <v>45000</v>
      </c>
      <c r="K34" s="81">
        <v>0</v>
      </c>
      <c r="L34" s="81">
        <v>0</v>
      </c>
      <c r="M34" s="81">
        <v>15</v>
      </c>
      <c r="N34" s="91">
        <v>3</v>
      </c>
      <c r="O34" s="92">
        <v>0</v>
      </c>
      <c r="P34" s="93">
        <f>N34+O34</f>
        <v>3</v>
      </c>
      <c r="Q34" s="82">
        <f>IFERROR(P34/M34,"-")</f>
        <v>0.2</v>
      </c>
      <c r="R34" s="81">
        <v>0</v>
      </c>
      <c r="S34" s="81">
        <v>2</v>
      </c>
      <c r="T34" s="82">
        <f>IFERROR(S34/(O34+P34),"-")</f>
        <v>0.66666666666667</v>
      </c>
      <c r="U34" s="182">
        <f>IFERROR(J34/SUM(P34:P35),"-")</f>
        <v>6428.5714285714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SUM(X34:X35)-SUM(J34:J35)</f>
        <v>-41000</v>
      </c>
      <c r="AB34" s="85">
        <f>SUM(X34:X35)/SUM(J34:J35)</f>
        <v>0.088888888888889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0.33333333333333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0.33333333333333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</v>
      </c>
      <c r="BO34" s="120">
        <f>IF(P34=0,"",IF(BN34=0,"",(BN34/P34)))</f>
        <v>0.33333333333333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148</v>
      </c>
      <c r="C35" s="203"/>
      <c r="D35" s="203"/>
      <c r="E35" s="203"/>
      <c r="F35" s="203" t="s">
        <v>64</v>
      </c>
      <c r="G35" s="203"/>
      <c r="H35" s="90"/>
      <c r="I35" s="90"/>
      <c r="J35" s="188"/>
      <c r="K35" s="81">
        <v>0</v>
      </c>
      <c r="L35" s="81">
        <v>0</v>
      </c>
      <c r="M35" s="81">
        <v>5</v>
      </c>
      <c r="N35" s="91">
        <v>4</v>
      </c>
      <c r="O35" s="92">
        <v>0</v>
      </c>
      <c r="P35" s="93">
        <f>N35+O35</f>
        <v>4</v>
      </c>
      <c r="Q35" s="82">
        <f>IFERROR(P35/M35,"-")</f>
        <v>0.8</v>
      </c>
      <c r="R35" s="81">
        <v>1</v>
      </c>
      <c r="S35" s="81">
        <v>1</v>
      </c>
      <c r="T35" s="82">
        <f>IFERROR(S35/(O35+P35),"-")</f>
        <v>0.25</v>
      </c>
      <c r="U35" s="182"/>
      <c r="V35" s="84">
        <v>1</v>
      </c>
      <c r="W35" s="82">
        <f>IF(P35=0,"-",V35/P35)</f>
        <v>0.25</v>
      </c>
      <c r="X35" s="186">
        <v>4000</v>
      </c>
      <c r="Y35" s="187">
        <f>IFERROR(X35/P35,"-")</f>
        <v>1000</v>
      </c>
      <c r="Z35" s="187">
        <f>IFERROR(X35/V35,"-")</f>
        <v>4000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2</v>
      </c>
      <c r="BF35" s="113">
        <f>IF(P35=0,"",IF(BE35=0,"",(BE35/P35)))</f>
        <v>0.5</v>
      </c>
      <c r="BG35" s="112">
        <v>1</v>
      </c>
      <c r="BH35" s="114">
        <f>IFERROR(BG35/BE35,"-")</f>
        <v>0.5</v>
      </c>
      <c r="BI35" s="115">
        <v>4000</v>
      </c>
      <c r="BJ35" s="116">
        <f>IFERROR(BI35/BE35,"-")</f>
        <v>2000</v>
      </c>
      <c r="BK35" s="117"/>
      <c r="BL35" s="117">
        <v>1</v>
      </c>
      <c r="BM35" s="117"/>
      <c r="BN35" s="119">
        <v>1</v>
      </c>
      <c r="BO35" s="120">
        <f>IF(P35=0,"",IF(BN35=0,"",(BN35/P35)))</f>
        <v>0.25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0.25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4000</v>
      </c>
      <c r="CQ35" s="141">
        <v>4000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0.6</v>
      </c>
      <c r="B36" s="203" t="s">
        <v>149</v>
      </c>
      <c r="C36" s="203" t="s">
        <v>150</v>
      </c>
      <c r="D36" s="203" t="s">
        <v>151</v>
      </c>
      <c r="E36" s="203"/>
      <c r="F36" s="203" t="s">
        <v>82</v>
      </c>
      <c r="G36" s="203" t="s">
        <v>152</v>
      </c>
      <c r="H36" s="90" t="s">
        <v>153</v>
      </c>
      <c r="I36" s="90" t="s">
        <v>154</v>
      </c>
      <c r="J36" s="188">
        <v>65000</v>
      </c>
      <c r="K36" s="81">
        <v>0</v>
      </c>
      <c r="L36" s="81">
        <v>0</v>
      </c>
      <c r="M36" s="81">
        <v>19</v>
      </c>
      <c r="N36" s="91">
        <v>3</v>
      </c>
      <c r="O36" s="92">
        <v>0</v>
      </c>
      <c r="P36" s="93">
        <f>N36+O36</f>
        <v>3</v>
      </c>
      <c r="Q36" s="82">
        <f>IFERROR(P36/M36,"-")</f>
        <v>0.15789473684211</v>
      </c>
      <c r="R36" s="81">
        <v>0</v>
      </c>
      <c r="S36" s="81">
        <v>0</v>
      </c>
      <c r="T36" s="82">
        <f>IFERROR(S36/(O36+P36),"-")</f>
        <v>0</v>
      </c>
      <c r="U36" s="182">
        <f>IFERROR(J36/SUM(P36:P37),"-")</f>
        <v>9285.7142857143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-26000</v>
      </c>
      <c r="AB36" s="85">
        <f>SUM(X36:X37)/SUM(J36:J37)</f>
        <v>0.6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0.33333333333333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2</v>
      </c>
      <c r="BO36" s="120">
        <f>IF(P36=0,"",IF(BN36=0,"",(BN36/P36)))</f>
        <v>0.66666666666667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155</v>
      </c>
      <c r="C37" s="203"/>
      <c r="D37" s="203"/>
      <c r="E37" s="203"/>
      <c r="F37" s="203" t="s">
        <v>64</v>
      </c>
      <c r="G37" s="203"/>
      <c r="H37" s="90"/>
      <c r="I37" s="90"/>
      <c r="J37" s="188"/>
      <c r="K37" s="81">
        <v>0</v>
      </c>
      <c r="L37" s="81">
        <v>0</v>
      </c>
      <c r="M37" s="81">
        <v>12</v>
      </c>
      <c r="N37" s="91">
        <v>4</v>
      </c>
      <c r="O37" s="92">
        <v>0</v>
      </c>
      <c r="P37" s="93">
        <f>N37+O37</f>
        <v>4</v>
      </c>
      <c r="Q37" s="82">
        <f>IFERROR(P37/M37,"-")</f>
        <v>0.33333333333333</v>
      </c>
      <c r="R37" s="81">
        <v>2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0.25</v>
      </c>
      <c r="X37" s="186">
        <v>39000</v>
      </c>
      <c r="Y37" s="187">
        <f>IFERROR(X37/P37,"-")</f>
        <v>9750</v>
      </c>
      <c r="Z37" s="187">
        <f>IFERROR(X37/V37,"-")</f>
        <v>39000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0.25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2</v>
      </c>
      <c r="BO37" s="120">
        <f>IF(P37=0,"",IF(BN37=0,"",(BN37/P37)))</f>
        <v>0.5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0.25</v>
      </c>
      <c r="BY37" s="128">
        <v>1</v>
      </c>
      <c r="BZ37" s="129">
        <f>IFERROR(BY37/BW37,"-")</f>
        <v>1</v>
      </c>
      <c r="CA37" s="130">
        <v>39000</v>
      </c>
      <c r="CB37" s="131">
        <f>IFERROR(CA37/BW37,"-")</f>
        <v>39000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39000</v>
      </c>
      <c r="CQ37" s="141">
        <v>39000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0.52727272727273</v>
      </c>
      <c r="B38" s="203" t="s">
        <v>156</v>
      </c>
      <c r="C38" s="203" t="s">
        <v>157</v>
      </c>
      <c r="D38" s="203" t="s">
        <v>96</v>
      </c>
      <c r="E38" s="203"/>
      <c r="F38" s="203" t="s">
        <v>82</v>
      </c>
      <c r="G38" s="203" t="s">
        <v>158</v>
      </c>
      <c r="H38" s="90" t="s">
        <v>132</v>
      </c>
      <c r="I38" s="90" t="s">
        <v>154</v>
      </c>
      <c r="J38" s="188">
        <v>110000</v>
      </c>
      <c r="K38" s="81">
        <v>0</v>
      </c>
      <c r="L38" s="81">
        <v>0</v>
      </c>
      <c r="M38" s="81">
        <v>63</v>
      </c>
      <c r="N38" s="91">
        <v>7</v>
      </c>
      <c r="O38" s="92">
        <v>0</v>
      </c>
      <c r="P38" s="93">
        <f>N38+O38</f>
        <v>7</v>
      </c>
      <c r="Q38" s="82">
        <f>IFERROR(P38/M38,"-")</f>
        <v>0.11111111111111</v>
      </c>
      <c r="R38" s="81">
        <v>0</v>
      </c>
      <c r="S38" s="81">
        <v>4</v>
      </c>
      <c r="T38" s="82">
        <f>IFERROR(S38/(O38+P38),"-")</f>
        <v>0.57142857142857</v>
      </c>
      <c r="U38" s="182">
        <f>IFERROR(J38/SUM(P38:P39),"-")</f>
        <v>7857.1428571429</v>
      </c>
      <c r="V38" s="84">
        <v>1</v>
      </c>
      <c r="W38" s="82">
        <f>IF(P38=0,"-",V38/P38)</f>
        <v>0.14285714285714</v>
      </c>
      <c r="X38" s="186">
        <v>12000</v>
      </c>
      <c r="Y38" s="187">
        <f>IFERROR(X38/P38,"-")</f>
        <v>1714.2857142857</v>
      </c>
      <c r="Z38" s="187">
        <f>IFERROR(X38/V38,"-")</f>
        <v>12000</v>
      </c>
      <c r="AA38" s="188">
        <f>SUM(X38:X39)-SUM(J38:J39)</f>
        <v>-52000</v>
      </c>
      <c r="AB38" s="85">
        <f>SUM(X38:X39)/SUM(J38:J39)</f>
        <v>0.52727272727273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0.14285714285714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>
        <v>1</v>
      </c>
      <c r="AW38" s="107">
        <f>IF(P38=0,"",IF(AV38=0,"",(AV38/P38)))</f>
        <v>0.14285714285714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2</v>
      </c>
      <c r="BF38" s="113">
        <f>IF(P38=0,"",IF(BE38=0,"",(BE38/P38)))</f>
        <v>0.28571428571429</v>
      </c>
      <c r="BG38" s="112">
        <v>1</v>
      </c>
      <c r="BH38" s="114">
        <f>IFERROR(BG38/BE38,"-")</f>
        <v>0.5</v>
      </c>
      <c r="BI38" s="115">
        <v>12000</v>
      </c>
      <c r="BJ38" s="116">
        <f>IFERROR(BI38/BE38,"-")</f>
        <v>6000</v>
      </c>
      <c r="BK38" s="117"/>
      <c r="BL38" s="117"/>
      <c r="BM38" s="117">
        <v>1</v>
      </c>
      <c r="BN38" s="119">
        <v>3</v>
      </c>
      <c r="BO38" s="120">
        <f>IF(P38=0,"",IF(BN38=0,"",(BN38/P38)))</f>
        <v>0.42857142857143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12000</v>
      </c>
      <c r="CQ38" s="141">
        <v>12000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159</v>
      </c>
      <c r="C39" s="203"/>
      <c r="D39" s="203"/>
      <c r="E39" s="203"/>
      <c r="F39" s="203" t="s">
        <v>64</v>
      </c>
      <c r="G39" s="203"/>
      <c r="H39" s="90"/>
      <c r="I39" s="90"/>
      <c r="J39" s="188"/>
      <c r="K39" s="81">
        <v>0</v>
      </c>
      <c r="L39" s="81">
        <v>0</v>
      </c>
      <c r="M39" s="81">
        <v>19</v>
      </c>
      <c r="N39" s="91">
        <v>7</v>
      </c>
      <c r="O39" s="92">
        <v>0</v>
      </c>
      <c r="P39" s="93">
        <f>N39+O39</f>
        <v>7</v>
      </c>
      <c r="Q39" s="82">
        <f>IFERROR(P39/M39,"-")</f>
        <v>0.36842105263158</v>
      </c>
      <c r="R39" s="81">
        <v>0</v>
      </c>
      <c r="S39" s="81">
        <v>1</v>
      </c>
      <c r="T39" s="82">
        <f>IFERROR(S39/(O39+P39),"-")</f>
        <v>0.14285714285714</v>
      </c>
      <c r="U39" s="182"/>
      <c r="V39" s="84">
        <v>2</v>
      </c>
      <c r="W39" s="82">
        <f>IF(P39=0,"-",V39/P39)</f>
        <v>0.28571428571429</v>
      </c>
      <c r="X39" s="186">
        <v>46000</v>
      </c>
      <c r="Y39" s="187">
        <f>IFERROR(X39/P39,"-")</f>
        <v>6571.4285714286</v>
      </c>
      <c r="Z39" s="187">
        <f>IFERROR(X39/V39,"-")</f>
        <v>23000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>
        <v>1</v>
      </c>
      <c r="AW39" s="107">
        <f>IF(P39=0,"",IF(AV39=0,"",(AV39/P39)))</f>
        <v>0.14285714285714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>
        <v>3</v>
      </c>
      <c r="BF39" s="113">
        <f>IF(P39=0,"",IF(BE39=0,"",(BE39/P39)))</f>
        <v>0.42857142857143</v>
      </c>
      <c r="BG39" s="112">
        <v>1</v>
      </c>
      <c r="BH39" s="114">
        <f>IFERROR(BG39/BE39,"-")</f>
        <v>0.33333333333333</v>
      </c>
      <c r="BI39" s="115">
        <v>13000</v>
      </c>
      <c r="BJ39" s="116">
        <f>IFERROR(BI39/BE39,"-")</f>
        <v>4333.3333333333</v>
      </c>
      <c r="BK39" s="117"/>
      <c r="BL39" s="117"/>
      <c r="BM39" s="117">
        <v>1</v>
      </c>
      <c r="BN39" s="119">
        <v>2</v>
      </c>
      <c r="BO39" s="120">
        <f>IF(P39=0,"",IF(BN39=0,"",(BN39/P39)))</f>
        <v>0.28571428571429</v>
      </c>
      <c r="BP39" s="121">
        <v>1</v>
      </c>
      <c r="BQ39" s="122">
        <f>IFERROR(BP39/BN39,"-")</f>
        <v>0.5</v>
      </c>
      <c r="BR39" s="123">
        <v>33000</v>
      </c>
      <c r="BS39" s="124">
        <f>IFERROR(BR39/BN39,"-")</f>
        <v>16500</v>
      </c>
      <c r="BT39" s="125"/>
      <c r="BU39" s="125"/>
      <c r="BV39" s="125">
        <v>1</v>
      </c>
      <c r="BW39" s="126">
        <v>1</v>
      </c>
      <c r="BX39" s="127">
        <f>IF(P39=0,"",IF(BW39=0,"",(BW39/P39)))</f>
        <v>0.14285714285714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2</v>
      </c>
      <c r="CP39" s="141">
        <v>46000</v>
      </c>
      <c r="CQ39" s="141">
        <v>33000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30"/>
      <c r="B40" s="87"/>
      <c r="C40" s="88"/>
      <c r="D40" s="88"/>
      <c r="E40" s="88"/>
      <c r="F40" s="89"/>
      <c r="G40" s="90"/>
      <c r="H40" s="90"/>
      <c r="I40" s="90"/>
      <c r="J40" s="192"/>
      <c r="K40" s="34"/>
      <c r="L40" s="34"/>
      <c r="M40" s="31"/>
      <c r="N40" s="23"/>
      <c r="O40" s="23"/>
      <c r="P40" s="23"/>
      <c r="Q40" s="33"/>
      <c r="R40" s="32"/>
      <c r="S40" s="23"/>
      <c r="T40" s="32"/>
      <c r="U40" s="183"/>
      <c r="V40" s="25"/>
      <c r="W40" s="25"/>
      <c r="X40" s="189"/>
      <c r="Y40" s="189"/>
      <c r="Z40" s="189"/>
      <c r="AA40" s="189"/>
      <c r="AB40" s="33"/>
      <c r="AC40" s="59"/>
      <c r="AD40" s="63"/>
      <c r="AE40" s="64"/>
      <c r="AF40" s="63"/>
      <c r="AG40" s="67"/>
      <c r="AH40" s="68"/>
      <c r="AI40" s="69"/>
      <c r="AJ40" s="70"/>
      <c r="AK40" s="70"/>
      <c r="AL40" s="70"/>
      <c r="AM40" s="63"/>
      <c r="AN40" s="64"/>
      <c r="AO40" s="63"/>
      <c r="AP40" s="67"/>
      <c r="AQ40" s="68"/>
      <c r="AR40" s="69"/>
      <c r="AS40" s="70"/>
      <c r="AT40" s="70"/>
      <c r="AU40" s="70"/>
      <c r="AV40" s="63"/>
      <c r="AW40" s="64"/>
      <c r="AX40" s="63"/>
      <c r="AY40" s="67"/>
      <c r="AZ40" s="68"/>
      <c r="BA40" s="69"/>
      <c r="BB40" s="70"/>
      <c r="BC40" s="70"/>
      <c r="BD40" s="70"/>
      <c r="BE40" s="63"/>
      <c r="BF40" s="64"/>
      <c r="BG40" s="63"/>
      <c r="BH40" s="67"/>
      <c r="BI40" s="68"/>
      <c r="BJ40" s="69"/>
      <c r="BK40" s="70"/>
      <c r="BL40" s="70"/>
      <c r="BM40" s="70"/>
      <c r="BN40" s="65"/>
      <c r="BO40" s="66"/>
      <c r="BP40" s="63"/>
      <c r="BQ40" s="67"/>
      <c r="BR40" s="68"/>
      <c r="BS40" s="69"/>
      <c r="BT40" s="70"/>
      <c r="BU40" s="70"/>
      <c r="BV40" s="70"/>
      <c r="BW40" s="65"/>
      <c r="BX40" s="66"/>
      <c r="BY40" s="63"/>
      <c r="BZ40" s="67"/>
      <c r="CA40" s="68"/>
      <c r="CB40" s="69"/>
      <c r="CC40" s="70"/>
      <c r="CD40" s="70"/>
      <c r="CE40" s="70"/>
      <c r="CF40" s="65"/>
      <c r="CG40" s="66"/>
      <c r="CH40" s="63"/>
      <c r="CI40" s="67"/>
      <c r="CJ40" s="68"/>
      <c r="CK40" s="69"/>
      <c r="CL40" s="70"/>
      <c r="CM40" s="70"/>
      <c r="CN40" s="70"/>
      <c r="CO40" s="71"/>
      <c r="CP40" s="68"/>
      <c r="CQ40" s="68"/>
      <c r="CR40" s="68"/>
      <c r="CS40" s="72"/>
    </row>
    <row r="41" spans="1:98">
      <c r="A41" s="30"/>
      <c r="B41" s="37"/>
      <c r="C41" s="21"/>
      <c r="D41" s="21"/>
      <c r="E41" s="21"/>
      <c r="F41" s="22"/>
      <c r="G41" s="36"/>
      <c r="H41" s="36"/>
      <c r="I41" s="75"/>
      <c r="J41" s="193"/>
      <c r="K41" s="34"/>
      <c r="L41" s="34"/>
      <c r="M41" s="31"/>
      <c r="N41" s="23"/>
      <c r="O41" s="23"/>
      <c r="P41" s="23"/>
      <c r="Q41" s="33"/>
      <c r="R41" s="32"/>
      <c r="S41" s="23"/>
      <c r="T41" s="32"/>
      <c r="U41" s="183"/>
      <c r="V41" s="25"/>
      <c r="W41" s="25"/>
      <c r="X41" s="189"/>
      <c r="Y41" s="189"/>
      <c r="Z41" s="189"/>
      <c r="AA41" s="189"/>
      <c r="AB41" s="33"/>
      <c r="AC41" s="61"/>
      <c r="AD41" s="63"/>
      <c r="AE41" s="64"/>
      <c r="AF41" s="63"/>
      <c r="AG41" s="67"/>
      <c r="AH41" s="68"/>
      <c r="AI41" s="69"/>
      <c r="AJ41" s="70"/>
      <c r="AK41" s="70"/>
      <c r="AL41" s="70"/>
      <c r="AM41" s="63"/>
      <c r="AN41" s="64"/>
      <c r="AO41" s="63"/>
      <c r="AP41" s="67"/>
      <c r="AQ41" s="68"/>
      <c r="AR41" s="69"/>
      <c r="AS41" s="70"/>
      <c r="AT41" s="70"/>
      <c r="AU41" s="70"/>
      <c r="AV41" s="63"/>
      <c r="AW41" s="64"/>
      <c r="AX41" s="63"/>
      <c r="AY41" s="67"/>
      <c r="AZ41" s="68"/>
      <c r="BA41" s="69"/>
      <c r="BB41" s="70"/>
      <c r="BC41" s="70"/>
      <c r="BD41" s="70"/>
      <c r="BE41" s="63"/>
      <c r="BF41" s="64"/>
      <c r="BG41" s="63"/>
      <c r="BH41" s="67"/>
      <c r="BI41" s="68"/>
      <c r="BJ41" s="69"/>
      <c r="BK41" s="70"/>
      <c r="BL41" s="70"/>
      <c r="BM41" s="70"/>
      <c r="BN41" s="65"/>
      <c r="BO41" s="66"/>
      <c r="BP41" s="63"/>
      <c r="BQ41" s="67"/>
      <c r="BR41" s="68"/>
      <c r="BS41" s="69"/>
      <c r="BT41" s="70"/>
      <c r="BU41" s="70"/>
      <c r="BV41" s="70"/>
      <c r="BW41" s="65"/>
      <c r="BX41" s="66"/>
      <c r="BY41" s="63"/>
      <c r="BZ41" s="67"/>
      <c r="CA41" s="68"/>
      <c r="CB41" s="69"/>
      <c r="CC41" s="70"/>
      <c r="CD41" s="70"/>
      <c r="CE41" s="70"/>
      <c r="CF41" s="65"/>
      <c r="CG41" s="66"/>
      <c r="CH41" s="63"/>
      <c r="CI41" s="67"/>
      <c r="CJ41" s="68"/>
      <c r="CK41" s="69"/>
      <c r="CL41" s="70"/>
      <c r="CM41" s="70"/>
      <c r="CN41" s="70"/>
      <c r="CO41" s="71"/>
      <c r="CP41" s="68"/>
      <c r="CQ41" s="68"/>
      <c r="CR41" s="68"/>
      <c r="CS41" s="72"/>
    </row>
    <row r="42" spans="1:98">
      <c r="A42" s="19">
        <f>AB42</f>
        <v>3.0215361445783</v>
      </c>
      <c r="B42" s="39"/>
      <c r="C42" s="39"/>
      <c r="D42" s="39"/>
      <c r="E42" s="39"/>
      <c r="F42" s="39"/>
      <c r="G42" s="40" t="s">
        <v>160</v>
      </c>
      <c r="H42" s="40"/>
      <c r="I42" s="40"/>
      <c r="J42" s="190">
        <f>SUM(J6:J41)</f>
        <v>1328000</v>
      </c>
      <c r="K42" s="41">
        <f>SUM(K6:K41)</f>
        <v>0</v>
      </c>
      <c r="L42" s="41">
        <f>SUM(L6:L41)</f>
        <v>0</v>
      </c>
      <c r="M42" s="41">
        <f>SUM(M6:M41)</f>
        <v>1023</v>
      </c>
      <c r="N42" s="41">
        <f>SUM(N6:N41)</f>
        <v>228</v>
      </c>
      <c r="O42" s="41">
        <f>SUM(O6:O41)</f>
        <v>3</v>
      </c>
      <c r="P42" s="41">
        <f>SUM(P6:P41)</f>
        <v>231</v>
      </c>
      <c r="Q42" s="42">
        <f>IFERROR(P42/M42,"-")</f>
        <v>0.2258064516129</v>
      </c>
      <c r="R42" s="78">
        <f>SUM(R6:R41)</f>
        <v>13</v>
      </c>
      <c r="S42" s="78">
        <f>SUM(S6:S41)</f>
        <v>57</v>
      </c>
      <c r="T42" s="42">
        <f>IFERROR(R42/P42,"-")</f>
        <v>0.056277056277056</v>
      </c>
      <c r="U42" s="184">
        <f>IFERROR(J42/P42,"-")</f>
        <v>5748.9177489177</v>
      </c>
      <c r="V42" s="44">
        <f>SUM(V6:V41)</f>
        <v>37</v>
      </c>
      <c r="W42" s="42">
        <f>IFERROR(V42/P42,"-")</f>
        <v>0.16017316017316</v>
      </c>
      <c r="X42" s="190">
        <f>SUM(X6:X41)</f>
        <v>4012600</v>
      </c>
      <c r="Y42" s="190">
        <f>IFERROR(X42/P42,"-")</f>
        <v>17370.562770563</v>
      </c>
      <c r="Z42" s="190">
        <f>IFERROR(X42/V42,"-")</f>
        <v>108448.64864865</v>
      </c>
      <c r="AA42" s="190">
        <f>X42-J42</f>
        <v>2684600</v>
      </c>
      <c r="AB42" s="47">
        <f>X42/J42</f>
        <v>3.0215361445783</v>
      </c>
      <c r="AC42" s="60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7"/>
    <mergeCell ref="J7:J7"/>
    <mergeCell ref="U7:U7"/>
    <mergeCell ref="AA7:AA7"/>
    <mergeCell ref="AB7:AB7"/>
    <mergeCell ref="A8:A8"/>
    <mergeCell ref="J8:J8"/>
    <mergeCell ref="U8:U8"/>
    <mergeCell ref="AA8:AA8"/>
    <mergeCell ref="AB8:AB8"/>
    <mergeCell ref="A9:A9"/>
    <mergeCell ref="J9:J9"/>
    <mergeCell ref="U9:U9"/>
    <mergeCell ref="AA9:AA9"/>
    <mergeCell ref="AB9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161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1.3333333333333</v>
      </c>
      <c r="B6" s="203" t="s">
        <v>162</v>
      </c>
      <c r="C6" s="203" t="s">
        <v>163</v>
      </c>
      <c r="D6" s="203" t="s">
        <v>164</v>
      </c>
      <c r="E6" s="203"/>
      <c r="F6" s="203" t="s">
        <v>165</v>
      </c>
      <c r="G6" s="203" t="s">
        <v>166</v>
      </c>
      <c r="H6" s="90" t="s">
        <v>167</v>
      </c>
      <c r="I6" s="90" t="s">
        <v>85</v>
      </c>
      <c r="J6" s="188">
        <v>75000</v>
      </c>
      <c r="K6" s="81">
        <v>0</v>
      </c>
      <c r="L6" s="81">
        <v>0</v>
      </c>
      <c r="M6" s="81">
        <v>74</v>
      </c>
      <c r="N6" s="91">
        <v>15</v>
      </c>
      <c r="O6" s="92">
        <v>0</v>
      </c>
      <c r="P6" s="93">
        <f>N6+O6</f>
        <v>15</v>
      </c>
      <c r="Q6" s="82">
        <f>IFERROR(P6/M6,"-")</f>
        <v>0.2027027027027</v>
      </c>
      <c r="R6" s="81">
        <v>1</v>
      </c>
      <c r="S6" s="81">
        <v>2</v>
      </c>
      <c r="T6" s="82">
        <f>IFERROR(S6/(O6+P6),"-")</f>
        <v>0.13333333333333</v>
      </c>
      <c r="U6" s="182">
        <f>IFERROR(J6/SUM(P6:P7),"-")</f>
        <v>728.15533980583</v>
      </c>
      <c r="V6" s="84">
        <v>1</v>
      </c>
      <c r="W6" s="82">
        <f>IF(P6=0,"-",V6/P6)</f>
        <v>0.066666666666667</v>
      </c>
      <c r="X6" s="186">
        <v>5000</v>
      </c>
      <c r="Y6" s="187">
        <f>IFERROR(X6/P6,"-")</f>
        <v>333.33333333333</v>
      </c>
      <c r="Z6" s="187">
        <f>IFERROR(X6/V6,"-")</f>
        <v>5000</v>
      </c>
      <c r="AA6" s="188">
        <f>SUM(X6:X7)-SUM(J6:J7)</f>
        <v>25000</v>
      </c>
      <c r="AB6" s="85">
        <f>SUM(X6:X7)/SUM(J6:J7)</f>
        <v>1.3333333333333</v>
      </c>
      <c r="AC6" s="79"/>
      <c r="AD6" s="94">
        <v>1</v>
      </c>
      <c r="AE6" s="95">
        <f>IF(P6=0,"",IF(AD6=0,"",(AD6/P6)))</f>
        <v>0.066666666666667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0.066666666666667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0.066666666666667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0.46666666666667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0.26666666666667</v>
      </c>
      <c r="BP6" s="121">
        <v>1</v>
      </c>
      <c r="BQ6" s="122">
        <f>IFERROR(BP6/BN6,"-")</f>
        <v>0.25</v>
      </c>
      <c r="BR6" s="123">
        <v>5000</v>
      </c>
      <c r="BS6" s="124">
        <f>IFERROR(BR6/BN6,"-")</f>
        <v>1250</v>
      </c>
      <c r="BT6" s="125">
        <v>1</v>
      </c>
      <c r="BU6" s="125"/>
      <c r="BV6" s="125"/>
      <c r="BW6" s="126">
        <v>1</v>
      </c>
      <c r="BX6" s="127">
        <f>IF(P6=0,"",IF(BW6=0,"",(BW6/P6)))</f>
        <v>0.066666666666667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168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0</v>
      </c>
      <c r="L7" s="81">
        <v>0</v>
      </c>
      <c r="M7" s="81">
        <v>215</v>
      </c>
      <c r="N7" s="91">
        <v>87</v>
      </c>
      <c r="O7" s="92">
        <v>1</v>
      </c>
      <c r="P7" s="93">
        <f>N7+O7</f>
        <v>88</v>
      </c>
      <c r="Q7" s="82">
        <f>IFERROR(P7/M7,"-")</f>
        <v>0.4093023255814</v>
      </c>
      <c r="R7" s="81">
        <v>2</v>
      </c>
      <c r="S7" s="81">
        <v>13</v>
      </c>
      <c r="T7" s="82">
        <f>IFERROR(S7/(O7+P7),"-")</f>
        <v>0.14606741573034</v>
      </c>
      <c r="U7" s="182"/>
      <c r="V7" s="84">
        <v>3</v>
      </c>
      <c r="W7" s="82">
        <f>IF(P7=0,"-",V7/P7)</f>
        <v>0.034090909090909</v>
      </c>
      <c r="X7" s="186">
        <v>95000</v>
      </c>
      <c r="Y7" s="187">
        <f>IFERROR(X7/P7,"-")</f>
        <v>1079.5454545455</v>
      </c>
      <c r="Z7" s="187">
        <f>IFERROR(X7/V7,"-")</f>
        <v>31666.666666667</v>
      </c>
      <c r="AA7" s="188"/>
      <c r="AB7" s="85"/>
      <c r="AC7" s="79"/>
      <c r="AD7" s="94">
        <v>2</v>
      </c>
      <c r="AE7" s="95">
        <f>IF(P7=0,"",IF(AD7=0,"",(AD7/P7)))</f>
        <v>0.022727272727273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6</v>
      </c>
      <c r="AN7" s="101">
        <f>IF(P7=0,"",IF(AM7=0,"",(AM7/P7)))</f>
        <v>0.068181818181818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8</v>
      </c>
      <c r="AW7" s="107">
        <f>IF(P7=0,"",IF(AV7=0,"",(AV7/P7)))</f>
        <v>0.090909090909091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20</v>
      </c>
      <c r="BF7" s="113">
        <f>IF(P7=0,"",IF(BE7=0,"",(BE7/P7)))</f>
        <v>0.22727272727273</v>
      </c>
      <c r="BG7" s="112">
        <v>1</v>
      </c>
      <c r="BH7" s="114">
        <f>IFERROR(BG7/BE7,"-")</f>
        <v>0.05</v>
      </c>
      <c r="BI7" s="115">
        <v>26000</v>
      </c>
      <c r="BJ7" s="116">
        <f>IFERROR(BI7/BE7,"-")</f>
        <v>1300</v>
      </c>
      <c r="BK7" s="117"/>
      <c r="BL7" s="117"/>
      <c r="BM7" s="117">
        <v>1</v>
      </c>
      <c r="BN7" s="119">
        <v>29</v>
      </c>
      <c r="BO7" s="120">
        <f>IF(P7=0,"",IF(BN7=0,"",(BN7/P7)))</f>
        <v>0.32954545454545</v>
      </c>
      <c r="BP7" s="121">
        <v>1</v>
      </c>
      <c r="BQ7" s="122">
        <f>IFERROR(BP7/BN7,"-")</f>
        <v>0.03448275862069</v>
      </c>
      <c r="BR7" s="123">
        <v>13000</v>
      </c>
      <c r="BS7" s="124">
        <f>IFERROR(BR7/BN7,"-")</f>
        <v>448.27586206897</v>
      </c>
      <c r="BT7" s="125"/>
      <c r="BU7" s="125"/>
      <c r="BV7" s="125">
        <v>1</v>
      </c>
      <c r="BW7" s="126">
        <v>20</v>
      </c>
      <c r="BX7" s="127">
        <f>IF(P7=0,"",IF(BW7=0,"",(BW7/P7)))</f>
        <v>0.22727272727273</v>
      </c>
      <c r="BY7" s="128">
        <v>1</v>
      </c>
      <c r="BZ7" s="129">
        <f>IFERROR(BY7/BW7,"-")</f>
        <v>0.05</v>
      </c>
      <c r="CA7" s="130">
        <v>56000</v>
      </c>
      <c r="CB7" s="131">
        <f>IFERROR(CA7/BW7,"-")</f>
        <v>2800</v>
      </c>
      <c r="CC7" s="132"/>
      <c r="CD7" s="132"/>
      <c r="CE7" s="132">
        <v>1</v>
      </c>
      <c r="CF7" s="133">
        <v>3</v>
      </c>
      <c r="CG7" s="134">
        <f>IF(P7=0,"",IF(CF7=0,"",(CF7/P7)))</f>
        <v>0.034090909090909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95000</v>
      </c>
      <c r="CQ7" s="141">
        <v>56000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9.3733333333333</v>
      </c>
      <c r="B8" s="203" t="s">
        <v>169</v>
      </c>
      <c r="C8" s="203" t="s">
        <v>170</v>
      </c>
      <c r="D8" s="203" t="s">
        <v>171</v>
      </c>
      <c r="E8" s="203" t="s">
        <v>172</v>
      </c>
      <c r="F8" s="203" t="s">
        <v>165</v>
      </c>
      <c r="G8" s="203" t="s">
        <v>173</v>
      </c>
      <c r="H8" s="90" t="s">
        <v>174</v>
      </c>
      <c r="I8" s="90" t="s">
        <v>99</v>
      </c>
      <c r="J8" s="188">
        <v>75000</v>
      </c>
      <c r="K8" s="81">
        <v>0</v>
      </c>
      <c r="L8" s="81">
        <v>0</v>
      </c>
      <c r="M8" s="81">
        <v>51</v>
      </c>
      <c r="N8" s="91">
        <v>9</v>
      </c>
      <c r="O8" s="92">
        <v>0</v>
      </c>
      <c r="P8" s="93">
        <f>N8+O8</f>
        <v>9</v>
      </c>
      <c r="Q8" s="82">
        <f>IFERROR(P8/M8,"-")</f>
        <v>0.17647058823529</v>
      </c>
      <c r="R8" s="81">
        <v>0</v>
      </c>
      <c r="S8" s="81">
        <v>2</v>
      </c>
      <c r="T8" s="82">
        <f>IFERROR(S8/(O8+P8),"-")</f>
        <v>0.22222222222222</v>
      </c>
      <c r="U8" s="182">
        <f>IFERROR(J8/SUM(P8:P9),"-")</f>
        <v>1923.0769230769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628000</v>
      </c>
      <c r="AB8" s="85">
        <f>SUM(X8:X9)/SUM(J8:J9)</f>
        <v>9.3733333333333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2</v>
      </c>
      <c r="AW8" s="107">
        <f>IF(P8=0,"",IF(AV8=0,"",(AV8/P8)))</f>
        <v>0.22222222222222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4</v>
      </c>
      <c r="BF8" s="113">
        <f>IF(P8=0,"",IF(BE8=0,"",(BE8/P8)))</f>
        <v>0.44444444444444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175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0</v>
      </c>
      <c r="L9" s="81">
        <v>0</v>
      </c>
      <c r="M9" s="81">
        <v>57</v>
      </c>
      <c r="N9" s="91">
        <v>29</v>
      </c>
      <c r="O9" s="92">
        <v>1</v>
      </c>
      <c r="P9" s="93">
        <f>N9+O9</f>
        <v>30</v>
      </c>
      <c r="Q9" s="82">
        <f>IFERROR(P9/M9,"-")</f>
        <v>0.52631578947368</v>
      </c>
      <c r="R9" s="81">
        <v>2</v>
      </c>
      <c r="S9" s="81">
        <v>4</v>
      </c>
      <c r="T9" s="82">
        <f>IFERROR(S9/(O9+P9),"-")</f>
        <v>0.12903225806452</v>
      </c>
      <c r="U9" s="182"/>
      <c r="V9" s="84">
        <v>3</v>
      </c>
      <c r="W9" s="82">
        <f>IF(P9=0,"-",V9/P9)</f>
        <v>0.1</v>
      </c>
      <c r="X9" s="186">
        <v>703000</v>
      </c>
      <c r="Y9" s="187">
        <f>IFERROR(X9/P9,"-")</f>
        <v>23433.333333333</v>
      </c>
      <c r="Z9" s="187">
        <f>IFERROR(X9/V9,"-")</f>
        <v>234333.33333333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3</v>
      </c>
      <c r="AN9" s="101">
        <f>IF(P9=0,"",IF(AM9=0,"",(AM9/P9)))</f>
        <v>0.1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5</v>
      </c>
      <c r="AW9" s="107">
        <f>IF(P9=0,"",IF(AV9=0,"",(AV9/P9)))</f>
        <v>0.16666666666667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7</v>
      </c>
      <c r="BF9" s="113">
        <f>IF(P9=0,"",IF(BE9=0,"",(BE9/P9)))</f>
        <v>0.23333333333333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11</v>
      </c>
      <c r="BO9" s="120">
        <f>IF(P9=0,"",IF(BN9=0,"",(BN9/P9)))</f>
        <v>0.36666666666667</v>
      </c>
      <c r="BP9" s="121">
        <v>1</v>
      </c>
      <c r="BQ9" s="122">
        <f>IFERROR(BP9/BN9,"-")</f>
        <v>0.090909090909091</v>
      </c>
      <c r="BR9" s="123">
        <v>608000</v>
      </c>
      <c r="BS9" s="124">
        <f>IFERROR(BR9/BN9,"-")</f>
        <v>55272.727272727</v>
      </c>
      <c r="BT9" s="125"/>
      <c r="BU9" s="125"/>
      <c r="BV9" s="125">
        <v>1</v>
      </c>
      <c r="BW9" s="126">
        <v>4</v>
      </c>
      <c r="BX9" s="127">
        <f>IF(P9=0,"",IF(BW9=0,"",(BW9/P9)))</f>
        <v>0.13333333333333</v>
      </c>
      <c r="BY9" s="128">
        <v>2</v>
      </c>
      <c r="BZ9" s="129">
        <f>IFERROR(BY9/BW9,"-")</f>
        <v>0.5</v>
      </c>
      <c r="CA9" s="130">
        <v>115000</v>
      </c>
      <c r="CB9" s="131">
        <f>IFERROR(CA9/BW9,"-")</f>
        <v>28750</v>
      </c>
      <c r="CC9" s="132">
        <v>1</v>
      </c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3</v>
      </c>
      <c r="CP9" s="141">
        <v>703000</v>
      </c>
      <c r="CQ9" s="141">
        <v>608000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0.87272727272727</v>
      </c>
      <c r="B10" s="203" t="s">
        <v>176</v>
      </c>
      <c r="C10" s="203" t="s">
        <v>177</v>
      </c>
      <c r="D10" s="203" t="s">
        <v>171</v>
      </c>
      <c r="E10" s="203" t="s">
        <v>178</v>
      </c>
      <c r="F10" s="203" t="s">
        <v>165</v>
      </c>
      <c r="G10" s="203" t="s">
        <v>179</v>
      </c>
      <c r="H10" s="90" t="s">
        <v>174</v>
      </c>
      <c r="I10" s="90" t="s">
        <v>99</v>
      </c>
      <c r="J10" s="188">
        <v>110000</v>
      </c>
      <c r="K10" s="81">
        <v>0</v>
      </c>
      <c r="L10" s="81">
        <v>0</v>
      </c>
      <c r="M10" s="81">
        <v>72</v>
      </c>
      <c r="N10" s="91">
        <v>11</v>
      </c>
      <c r="O10" s="92">
        <v>0</v>
      </c>
      <c r="P10" s="93">
        <f>N10+O10</f>
        <v>11</v>
      </c>
      <c r="Q10" s="82">
        <f>IFERROR(P10/M10,"-")</f>
        <v>0.15277777777778</v>
      </c>
      <c r="R10" s="81">
        <v>0</v>
      </c>
      <c r="S10" s="81">
        <v>5</v>
      </c>
      <c r="T10" s="82">
        <f>IFERROR(S10/(O10+P10),"-")</f>
        <v>0.45454545454545</v>
      </c>
      <c r="U10" s="182">
        <f>IFERROR(J10/SUM(P10:P11),"-")</f>
        <v>2037.037037037</v>
      </c>
      <c r="V10" s="84">
        <v>1</v>
      </c>
      <c r="W10" s="82">
        <f>IF(P10=0,"-",V10/P10)</f>
        <v>0.090909090909091</v>
      </c>
      <c r="X10" s="186">
        <v>26000</v>
      </c>
      <c r="Y10" s="187">
        <f>IFERROR(X10/P10,"-")</f>
        <v>2363.6363636364</v>
      </c>
      <c r="Z10" s="187">
        <f>IFERROR(X10/V10,"-")</f>
        <v>26000</v>
      </c>
      <c r="AA10" s="188">
        <f>SUM(X10:X11)-SUM(J10:J11)</f>
        <v>-14000</v>
      </c>
      <c r="AB10" s="85">
        <f>SUM(X10:X11)/SUM(J10:J11)</f>
        <v>0.87272727272727</v>
      </c>
      <c r="AC10" s="79"/>
      <c r="AD10" s="94">
        <v>1</v>
      </c>
      <c r="AE10" s="95">
        <f>IF(P10=0,"",IF(AD10=0,"",(AD10/P10)))</f>
        <v>0.090909090909091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</v>
      </c>
      <c r="AN10" s="101">
        <f>IF(P10=0,"",IF(AM10=0,"",(AM10/P10)))</f>
        <v>0.090909090909091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4</v>
      </c>
      <c r="AW10" s="107">
        <f>IF(P10=0,"",IF(AV10=0,"",(AV10/P10)))</f>
        <v>0.36363636363636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0.18181818181818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0.090909090909091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0.18181818181818</v>
      </c>
      <c r="BY10" s="128">
        <v>1</v>
      </c>
      <c r="BZ10" s="129">
        <f>IFERROR(BY10/BW10,"-")</f>
        <v>0.5</v>
      </c>
      <c r="CA10" s="130">
        <v>26000</v>
      </c>
      <c r="CB10" s="131">
        <f>IFERROR(CA10/BW10,"-")</f>
        <v>13000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26000</v>
      </c>
      <c r="CQ10" s="141">
        <v>26000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180</v>
      </c>
      <c r="C11" s="203"/>
      <c r="D11" s="203"/>
      <c r="E11" s="203"/>
      <c r="F11" s="203" t="s">
        <v>64</v>
      </c>
      <c r="G11" s="203"/>
      <c r="H11" s="90"/>
      <c r="I11" s="90"/>
      <c r="J11" s="188"/>
      <c r="K11" s="81">
        <v>0</v>
      </c>
      <c r="L11" s="81">
        <v>0</v>
      </c>
      <c r="M11" s="81">
        <v>84</v>
      </c>
      <c r="N11" s="91">
        <v>40</v>
      </c>
      <c r="O11" s="92">
        <v>3</v>
      </c>
      <c r="P11" s="93">
        <f>N11+O11</f>
        <v>43</v>
      </c>
      <c r="Q11" s="82">
        <f>IFERROR(P11/M11,"-")</f>
        <v>0.51190476190476</v>
      </c>
      <c r="R11" s="81">
        <v>0</v>
      </c>
      <c r="S11" s="81">
        <v>10</v>
      </c>
      <c r="T11" s="82">
        <f>IFERROR(S11/(O11+P11),"-")</f>
        <v>0.21739130434783</v>
      </c>
      <c r="U11" s="182"/>
      <c r="V11" s="84">
        <v>4</v>
      </c>
      <c r="W11" s="82">
        <f>IF(P11=0,"-",V11/P11)</f>
        <v>0.093023255813953</v>
      </c>
      <c r="X11" s="186">
        <v>70000</v>
      </c>
      <c r="Y11" s="187">
        <f>IFERROR(X11/P11,"-")</f>
        <v>1627.9069767442</v>
      </c>
      <c r="Z11" s="187">
        <f>IFERROR(X11/V11,"-")</f>
        <v>17500</v>
      </c>
      <c r="AA11" s="188"/>
      <c r="AB11" s="85"/>
      <c r="AC11" s="79"/>
      <c r="AD11" s="94">
        <v>1</v>
      </c>
      <c r="AE11" s="95">
        <f>IF(P11=0,"",IF(AD11=0,"",(AD11/P11)))</f>
        <v>0.023255813953488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9</v>
      </c>
      <c r="AN11" s="101">
        <f>IF(P11=0,"",IF(AM11=0,"",(AM11/P11)))</f>
        <v>0.2093023255814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4</v>
      </c>
      <c r="AW11" s="107">
        <f>IF(P11=0,"",IF(AV11=0,"",(AV11/P11)))</f>
        <v>0.093023255813953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9</v>
      </c>
      <c r="BF11" s="113">
        <f>IF(P11=0,"",IF(BE11=0,"",(BE11/P11)))</f>
        <v>0.2093023255814</v>
      </c>
      <c r="BG11" s="112">
        <v>2</v>
      </c>
      <c r="BH11" s="114">
        <f>IFERROR(BG11/BE11,"-")</f>
        <v>0.22222222222222</v>
      </c>
      <c r="BI11" s="115">
        <v>19000</v>
      </c>
      <c r="BJ11" s="116">
        <f>IFERROR(BI11/BE11,"-")</f>
        <v>2111.1111111111</v>
      </c>
      <c r="BK11" s="117"/>
      <c r="BL11" s="117">
        <v>2</v>
      </c>
      <c r="BM11" s="117"/>
      <c r="BN11" s="119">
        <v>12</v>
      </c>
      <c r="BO11" s="120">
        <f>IF(P11=0,"",IF(BN11=0,"",(BN11/P11)))</f>
        <v>0.27906976744186</v>
      </c>
      <c r="BP11" s="121">
        <v>2</v>
      </c>
      <c r="BQ11" s="122">
        <f>IFERROR(BP11/BN11,"-")</f>
        <v>0.16666666666667</v>
      </c>
      <c r="BR11" s="123">
        <v>51000</v>
      </c>
      <c r="BS11" s="124">
        <f>IFERROR(BR11/BN11,"-")</f>
        <v>4250</v>
      </c>
      <c r="BT11" s="125">
        <v>1</v>
      </c>
      <c r="BU11" s="125"/>
      <c r="BV11" s="125">
        <v>1</v>
      </c>
      <c r="BW11" s="126">
        <v>3</v>
      </c>
      <c r="BX11" s="127">
        <f>IF(P11=0,"",IF(BW11=0,"",(BW11/P11)))</f>
        <v>0.069767441860465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5</v>
      </c>
      <c r="CG11" s="134">
        <f>IF(P11=0,"",IF(CF11=0,"",(CF11/P11)))</f>
        <v>0.11627906976744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4</v>
      </c>
      <c r="CP11" s="141">
        <v>70000</v>
      </c>
      <c r="CQ11" s="141">
        <v>41000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1.027027027027</v>
      </c>
      <c r="B12" s="203" t="s">
        <v>181</v>
      </c>
      <c r="C12" s="203" t="s">
        <v>182</v>
      </c>
      <c r="D12" s="203" t="s">
        <v>164</v>
      </c>
      <c r="E12" s="203"/>
      <c r="F12" s="203" t="s">
        <v>165</v>
      </c>
      <c r="G12" s="203" t="s">
        <v>183</v>
      </c>
      <c r="H12" s="90" t="s">
        <v>184</v>
      </c>
      <c r="I12" s="204" t="s">
        <v>92</v>
      </c>
      <c r="J12" s="188">
        <v>185000</v>
      </c>
      <c r="K12" s="81">
        <v>0</v>
      </c>
      <c r="L12" s="81">
        <v>0</v>
      </c>
      <c r="M12" s="81">
        <v>140</v>
      </c>
      <c r="N12" s="91">
        <v>35</v>
      </c>
      <c r="O12" s="92">
        <v>0</v>
      </c>
      <c r="P12" s="93">
        <f>N12+O12</f>
        <v>35</v>
      </c>
      <c r="Q12" s="82">
        <f>IFERROR(P12/M12,"-")</f>
        <v>0.25</v>
      </c>
      <c r="R12" s="81">
        <v>0</v>
      </c>
      <c r="S12" s="81">
        <v>5</v>
      </c>
      <c r="T12" s="82">
        <f>IFERROR(S12/(O12+P12),"-")</f>
        <v>0.14285714285714</v>
      </c>
      <c r="U12" s="182">
        <f>IFERROR(J12/SUM(P12:P13),"-")</f>
        <v>1594.8275862069</v>
      </c>
      <c r="V12" s="84">
        <v>1</v>
      </c>
      <c r="W12" s="82">
        <f>IF(P12=0,"-",V12/P12)</f>
        <v>0.028571428571429</v>
      </c>
      <c r="X12" s="186">
        <v>3000</v>
      </c>
      <c r="Y12" s="187">
        <f>IFERROR(X12/P12,"-")</f>
        <v>85.714285714286</v>
      </c>
      <c r="Z12" s="187">
        <f>IFERROR(X12/V12,"-")</f>
        <v>3000</v>
      </c>
      <c r="AA12" s="188">
        <f>SUM(X12:X13)-SUM(J12:J13)</f>
        <v>5000</v>
      </c>
      <c r="AB12" s="85">
        <f>SUM(X12:X13)/SUM(J12:J13)</f>
        <v>1.027027027027</v>
      </c>
      <c r="AC12" s="79"/>
      <c r="AD12" s="94">
        <v>1</v>
      </c>
      <c r="AE12" s="95">
        <f>IF(P12=0,"",IF(AD12=0,"",(AD12/P12)))</f>
        <v>0.028571428571429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9</v>
      </c>
      <c r="AN12" s="101">
        <f>IF(P12=0,"",IF(AM12=0,"",(AM12/P12)))</f>
        <v>0.25714285714286</v>
      </c>
      <c r="AO12" s="100">
        <v>1</v>
      </c>
      <c r="AP12" s="102">
        <f>IFERROR(AP12/AM12,"-")</f>
        <v>0</v>
      </c>
      <c r="AQ12" s="103">
        <v>3000</v>
      </c>
      <c r="AR12" s="104">
        <f>IFERROR(AQ12/AM12,"-")</f>
        <v>333.33333333333</v>
      </c>
      <c r="AS12" s="105">
        <v>1</v>
      </c>
      <c r="AT12" s="105"/>
      <c r="AU12" s="105"/>
      <c r="AV12" s="106">
        <v>7</v>
      </c>
      <c r="AW12" s="107">
        <f>IF(P12=0,"",IF(AV12=0,"",(AV12/P12)))</f>
        <v>0.2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9</v>
      </c>
      <c r="BF12" s="113">
        <f>IF(P12=0,"",IF(BE12=0,"",(BE12/P12)))</f>
        <v>0.25714285714286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0.14285714285714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0.057142857142857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2</v>
      </c>
      <c r="CG12" s="134">
        <f>IF(P12=0,"",IF(CF12=0,"",(CF12/P12)))</f>
        <v>0.057142857142857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1</v>
      </c>
      <c r="CP12" s="141">
        <v>3000</v>
      </c>
      <c r="CQ12" s="141">
        <v>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185</v>
      </c>
      <c r="C13" s="203"/>
      <c r="D13" s="203"/>
      <c r="E13" s="203"/>
      <c r="F13" s="203" t="s">
        <v>64</v>
      </c>
      <c r="G13" s="203"/>
      <c r="H13" s="90"/>
      <c r="I13" s="90"/>
      <c r="J13" s="188"/>
      <c r="K13" s="81">
        <v>0</v>
      </c>
      <c r="L13" s="81">
        <v>0</v>
      </c>
      <c r="M13" s="81">
        <v>167</v>
      </c>
      <c r="N13" s="91">
        <v>81</v>
      </c>
      <c r="O13" s="92">
        <v>0</v>
      </c>
      <c r="P13" s="93">
        <f>N13+O13</f>
        <v>81</v>
      </c>
      <c r="Q13" s="82">
        <f>IFERROR(P13/M13,"-")</f>
        <v>0.48502994011976</v>
      </c>
      <c r="R13" s="81">
        <v>1</v>
      </c>
      <c r="S13" s="81">
        <v>12</v>
      </c>
      <c r="T13" s="82">
        <f>IFERROR(S13/(O13+P13),"-")</f>
        <v>0.14814814814815</v>
      </c>
      <c r="U13" s="182"/>
      <c r="V13" s="84">
        <v>3</v>
      </c>
      <c r="W13" s="82">
        <f>IF(P13=0,"-",V13/P13)</f>
        <v>0.037037037037037</v>
      </c>
      <c r="X13" s="186">
        <v>187000</v>
      </c>
      <c r="Y13" s="187">
        <f>IFERROR(X13/P13,"-")</f>
        <v>2308.6419753086</v>
      </c>
      <c r="Z13" s="187">
        <f>IFERROR(X13/V13,"-")</f>
        <v>62333.333333333</v>
      </c>
      <c r="AA13" s="188"/>
      <c r="AB13" s="85"/>
      <c r="AC13" s="79"/>
      <c r="AD13" s="94">
        <v>2</v>
      </c>
      <c r="AE13" s="95">
        <f>IF(P13=0,"",IF(AD13=0,"",(AD13/P13)))</f>
        <v>0.024691358024691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6</v>
      </c>
      <c r="AN13" s="101">
        <f>IF(P13=0,"",IF(AM13=0,"",(AM13/P13)))</f>
        <v>0.074074074074074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13</v>
      </c>
      <c r="AW13" s="107">
        <f>IF(P13=0,"",IF(AV13=0,"",(AV13/P13)))</f>
        <v>0.16049382716049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21</v>
      </c>
      <c r="BF13" s="113">
        <f>IF(P13=0,"",IF(BE13=0,"",(BE13/P13)))</f>
        <v>0.25925925925926</v>
      </c>
      <c r="BG13" s="112">
        <v>1</v>
      </c>
      <c r="BH13" s="114">
        <f>IFERROR(BG13/BE13,"-")</f>
        <v>0.047619047619048</v>
      </c>
      <c r="BI13" s="115">
        <v>44000</v>
      </c>
      <c r="BJ13" s="116">
        <f>IFERROR(BI13/BE13,"-")</f>
        <v>2095.2380952381</v>
      </c>
      <c r="BK13" s="117"/>
      <c r="BL13" s="117"/>
      <c r="BM13" s="117">
        <v>1</v>
      </c>
      <c r="BN13" s="119">
        <v>22</v>
      </c>
      <c r="BO13" s="120">
        <f>IF(P13=0,"",IF(BN13=0,"",(BN13/P13)))</f>
        <v>0.2716049382716</v>
      </c>
      <c r="BP13" s="121">
        <v>1</v>
      </c>
      <c r="BQ13" s="122">
        <f>IFERROR(BP13/BN13,"-")</f>
        <v>0.045454545454545</v>
      </c>
      <c r="BR13" s="123">
        <v>3000</v>
      </c>
      <c r="BS13" s="124">
        <f>IFERROR(BR13/BN13,"-")</f>
        <v>136.36363636364</v>
      </c>
      <c r="BT13" s="125">
        <v>1</v>
      </c>
      <c r="BU13" s="125"/>
      <c r="BV13" s="125"/>
      <c r="BW13" s="126">
        <v>12</v>
      </c>
      <c r="BX13" s="127">
        <f>IF(P13=0,"",IF(BW13=0,"",(BW13/P13)))</f>
        <v>0.14814814814815</v>
      </c>
      <c r="BY13" s="128">
        <v>1</v>
      </c>
      <c r="BZ13" s="129">
        <f>IFERROR(BY13/BW13,"-")</f>
        <v>0.083333333333333</v>
      </c>
      <c r="CA13" s="130">
        <v>140000</v>
      </c>
      <c r="CB13" s="131">
        <f>IFERROR(CA13/BW13,"-")</f>
        <v>11666.666666667</v>
      </c>
      <c r="CC13" s="132"/>
      <c r="CD13" s="132"/>
      <c r="CE13" s="132">
        <v>1</v>
      </c>
      <c r="CF13" s="133">
        <v>5</v>
      </c>
      <c r="CG13" s="134">
        <f>IF(P13=0,"",IF(CF13=0,"",(CF13/P13)))</f>
        <v>0.061728395061728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3</v>
      </c>
      <c r="CP13" s="141">
        <v>187000</v>
      </c>
      <c r="CQ13" s="141">
        <v>140000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3.6933333333333</v>
      </c>
      <c r="B14" s="203" t="s">
        <v>186</v>
      </c>
      <c r="C14" s="203" t="s">
        <v>163</v>
      </c>
      <c r="D14" s="203" t="s">
        <v>171</v>
      </c>
      <c r="E14" s="203" t="s">
        <v>187</v>
      </c>
      <c r="F14" s="203" t="s">
        <v>165</v>
      </c>
      <c r="G14" s="203" t="s">
        <v>188</v>
      </c>
      <c r="H14" s="90" t="s">
        <v>167</v>
      </c>
      <c r="I14" s="90" t="s">
        <v>189</v>
      </c>
      <c r="J14" s="188">
        <v>150000</v>
      </c>
      <c r="K14" s="81">
        <v>0</v>
      </c>
      <c r="L14" s="81">
        <v>0</v>
      </c>
      <c r="M14" s="81">
        <v>103</v>
      </c>
      <c r="N14" s="91">
        <v>11</v>
      </c>
      <c r="O14" s="92">
        <v>0</v>
      </c>
      <c r="P14" s="93">
        <f>N14+O14</f>
        <v>11</v>
      </c>
      <c r="Q14" s="82">
        <f>IFERROR(P14/M14,"-")</f>
        <v>0.10679611650485</v>
      </c>
      <c r="R14" s="81">
        <v>1</v>
      </c>
      <c r="S14" s="81">
        <v>2</v>
      </c>
      <c r="T14" s="82">
        <f>IFERROR(S14/(O14+P14),"-")</f>
        <v>0.18181818181818</v>
      </c>
      <c r="U14" s="182">
        <f>IFERROR(J14/SUM(P14:P16),"-")</f>
        <v>1181.1023622047</v>
      </c>
      <c r="V14" s="84">
        <v>2</v>
      </c>
      <c r="W14" s="82">
        <f>IF(P14=0,"-",V14/P14)</f>
        <v>0.18181818181818</v>
      </c>
      <c r="X14" s="186">
        <v>69000</v>
      </c>
      <c r="Y14" s="187">
        <f>IFERROR(X14/P14,"-")</f>
        <v>6272.7272727273</v>
      </c>
      <c r="Z14" s="187">
        <f>IFERROR(X14/V14,"-")</f>
        <v>34500</v>
      </c>
      <c r="AA14" s="188">
        <f>SUM(X14:X16)-SUM(J14:J16)</f>
        <v>404000</v>
      </c>
      <c r="AB14" s="85">
        <f>SUM(X14:X16)/SUM(J14:J16)</f>
        <v>3.6933333333333</v>
      </c>
      <c r="AC14" s="79"/>
      <c r="AD14" s="94">
        <v>1</v>
      </c>
      <c r="AE14" s="95">
        <f>IF(P14=0,"",IF(AD14=0,"",(AD14/P14)))</f>
        <v>0.090909090909091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1</v>
      </c>
      <c r="AN14" s="101">
        <f>IF(P14=0,"",IF(AM14=0,"",(AM14/P14)))</f>
        <v>0.090909090909091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1</v>
      </c>
      <c r="AW14" s="107">
        <f>IF(P14=0,"",IF(AV14=0,"",(AV14/P14)))</f>
        <v>0.090909090909091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3</v>
      </c>
      <c r="BF14" s="113">
        <f>IF(P14=0,"",IF(BE14=0,"",(BE14/P14)))</f>
        <v>0.27272727272727</v>
      </c>
      <c r="BG14" s="112">
        <v>1</v>
      </c>
      <c r="BH14" s="114">
        <f>IFERROR(BG14/BE14,"-")</f>
        <v>0.33333333333333</v>
      </c>
      <c r="BI14" s="115">
        <v>64000</v>
      </c>
      <c r="BJ14" s="116">
        <f>IFERROR(BI14/BE14,"-")</f>
        <v>21333.333333333</v>
      </c>
      <c r="BK14" s="117"/>
      <c r="BL14" s="117"/>
      <c r="BM14" s="117">
        <v>1</v>
      </c>
      <c r="BN14" s="119">
        <v>1</v>
      </c>
      <c r="BO14" s="120">
        <f>IF(P14=0,"",IF(BN14=0,"",(BN14/P14)))</f>
        <v>0.090909090909091</v>
      </c>
      <c r="BP14" s="121">
        <v>1</v>
      </c>
      <c r="BQ14" s="122">
        <f>IFERROR(BP14/BN14,"-")</f>
        <v>1</v>
      </c>
      <c r="BR14" s="123">
        <v>5000</v>
      </c>
      <c r="BS14" s="124">
        <f>IFERROR(BR14/BN14,"-")</f>
        <v>5000</v>
      </c>
      <c r="BT14" s="125">
        <v>1</v>
      </c>
      <c r="BU14" s="125"/>
      <c r="BV14" s="125"/>
      <c r="BW14" s="126">
        <v>3</v>
      </c>
      <c r="BX14" s="127">
        <f>IF(P14=0,"",IF(BW14=0,"",(BW14/P14)))</f>
        <v>0.27272727272727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0.090909090909091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2</v>
      </c>
      <c r="CP14" s="141">
        <v>69000</v>
      </c>
      <c r="CQ14" s="141">
        <v>64000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190</v>
      </c>
      <c r="C15" s="203" t="s">
        <v>163</v>
      </c>
      <c r="D15" s="203" t="s">
        <v>171</v>
      </c>
      <c r="E15" s="203" t="s">
        <v>191</v>
      </c>
      <c r="F15" s="203" t="s">
        <v>165</v>
      </c>
      <c r="G15" s="203" t="s">
        <v>192</v>
      </c>
      <c r="H15" s="90" t="s">
        <v>174</v>
      </c>
      <c r="I15" s="204" t="s">
        <v>193</v>
      </c>
      <c r="J15" s="188"/>
      <c r="K15" s="81">
        <v>0</v>
      </c>
      <c r="L15" s="81">
        <v>0</v>
      </c>
      <c r="M15" s="81">
        <v>64</v>
      </c>
      <c r="N15" s="91">
        <v>8</v>
      </c>
      <c r="O15" s="92">
        <v>0</v>
      </c>
      <c r="P15" s="93">
        <f>N15+O15</f>
        <v>8</v>
      </c>
      <c r="Q15" s="82">
        <f>IFERROR(P15/M15,"-")</f>
        <v>0.125</v>
      </c>
      <c r="R15" s="81">
        <v>1</v>
      </c>
      <c r="S15" s="81">
        <v>2</v>
      </c>
      <c r="T15" s="82">
        <f>IFERROR(S15/(O15+P15),"-")</f>
        <v>0.25</v>
      </c>
      <c r="U15" s="182"/>
      <c r="V15" s="84">
        <v>1</v>
      </c>
      <c r="W15" s="82">
        <f>IF(P15=0,"-",V15/P15)</f>
        <v>0.125</v>
      </c>
      <c r="X15" s="186">
        <v>6000</v>
      </c>
      <c r="Y15" s="187">
        <f>IFERROR(X15/P15,"-")</f>
        <v>750</v>
      </c>
      <c r="Z15" s="187">
        <f>IFERROR(X15/V15,"-")</f>
        <v>6000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2</v>
      </c>
      <c r="AW15" s="107">
        <f>IF(P15=0,"",IF(AV15=0,"",(AV15/P15)))</f>
        <v>0.25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3</v>
      </c>
      <c r="BF15" s="113">
        <f>IF(P15=0,"",IF(BE15=0,"",(BE15/P15)))</f>
        <v>0.375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0.125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2</v>
      </c>
      <c r="BX15" s="127">
        <f>IF(P15=0,"",IF(BW15=0,"",(BW15/P15)))</f>
        <v>0.25</v>
      </c>
      <c r="BY15" s="128">
        <v>1</v>
      </c>
      <c r="BZ15" s="129">
        <f>IFERROR(BY15/BW15,"-")</f>
        <v>0.5</v>
      </c>
      <c r="CA15" s="130">
        <v>6000</v>
      </c>
      <c r="CB15" s="131">
        <f>IFERROR(CA15/BW15,"-")</f>
        <v>3000</v>
      </c>
      <c r="CC15" s="132"/>
      <c r="CD15" s="132">
        <v>1</v>
      </c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6000</v>
      </c>
      <c r="CQ15" s="141">
        <v>6000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194</v>
      </c>
      <c r="C16" s="203"/>
      <c r="D16" s="203"/>
      <c r="E16" s="203"/>
      <c r="F16" s="203" t="s">
        <v>64</v>
      </c>
      <c r="G16" s="203" t="s">
        <v>195</v>
      </c>
      <c r="H16" s="90"/>
      <c r="I16" s="90"/>
      <c r="J16" s="188"/>
      <c r="K16" s="81">
        <v>0</v>
      </c>
      <c r="L16" s="81">
        <v>0</v>
      </c>
      <c r="M16" s="81">
        <v>269</v>
      </c>
      <c r="N16" s="91">
        <v>104</v>
      </c>
      <c r="O16" s="92">
        <v>4</v>
      </c>
      <c r="P16" s="93">
        <f>N16+O16</f>
        <v>108</v>
      </c>
      <c r="Q16" s="82">
        <f>IFERROR(P16/M16,"-")</f>
        <v>0.40148698884758</v>
      </c>
      <c r="R16" s="81">
        <v>3</v>
      </c>
      <c r="S16" s="81">
        <v>14</v>
      </c>
      <c r="T16" s="82">
        <f>IFERROR(S16/(O16+P16),"-")</f>
        <v>0.125</v>
      </c>
      <c r="U16" s="182"/>
      <c r="V16" s="84">
        <v>6</v>
      </c>
      <c r="W16" s="82">
        <f>IF(P16=0,"-",V16/P16)</f>
        <v>0.055555555555556</v>
      </c>
      <c r="X16" s="186">
        <v>479000</v>
      </c>
      <c r="Y16" s="187">
        <f>IFERROR(X16/P16,"-")</f>
        <v>4435.1851851852</v>
      </c>
      <c r="Z16" s="187">
        <f>IFERROR(X16/V16,"-")</f>
        <v>79833.333333333</v>
      </c>
      <c r="AA16" s="188"/>
      <c r="AB16" s="85"/>
      <c r="AC16" s="79"/>
      <c r="AD16" s="94">
        <v>1</v>
      </c>
      <c r="AE16" s="95">
        <f>IF(P16=0,"",IF(AD16=0,"",(AD16/P16)))</f>
        <v>0.0092592592592593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15</v>
      </c>
      <c r="AN16" s="101">
        <f>IF(P16=0,"",IF(AM16=0,"",(AM16/P16)))</f>
        <v>0.13888888888889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>
        <v>7</v>
      </c>
      <c r="AW16" s="107">
        <f>IF(P16=0,"",IF(AV16=0,"",(AV16/P16)))</f>
        <v>0.064814814814815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24</v>
      </c>
      <c r="BF16" s="113">
        <f>IF(P16=0,"",IF(BE16=0,"",(BE16/P16)))</f>
        <v>0.22222222222222</v>
      </c>
      <c r="BG16" s="112">
        <v>2</v>
      </c>
      <c r="BH16" s="114">
        <f>IFERROR(BG16/BE16,"-")</f>
        <v>0.083333333333333</v>
      </c>
      <c r="BI16" s="115">
        <v>11000</v>
      </c>
      <c r="BJ16" s="116">
        <f>IFERROR(BI16/BE16,"-")</f>
        <v>458.33333333333</v>
      </c>
      <c r="BK16" s="117">
        <v>2</v>
      </c>
      <c r="BL16" s="117"/>
      <c r="BM16" s="117"/>
      <c r="BN16" s="119">
        <v>23</v>
      </c>
      <c r="BO16" s="120">
        <f>IF(P16=0,"",IF(BN16=0,"",(BN16/P16)))</f>
        <v>0.21296296296296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31</v>
      </c>
      <c r="BX16" s="127">
        <f>IF(P16=0,"",IF(BW16=0,"",(BW16/P16)))</f>
        <v>0.28703703703704</v>
      </c>
      <c r="BY16" s="128">
        <v>3</v>
      </c>
      <c r="BZ16" s="129">
        <f>IFERROR(BY16/BW16,"-")</f>
        <v>0.096774193548387</v>
      </c>
      <c r="CA16" s="130">
        <v>255000</v>
      </c>
      <c r="CB16" s="131">
        <f>IFERROR(CA16/BW16,"-")</f>
        <v>8225.8064516129</v>
      </c>
      <c r="CC16" s="132"/>
      <c r="CD16" s="132">
        <v>1</v>
      </c>
      <c r="CE16" s="132">
        <v>2</v>
      </c>
      <c r="CF16" s="133">
        <v>7</v>
      </c>
      <c r="CG16" s="134">
        <f>IF(P16=0,"",IF(CF16=0,"",(CF16/P16)))</f>
        <v>0.064814814814815</v>
      </c>
      <c r="CH16" s="135">
        <v>1</v>
      </c>
      <c r="CI16" s="136">
        <f>IFERROR(CH16/CF16,"-")</f>
        <v>0.14285714285714</v>
      </c>
      <c r="CJ16" s="137">
        <v>213000</v>
      </c>
      <c r="CK16" s="138">
        <f>IFERROR(CJ16/CF16,"-")</f>
        <v>30428.571428571</v>
      </c>
      <c r="CL16" s="139"/>
      <c r="CM16" s="139"/>
      <c r="CN16" s="139">
        <v>1</v>
      </c>
      <c r="CO16" s="140">
        <v>6</v>
      </c>
      <c r="CP16" s="141">
        <v>479000</v>
      </c>
      <c r="CQ16" s="141">
        <v>213000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0.3875</v>
      </c>
      <c r="B17" s="203" t="s">
        <v>196</v>
      </c>
      <c r="C17" s="203" t="s">
        <v>88</v>
      </c>
      <c r="D17" s="203" t="s">
        <v>171</v>
      </c>
      <c r="E17" s="203" t="s">
        <v>197</v>
      </c>
      <c r="F17" s="203" t="s">
        <v>165</v>
      </c>
      <c r="G17" s="203" t="s">
        <v>198</v>
      </c>
      <c r="H17" s="90" t="s">
        <v>199</v>
      </c>
      <c r="I17" s="90" t="s">
        <v>113</v>
      </c>
      <c r="J17" s="188">
        <v>80000</v>
      </c>
      <c r="K17" s="81">
        <v>0</v>
      </c>
      <c r="L17" s="81">
        <v>0</v>
      </c>
      <c r="M17" s="81">
        <v>61</v>
      </c>
      <c r="N17" s="91">
        <v>8</v>
      </c>
      <c r="O17" s="92">
        <v>0</v>
      </c>
      <c r="P17" s="93">
        <f>N17+O17</f>
        <v>8</v>
      </c>
      <c r="Q17" s="82">
        <f>IFERROR(P17/M17,"-")</f>
        <v>0.13114754098361</v>
      </c>
      <c r="R17" s="81">
        <v>1</v>
      </c>
      <c r="S17" s="81">
        <v>1</v>
      </c>
      <c r="T17" s="82">
        <f>IFERROR(S17/(O17+P17),"-")</f>
        <v>0.125</v>
      </c>
      <c r="U17" s="182">
        <f>IFERROR(J17/SUM(P17:P18),"-")</f>
        <v>2758.6206896552</v>
      </c>
      <c r="V17" s="84">
        <v>2</v>
      </c>
      <c r="W17" s="82">
        <f>IF(P17=0,"-",V17/P17)</f>
        <v>0.25</v>
      </c>
      <c r="X17" s="186">
        <v>26000</v>
      </c>
      <c r="Y17" s="187">
        <f>IFERROR(X17/P17,"-")</f>
        <v>3250</v>
      </c>
      <c r="Z17" s="187">
        <f>IFERROR(X17/V17,"-")</f>
        <v>13000</v>
      </c>
      <c r="AA17" s="188">
        <f>SUM(X17:X18)-SUM(J17:J18)</f>
        <v>-49000</v>
      </c>
      <c r="AB17" s="85">
        <f>SUM(X17:X18)/SUM(J17:J18)</f>
        <v>0.3875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0.125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1</v>
      </c>
      <c r="AW17" s="107">
        <f>IF(P17=0,"",IF(AV17=0,"",(AV17/P17)))</f>
        <v>0.125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2</v>
      </c>
      <c r="BF17" s="113">
        <f>IF(P17=0,"",IF(BE17=0,"",(BE17/P17)))</f>
        <v>0.25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0.375</v>
      </c>
      <c r="BP17" s="121">
        <v>1</v>
      </c>
      <c r="BQ17" s="122">
        <f>IFERROR(BP17/BN17,"-")</f>
        <v>0.33333333333333</v>
      </c>
      <c r="BR17" s="123">
        <v>3000</v>
      </c>
      <c r="BS17" s="124">
        <f>IFERROR(BR17/BN17,"-")</f>
        <v>1000</v>
      </c>
      <c r="BT17" s="125">
        <v>1</v>
      </c>
      <c r="BU17" s="125"/>
      <c r="BV17" s="125"/>
      <c r="BW17" s="126">
        <v>1</v>
      </c>
      <c r="BX17" s="127">
        <f>IF(P17=0,"",IF(BW17=0,"",(BW17/P17)))</f>
        <v>0.125</v>
      </c>
      <c r="BY17" s="128">
        <v>1</v>
      </c>
      <c r="BZ17" s="129">
        <f>IFERROR(BY17/BW17,"-")</f>
        <v>1</v>
      </c>
      <c r="CA17" s="130">
        <v>23000</v>
      </c>
      <c r="CB17" s="131">
        <f>IFERROR(CA17/BW17,"-")</f>
        <v>23000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26000</v>
      </c>
      <c r="CQ17" s="141">
        <v>23000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200</v>
      </c>
      <c r="C18" s="203"/>
      <c r="D18" s="203"/>
      <c r="E18" s="203"/>
      <c r="F18" s="203" t="s">
        <v>64</v>
      </c>
      <c r="G18" s="203"/>
      <c r="H18" s="90"/>
      <c r="I18" s="90"/>
      <c r="J18" s="188"/>
      <c r="K18" s="81">
        <v>0</v>
      </c>
      <c r="L18" s="81">
        <v>0</v>
      </c>
      <c r="M18" s="81">
        <v>45</v>
      </c>
      <c r="N18" s="91">
        <v>21</v>
      </c>
      <c r="O18" s="92">
        <v>0</v>
      </c>
      <c r="P18" s="93">
        <f>N18+O18</f>
        <v>21</v>
      </c>
      <c r="Q18" s="82">
        <f>IFERROR(P18/M18,"-")</f>
        <v>0.46666666666667</v>
      </c>
      <c r="R18" s="81">
        <v>0</v>
      </c>
      <c r="S18" s="81">
        <v>3</v>
      </c>
      <c r="T18" s="82">
        <f>IFERROR(S18/(O18+P18),"-")</f>
        <v>0.14285714285714</v>
      </c>
      <c r="U18" s="182"/>
      <c r="V18" s="84">
        <v>1</v>
      </c>
      <c r="W18" s="82">
        <f>IF(P18=0,"-",V18/P18)</f>
        <v>0.047619047619048</v>
      </c>
      <c r="X18" s="186">
        <v>5000</v>
      </c>
      <c r="Y18" s="187">
        <f>IFERROR(X18/P18,"-")</f>
        <v>238.09523809524</v>
      </c>
      <c r="Z18" s="187">
        <f>IFERROR(X18/V18,"-")</f>
        <v>5000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2</v>
      </c>
      <c r="AN18" s="101">
        <f>IF(P18=0,"",IF(AM18=0,"",(AM18/P18)))</f>
        <v>0.095238095238095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5</v>
      </c>
      <c r="AW18" s="107">
        <f>IF(P18=0,"",IF(AV18=0,"",(AV18/P18)))</f>
        <v>0.23809523809524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4</v>
      </c>
      <c r="BF18" s="113">
        <f>IF(P18=0,"",IF(BE18=0,"",(BE18/P18)))</f>
        <v>0.19047619047619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3</v>
      </c>
      <c r="BO18" s="120">
        <f>IF(P18=0,"",IF(BN18=0,"",(BN18/P18)))</f>
        <v>0.14285714285714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5</v>
      </c>
      <c r="BX18" s="127">
        <f>IF(P18=0,"",IF(BW18=0,"",(BW18/P18)))</f>
        <v>0.23809523809524</v>
      </c>
      <c r="BY18" s="128">
        <v>1</v>
      </c>
      <c r="BZ18" s="129">
        <f>IFERROR(BY18/BW18,"-")</f>
        <v>0.2</v>
      </c>
      <c r="CA18" s="130">
        <v>5000</v>
      </c>
      <c r="CB18" s="131">
        <f>IFERROR(CA18/BW18,"-")</f>
        <v>1000</v>
      </c>
      <c r="CC18" s="132">
        <v>1</v>
      </c>
      <c r="CD18" s="132"/>
      <c r="CE18" s="132"/>
      <c r="CF18" s="133">
        <v>2</v>
      </c>
      <c r="CG18" s="134">
        <f>IF(P18=0,"",IF(CF18=0,"",(CF18/P18)))</f>
        <v>0.095238095238095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1</v>
      </c>
      <c r="CP18" s="141">
        <v>5000</v>
      </c>
      <c r="CQ18" s="141">
        <v>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0.063636363636364</v>
      </c>
      <c r="B19" s="203" t="s">
        <v>201</v>
      </c>
      <c r="C19" s="203" t="s">
        <v>177</v>
      </c>
      <c r="D19" s="203" t="s">
        <v>164</v>
      </c>
      <c r="E19" s="203" t="s">
        <v>202</v>
      </c>
      <c r="F19" s="203" t="s">
        <v>165</v>
      </c>
      <c r="G19" s="203" t="s">
        <v>203</v>
      </c>
      <c r="H19" s="90" t="s">
        <v>204</v>
      </c>
      <c r="I19" s="90" t="s">
        <v>117</v>
      </c>
      <c r="J19" s="188">
        <v>110000</v>
      </c>
      <c r="K19" s="81">
        <v>0</v>
      </c>
      <c r="L19" s="81">
        <v>0</v>
      </c>
      <c r="M19" s="81">
        <v>243</v>
      </c>
      <c r="N19" s="91">
        <v>50</v>
      </c>
      <c r="O19" s="92">
        <v>0</v>
      </c>
      <c r="P19" s="93">
        <f>N19+O19</f>
        <v>50</v>
      </c>
      <c r="Q19" s="82">
        <f>IFERROR(P19/M19,"-")</f>
        <v>0.20576131687243</v>
      </c>
      <c r="R19" s="81">
        <v>0</v>
      </c>
      <c r="S19" s="81">
        <v>9</v>
      </c>
      <c r="T19" s="82">
        <f>IFERROR(S19/(O19+P19),"-")</f>
        <v>0.18</v>
      </c>
      <c r="U19" s="182">
        <f>IFERROR(J19/SUM(P19:P20),"-")</f>
        <v>733.33333333333</v>
      </c>
      <c r="V19" s="84">
        <v>1</v>
      </c>
      <c r="W19" s="82">
        <f>IF(P19=0,"-",V19/P19)</f>
        <v>0.02</v>
      </c>
      <c r="X19" s="186">
        <v>7000</v>
      </c>
      <c r="Y19" s="187">
        <f>IFERROR(X19/P19,"-")</f>
        <v>140</v>
      </c>
      <c r="Z19" s="187">
        <f>IFERROR(X19/V19,"-")</f>
        <v>7000</v>
      </c>
      <c r="AA19" s="188">
        <f>SUM(X19:X20)-SUM(J19:J20)</f>
        <v>-103000</v>
      </c>
      <c r="AB19" s="85">
        <f>SUM(X19:X20)/SUM(J19:J20)</f>
        <v>0.063636363636364</v>
      </c>
      <c r="AC19" s="79"/>
      <c r="AD19" s="94">
        <v>8</v>
      </c>
      <c r="AE19" s="95">
        <f>IF(P19=0,"",IF(AD19=0,"",(AD19/P19)))</f>
        <v>0.16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20</v>
      </c>
      <c r="AN19" s="101">
        <f>IF(P19=0,"",IF(AM19=0,"",(AM19/P19)))</f>
        <v>0.4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11</v>
      </c>
      <c r="AW19" s="107">
        <f>IF(P19=0,"",IF(AV19=0,"",(AV19/P19)))</f>
        <v>0.22</v>
      </c>
      <c r="AX19" s="106">
        <v>1</v>
      </c>
      <c r="AY19" s="108">
        <f>IFERROR(AX19/AV19,"-")</f>
        <v>0.090909090909091</v>
      </c>
      <c r="AZ19" s="109">
        <v>7000</v>
      </c>
      <c r="BA19" s="110">
        <f>IFERROR(AZ19/AV19,"-")</f>
        <v>636.36363636364</v>
      </c>
      <c r="BB19" s="111"/>
      <c r="BC19" s="111"/>
      <c r="BD19" s="111">
        <v>1</v>
      </c>
      <c r="BE19" s="112">
        <v>8</v>
      </c>
      <c r="BF19" s="113">
        <f>IF(P19=0,"",IF(BE19=0,"",(BE19/P19)))</f>
        <v>0.16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0.04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0.02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7000</v>
      </c>
      <c r="CQ19" s="141">
        <v>7000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205</v>
      </c>
      <c r="C20" s="203"/>
      <c r="D20" s="203"/>
      <c r="E20" s="203"/>
      <c r="F20" s="203" t="s">
        <v>64</v>
      </c>
      <c r="G20" s="203"/>
      <c r="H20" s="90"/>
      <c r="I20" s="90"/>
      <c r="J20" s="188"/>
      <c r="K20" s="81">
        <v>0</v>
      </c>
      <c r="L20" s="81">
        <v>0</v>
      </c>
      <c r="M20" s="81">
        <v>232</v>
      </c>
      <c r="N20" s="91">
        <v>95</v>
      </c>
      <c r="O20" s="92">
        <v>5</v>
      </c>
      <c r="P20" s="93">
        <f>N20+O20</f>
        <v>100</v>
      </c>
      <c r="Q20" s="82">
        <f>IFERROR(P20/M20,"-")</f>
        <v>0.43103448275862</v>
      </c>
      <c r="R20" s="81">
        <v>1</v>
      </c>
      <c r="S20" s="81">
        <v>21</v>
      </c>
      <c r="T20" s="82">
        <f>IFERROR(S20/(O20+P20),"-")</f>
        <v>0.2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>
        <v>4</v>
      </c>
      <c r="AE20" s="95">
        <f>IF(P20=0,"",IF(AD20=0,"",(AD20/P20)))</f>
        <v>0.04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>
        <v>27</v>
      </c>
      <c r="AN20" s="101">
        <f>IF(P20=0,"",IF(AM20=0,"",(AM20/P20)))</f>
        <v>0.27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19</v>
      </c>
      <c r="AW20" s="107">
        <f>IF(P20=0,"",IF(AV20=0,"",(AV20/P20)))</f>
        <v>0.19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26</v>
      </c>
      <c r="BF20" s="113">
        <f>IF(P20=0,"",IF(BE20=0,"",(BE20/P20)))</f>
        <v>0.26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17</v>
      </c>
      <c r="BO20" s="120">
        <f>IF(P20=0,"",IF(BN20=0,"",(BN20/P20)))</f>
        <v>0.17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6</v>
      </c>
      <c r="BX20" s="127">
        <f>IF(P20=0,"",IF(BW20=0,"",(BW20/P20)))</f>
        <v>0.06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0.01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9.7405333333333</v>
      </c>
      <c r="B21" s="203" t="s">
        <v>206</v>
      </c>
      <c r="C21" s="203" t="s">
        <v>163</v>
      </c>
      <c r="D21" s="203" t="s">
        <v>171</v>
      </c>
      <c r="E21" s="203" t="s">
        <v>207</v>
      </c>
      <c r="F21" s="203" t="s">
        <v>165</v>
      </c>
      <c r="G21" s="203" t="s">
        <v>208</v>
      </c>
      <c r="H21" s="90" t="s">
        <v>167</v>
      </c>
      <c r="I21" s="90" t="s">
        <v>209</v>
      </c>
      <c r="J21" s="188">
        <v>75000</v>
      </c>
      <c r="K21" s="81">
        <v>0</v>
      </c>
      <c r="L21" s="81">
        <v>0</v>
      </c>
      <c r="M21" s="81">
        <v>62</v>
      </c>
      <c r="N21" s="91">
        <v>16</v>
      </c>
      <c r="O21" s="92">
        <v>0</v>
      </c>
      <c r="P21" s="93">
        <f>N21+O21</f>
        <v>16</v>
      </c>
      <c r="Q21" s="82">
        <f>IFERROR(P21/M21,"-")</f>
        <v>0.25806451612903</v>
      </c>
      <c r="R21" s="81">
        <v>0</v>
      </c>
      <c r="S21" s="81">
        <v>3</v>
      </c>
      <c r="T21" s="82">
        <f>IFERROR(S21/(O21+P21),"-")</f>
        <v>0.1875</v>
      </c>
      <c r="U21" s="182">
        <f>IFERROR(J21/SUM(P21:P22),"-")</f>
        <v>833.33333333333</v>
      </c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>
        <f>SUM(X21:X22)-SUM(J21:J22)</f>
        <v>655540</v>
      </c>
      <c r="AB21" s="85">
        <f>SUM(X21:X22)/SUM(J21:J22)</f>
        <v>9.7405333333333</v>
      </c>
      <c r="AC21" s="79"/>
      <c r="AD21" s="94">
        <v>1</v>
      </c>
      <c r="AE21" s="95">
        <f>IF(P21=0,"",IF(AD21=0,"",(AD21/P21)))</f>
        <v>0.0625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>
        <v>1</v>
      </c>
      <c r="AN21" s="101">
        <f>IF(P21=0,"",IF(AM21=0,"",(AM21/P21)))</f>
        <v>0.0625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2</v>
      </c>
      <c r="AW21" s="107">
        <f>IF(P21=0,"",IF(AV21=0,"",(AV21/P21)))</f>
        <v>0.125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6</v>
      </c>
      <c r="BF21" s="113">
        <f>IF(P21=0,"",IF(BE21=0,"",(BE21/P21)))</f>
        <v>0.375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5</v>
      </c>
      <c r="BO21" s="120">
        <f>IF(P21=0,"",IF(BN21=0,"",(BN21/P21)))</f>
        <v>0.3125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>
        <v>1</v>
      </c>
      <c r="CG21" s="134">
        <f>IF(P21=0,"",IF(CF21=0,"",(CF21/P21)))</f>
        <v>0.0625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210</v>
      </c>
      <c r="C22" s="203"/>
      <c r="D22" s="203"/>
      <c r="E22" s="203"/>
      <c r="F22" s="203" t="s">
        <v>64</v>
      </c>
      <c r="G22" s="203"/>
      <c r="H22" s="90"/>
      <c r="I22" s="90"/>
      <c r="J22" s="188"/>
      <c r="K22" s="81">
        <v>0</v>
      </c>
      <c r="L22" s="81">
        <v>0</v>
      </c>
      <c r="M22" s="81">
        <v>156</v>
      </c>
      <c r="N22" s="91">
        <v>74</v>
      </c>
      <c r="O22" s="92">
        <v>0</v>
      </c>
      <c r="P22" s="93">
        <f>N22+O22</f>
        <v>74</v>
      </c>
      <c r="Q22" s="82">
        <f>IFERROR(P22/M22,"-")</f>
        <v>0.47435897435897</v>
      </c>
      <c r="R22" s="81">
        <v>3</v>
      </c>
      <c r="S22" s="81">
        <v>15</v>
      </c>
      <c r="T22" s="82">
        <f>IFERROR(S22/(O22+P22),"-")</f>
        <v>0.2027027027027</v>
      </c>
      <c r="U22" s="182"/>
      <c r="V22" s="84">
        <v>3</v>
      </c>
      <c r="W22" s="82">
        <f>IF(P22=0,"-",V22/P22)</f>
        <v>0.040540540540541</v>
      </c>
      <c r="X22" s="186">
        <v>730540</v>
      </c>
      <c r="Y22" s="187">
        <f>IFERROR(X22/P22,"-")</f>
        <v>9872.1621621622</v>
      </c>
      <c r="Z22" s="187">
        <f>IFERROR(X22/V22,"-")</f>
        <v>243513.33333333</v>
      </c>
      <c r="AA22" s="188"/>
      <c r="AB22" s="85"/>
      <c r="AC22" s="79"/>
      <c r="AD22" s="94">
        <v>1</v>
      </c>
      <c r="AE22" s="95">
        <f>IF(P22=0,"",IF(AD22=0,"",(AD22/P22)))</f>
        <v>0.013513513513514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>
        <v>9</v>
      </c>
      <c r="AN22" s="101">
        <f>IF(P22=0,"",IF(AM22=0,"",(AM22/P22)))</f>
        <v>0.12162162162162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12</v>
      </c>
      <c r="AW22" s="107">
        <f>IF(P22=0,"",IF(AV22=0,"",(AV22/P22)))</f>
        <v>0.16216216216216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19</v>
      </c>
      <c r="BF22" s="113">
        <f>IF(P22=0,"",IF(BE22=0,"",(BE22/P22)))</f>
        <v>0.25675675675676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14</v>
      </c>
      <c r="BO22" s="120">
        <f>IF(P22=0,"",IF(BN22=0,"",(BN22/P22)))</f>
        <v>0.18918918918919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16</v>
      </c>
      <c r="BX22" s="127">
        <f>IF(P22=0,"",IF(BW22=0,"",(BW22/P22)))</f>
        <v>0.21621621621622</v>
      </c>
      <c r="BY22" s="128">
        <v>3</v>
      </c>
      <c r="BZ22" s="129">
        <f>IFERROR(BY22/BW22,"-")</f>
        <v>0.1875</v>
      </c>
      <c r="CA22" s="130">
        <v>730540</v>
      </c>
      <c r="CB22" s="131">
        <f>IFERROR(CA22/BW22,"-")</f>
        <v>45658.75</v>
      </c>
      <c r="CC22" s="132"/>
      <c r="CD22" s="132"/>
      <c r="CE22" s="132">
        <v>3</v>
      </c>
      <c r="CF22" s="133">
        <v>3</v>
      </c>
      <c r="CG22" s="134">
        <f>IF(P22=0,"",IF(CF22=0,"",(CF22/P22)))</f>
        <v>0.040540540540541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3</v>
      </c>
      <c r="CP22" s="141">
        <v>730540</v>
      </c>
      <c r="CQ22" s="141">
        <v>588000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8.3466666666667</v>
      </c>
      <c r="B23" s="203" t="s">
        <v>211</v>
      </c>
      <c r="C23" s="203" t="s">
        <v>163</v>
      </c>
      <c r="D23" s="203" t="s">
        <v>171</v>
      </c>
      <c r="E23" s="203" t="s">
        <v>212</v>
      </c>
      <c r="F23" s="203" t="s">
        <v>165</v>
      </c>
      <c r="G23" s="203" t="s">
        <v>213</v>
      </c>
      <c r="H23" s="90" t="s">
        <v>204</v>
      </c>
      <c r="I23" s="90" t="s">
        <v>128</v>
      </c>
      <c r="J23" s="188">
        <v>75000</v>
      </c>
      <c r="K23" s="81">
        <v>0</v>
      </c>
      <c r="L23" s="81">
        <v>0</v>
      </c>
      <c r="M23" s="81">
        <v>47</v>
      </c>
      <c r="N23" s="91">
        <v>12</v>
      </c>
      <c r="O23" s="92">
        <v>0</v>
      </c>
      <c r="P23" s="93">
        <f>N23+O23</f>
        <v>12</v>
      </c>
      <c r="Q23" s="82">
        <f>IFERROR(P23/M23,"-")</f>
        <v>0.25531914893617</v>
      </c>
      <c r="R23" s="81">
        <v>0</v>
      </c>
      <c r="S23" s="81">
        <v>1</v>
      </c>
      <c r="T23" s="82">
        <f>IFERROR(S23/(O23+P23),"-")</f>
        <v>0.083333333333333</v>
      </c>
      <c r="U23" s="182">
        <f>IFERROR(J23/SUM(P23:P24),"-")</f>
        <v>961.53846153846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SUM(X23:X24)-SUM(J23:J24)</f>
        <v>551000</v>
      </c>
      <c r="AB23" s="85">
        <f>SUM(X23:X24)/SUM(J23:J24)</f>
        <v>8.3466666666667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0.083333333333333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2</v>
      </c>
      <c r="AW23" s="107">
        <f>IF(P23=0,"",IF(AV23=0,"",(AV23/P23)))</f>
        <v>0.16666666666667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3</v>
      </c>
      <c r="BF23" s="113">
        <f>IF(P23=0,"",IF(BE23=0,"",(BE23/P23)))</f>
        <v>0.25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3</v>
      </c>
      <c r="BO23" s="120">
        <f>IF(P23=0,"",IF(BN23=0,"",(BN23/P23)))</f>
        <v>0.25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0.16666666666667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0.083333333333333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214</v>
      </c>
      <c r="C24" s="203"/>
      <c r="D24" s="203"/>
      <c r="E24" s="203"/>
      <c r="F24" s="203" t="s">
        <v>64</v>
      </c>
      <c r="G24" s="203"/>
      <c r="H24" s="90"/>
      <c r="I24" s="90"/>
      <c r="J24" s="188"/>
      <c r="K24" s="81">
        <v>0</v>
      </c>
      <c r="L24" s="81">
        <v>0</v>
      </c>
      <c r="M24" s="81">
        <v>106</v>
      </c>
      <c r="N24" s="91">
        <v>64</v>
      </c>
      <c r="O24" s="92">
        <v>2</v>
      </c>
      <c r="P24" s="93">
        <f>N24+O24</f>
        <v>66</v>
      </c>
      <c r="Q24" s="82">
        <f>IFERROR(P24/M24,"-")</f>
        <v>0.62264150943396</v>
      </c>
      <c r="R24" s="81">
        <v>0</v>
      </c>
      <c r="S24" s="81">
        <v>12</v>
      </c>
      <c r="T24" s="82">
        <f>IFERROR(S24/(O24+P24),"-")</f>
        <v>0.17647058823529</v>
      </c>
      <c r="U24" s="182"/>
      <c r="V24" s="84">
        <v>2</v>
      </c>
      <c r="W24" s="82">
        <f>IF(P24=0,"-",V24/P24)</f>
        <v>0.03030303030303</v>
      </c>
      <c r="X24" s="186">
        <v>626000</v>
      </c>
      <c r="Y24" s="187">
        <f>IFERROR(X24/P24,"-")</f>
        <v>9484.8484848485</v>
      </c>
      <c r="Z24" s="187">
        <f>IFERROR(X24/V24,"-")</f>
        <v>313000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7</v>
      </c>
      <c r="AN24" s="101">
        <f>IF(P24=0,"",IF(AM24=0,"",(AM24/P24)))</f>
        <v>0.10606060606061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>
        <v>15</v>
      </c>
      <c r="AW24" s="107">
        <f>IF(P24=0,"",IF(AV24=0,"",(AV24/P24)))</f>
        <v>0.22727272727273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21</v>
      </c>
      <c r="BF24" s="113">
        <f>IF(P24=0,"",IF(BE24=0,"",(BE24/P24)))</f>
        <v>0.31818181818182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12</v>
      </c>
      <c r="BO24" s="120">
        <f>IF(P24=0,"",IF(BN24=0,"",(BN24/P24)))</f>
        <v>0.18181818181818</v>
      </c>
      <c r="BP24" s="121">
        <v>2</v>
      </c>
      <c r="BQ24" s="122">
        <f>IFERROR(BP24/BN24,"-")</f>
        <v>0.16666666666667</v>
      </c>
      <c r="BR24" s="123">
        <v>626000</v>
      </c>
      <c r="BS24" s="124">
        <f>IFERROR(BR24/BN24,"-")</f>
        <v>52166.666666667</v>
      </c>
      <c r="BT24" s="125">
        <v>1</v>
      </c>
      <c r="BU24" s="125"/>
      <c r="BV24" s="125">
        <v>1</v>
      </c>
      <c r="BW24" s="126">
        <v>6</v>
      </c>
      <c r="BX24" s="127">
        <f>IF(P24=0,"",IF(BW24=0,"",(BW24/P24)))</f>
        <v>0.090909090909091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5</v>
      </c>
      <c r="CG24" s="134">
        <f>IF(P24=0,"",IF(CF24=0,"",(CF24/P24)))</f>
        <v>0.075757575757576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2</v>
      </c>
      <c r="CP24" s="141">
        <v>626000</v>
      </c>
      <c r="CQ24" s="141">
        <v>621000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>
        <f>AB25</f>
        <v>7.96</v>
      </c>
      <c r="B25" s="203" t="s">
        <v>215</v>
      </c>
      <c r="C25" s="203" t="s">
        <v>163</v>
      </c>
      <c r="D25" s="203" t="s">
        <v>171</v>
      </c>
      <c r="E25" s="203" t="s">
        <v>216</v>
      </c>
      <c r="F25" s="203" t="s">
        <v>165</v>
      </c>
      <c r="G25" s="203" t="s">
        <v>217</v>
      </c>
      <c r="H25" s="90" t="s">
        <v>204</v>
      </c>
      <c r="I25" s="90" t="s">
        <v>128</v>
      </c>
      <c r="J25" s="188">
        <v>75000</v>
      </c>
      <c r="K25" s="81">
        <v>0</v>
      </c>
      <c r="L25" s="81">
        <v>0</v>
      </c>
      <c r="M25" s="81">
        <v>41</v>
      </c>
      <c r="N25" s="91">
        <v>6</v>
      </c>
      <c r="O25" s="92">
        <v>0</v>
      </c>
      <c r="P25" s="93">
        <f>N25+O25</f>
        <v>6</v>
      </c>
      <c r="Q25" s="82">
        <f>IFERROR(P25/M25,"-")</f>
        <v>0.14634146341463</v>
      </c>
      <c r="R25" s="81">
        <v>0</v>
      </c>
      <c r="S25" s="81">
        <v>1</v>
      </c>
      <c r="T25" s="82">
        <f>IFERROR(S25/(O25+P25),"-")</f>
        <v>0.16666666666667</v>
      </c>
      <c r="U25" s="182">
        <f>IFERROR(J25/SUM(P25:P26),"-")</f>
        <v>1875</v>
      </c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>
        <f>SUM(X25:X26)-SUM(J25:J26)</f>
        <v>522000</v>
      </c>
      <c r="AB25" s="85">
        <f>SUM(X25:X26)/SUM(J25:J26)</f>
        <v>7.96</v>
      </c>
      <c r="AC25" s="79"/>
      <c r="AD25" s="94">
        <v>1</v>
      </c>
      <c r="AE25" s="95">
        <f>IF(P25=0,"",IF(AD25=0,"",(AD25/P25)))</f>
        <v>0.16666666666667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>
        <v>1</v>
      </c>
      <c r="AN25" s="101">
        <f>IF(P25=0,"",IF(AM25=0,"",(AM25/P25)))</f>
        <v>0.16666666666667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1</v>
      </c>
      <c r="AW25" s="107">
        <f>IF(P25=0,"",IF(AV25=0,"",(AV25/P25)))</f>
        <v>0.16666666666667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1</v>
      </c>
      <c r="BF25" s="113">
        <f>IF(P25=0,"",IF(BE25=0,"",(BE25/P25)))</f>
        <v>0.16666666666667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2</v>
      </c>
      <c r="BX25" s="127">
        <f>IF(P25=0,"",IF(BW25=0,"",(BW25/P25)))</f>
        <v>0.33333333333333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218</v>
      </c>
      <c r="C26" s="203"/>
      <c r="D26" s="203"/>
      <c r="E26" s="203"/>
      <c r="F26" s="203" t="s">
        <v>64</v>
      </c>
      <c r="G26" s="203"/>
      <c r="H26" s="90"/>
      <c r="I26" s="90"/>
      <c r="J26" s="188"/>
      <c r="K26" s="81">
        <v>0</v>
      </c>
      <c r="L26" s="81">
        <v>0</v>
      </c>
      <c r="M26" s="81">
        <v>81</v>
      </c>
      <c r="N26" s="91">
        <v>34</v>
      </c>
      <c r="O26" s="92">
        <v>0</v>
      </c>
      <c r="P26" s="93">
        <f>N26+O26</f>
        <v>34</v>
      </c>
      <c r="Q26" s="82">
        <f>IFERROR(P26/M26,"-")</f>
        <v>0.41975308641975</v>
      </c>
      <c r="R26" s="81">
        <v>3</v>
      </c>
      <c r="S26" s="81">
        <v>6</v>
      </c>
      <c r="T26" s="82">
        <f>IFERROR(S26/(O26+P26),"-")</f>
        <v>0.17647058823529</v>
      </c>
      <c r="U26" s="182"/>
      <c r="V26" s="84">
        <v>4</v>
      </c>
      <c r="W26" s="82">
        <f>IF(P26=0,"-",V26/P26)</f>
        <v>0.11764705882353</v>
      </c>
      <c r="X26" s="186">
        <v>597000</v>
      </c>
      <c r="Y26" s="187">
        <f>IFERROR(X26/P26,"-")</f>
        <v>17558.823529412</v>
      </c>
      <c r="Z26" s="187">
        <f>IFERROR(X26/V26,"-")</f>
        <v>149250</v>
      </c>
      <c r="AA26" s="188"/>
      <c r="AB26" s="85"/>
      <c r="AC26" s="79"/>
      <c r="AD26" s="94">
        <v>2</v>
      </c>
      <c r="AE26" s="95">
        <f>IF(P26=0,"",IF(AD26=0,"",(AD26/P26)))</f>
        <v>0.058823529411765</v>
      </c>
      <c r="AF26" s="94">
        <v>1</v>
      </c>
      <c r="AG26" s="96">
        <f>IFERROR(AF26/AD26,"-")</f>
        <v>0.5</v>
      </c>
      <c r="AH26" s="97">
        <v>9000</v>
      </c>
      <c r="AI26" s="98">
        <f>IFERROR(AH26/AD26,"-")</f>
        <v>4500</v>
      </c>
      <c r="AJ26" s="99"/>
      <c r="AK26" s="99"/>
      <c r="AL26" s="99">
        <v>1</v>
      </c>
      <c r="AM26" s="100">
        <v>9</v>
      </c>
      <c r="AN26" s="101">
        <f>IF(P26=0,"",IF(AM26=0,"",(AM26/P26)))</f>
        <v>0.26470588235294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>
        <v>4</v>
      </c>
      <c r="AW26" s="107">
        <f>IF(P26=0,"",IF(AV26=0,"",(AV26/P26)))</f>
        <v>0.11764705882353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9</v>
      </c>
      <c r="BF26" s="113">
        <f>IF(P26=0,"",IF(BE26=0,"",(BE26/P26)))</f>
        <v>0.26470588235294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6</v>
      </c>
      <c r="BO26" s="120">
        <f>IF(P26=0,"",IF(BN26=0,"",(BN26/P26)))</f>
        <v>0.17647058823529</v>
      </c>
      <c r="BP26" s="121">
        <v>2</v>
      </c>
      <c r="BQ26" s="122">
        <f>IFERROR(BP26/BN26,"-")</f>
        <v>0.33333333333333</v>
      </c>
      <c r="BR26" s="123">
        <v>276000</v>
      </c>
      <c r="BS26" s="124">
        <f>IFERROR(BR26/BN26,"-")</f>
        <v>46000</v>
      </c>
      <c r="BT26" s="125">
        <v>1</v>
      </c>
      <c r="BU26" s="125"/>
      <c r="BV26" s="125">
        <v>1</v>
      </c>
      <c r="BW26" s="126">
        <v>4</v>
      </c>
      <c r="BX26" s="127">
        <f>IF(P26=0,"",IF(BW26=0,"",(BW26/P26)))</f>
        <v>0.11764705882353</v>
      </c>
      <c r="BY26" s="128">
        <v>1</v>
      </c>
      <c r="BZ26" s="129">
        <f>IFERROR(BY26/BW26,"-")</f>
        <v>0.25</v>
      </c>
      <c r="CA26" s="130">
        <v>312000</v>
      </c>
      <c r="CB26" s="131">
        <f>IFERROR(CA26/BW26,"-")</f>
        <v>78000</v>
      </c>
      <c r="CC26" s="132"/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4</v>
      </c>
      <c r="CP26" s="141">
        <v>597000</v>
      </c>
      <c r="CQ26" s="141">
        <v>312000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0.47692307692308</v>
      </c>
      <c r="B27" s="203" t="s">
        <v>219</v>
      </c>
      <c r="C27" s="203" t="s">
        <v>163</v>
      </c>
      <c r="D27" s="203" t="s">
        <v>171</v>
      </c>
      <c r="E27" s="203" t="s">
        <v>220</v>
      </c>
      <c r="F27" s="203" t="s">
        <v>165</v>
      </c>
      <c r="G27" s="203" t="s">
        <v>221</v>
      </c>
      <c r="H27" s="90" t="s">
        <v>222</v>
      </c>
      <c r="I27" s="90" t="s">
        <v>128</v>
      </c>
      <c r="J27" s="188">
        <v>65000</v>
      </c>
      <c r="K27" s="81">
        <v>0</v>
      </c>
      <c r="L27" s="81">
        <v>0</v>
      </c>
      <c r="M27" s="81">
        <v>2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>
        <f>IFERROR(J27/SUM(P27:P28),"-")</f>
        <v>4062.5</v>
      </c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>
        <f>SUM(X27:X28)-SUM(J27:J28)</f>
        <v>-34000</v>
      </c>
      <c r="AB27" s="85">
        <f>SUM(X27:X28)/SUM(J27:J28)</f>
        <v>0.47692307692308</v>
      </c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223</v>
      </c>
      <c r="C28" s="203"/>
      <c r="D28" s="203"/>
      <c r="E28" s="203"/>
      <c r="F28" s="203" t="s">
        <v>64</v>
      </c>
      <c r="G28" s="203"/>
      <c r="H28" s="90"/>
      <c r="I28" s="90"/>
      <c r="J28" s="188"/>
      <c r="K28" s="81">
        <v>0</v>
      </c>
      <c r="L28" s="81">
        <v>0</v>
      </c>
      <c r="M28" s="81">
        <v>26</v>
      </c>
      <c r="N28" s="91">
        <v>16</v>
      </c>
      <c r="O28" s="92">
        <v>0</v>
      </c>
      <c r="P28" s="93">
        <f>N28+O28</f>
        <v>16</v>
      </c>
      <c r="Q28" s="82">
        <f>IFERROR(P28/M28,"-")</f>
        <v>0.61538461538462</v>
      </c>
      <c r="R28" s="81">
        <v>0</v>
      </c>
      <c r="S28" s="81">
        <v>3</v>
      </c>
      <c r="T28" s="82">
        <f>IFERROR(S28/(O28+P28),"-")</f>
        <v>0.1875</v>
      </c>
      <c r="U28" s="182"/>
      <c r="V28" s="84">
        <v>1</v>
      </c>
      <c r="W28" s="82">
        <f>IF(P28=0,"-",V28/P28)</f>
        <v>0.0625</v>
      </c>
      <c r="X28" s="186">
        <v>31000</v>
      </c>
      <c r="Y28" s="187">
        <f>IFERROR(X28/P28,"-")</f>
        <v>1937.5</v>
      </c>
      <c r="Z28" s="187">
        <f>IFERROR(X28/V28,"-")</f>
        <v>31000</v>
      </c>
      <c r="AA28" s="188"/>
      <c r="AB28" s="85"/>
      <c r="AC28" s="79"/>
      <c r="AD28" s="94">
        <v>1</v>
      </c>
      <c r="AE28" s="95">
        <f>IF(P28=0,"",IF(AD28=0,"",(AD28/P28)))</f>
        <v>0.0625</v>
      </c>
      <c r="AF28" s="94"/>
      <c r="AG28" s="96">
        <f>IFERROR(AF28/AD28,"-")</f>
        <v>0</v>
      </c>
      <c r="AH28" s="97"/>
      <c r="AI28" s="98">
        <f>IFERROR(AH28/AD28,"-")</f>
        <v>0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0.0625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4</v>
      </c>
      <c r="BF28" s="113">
        <f>IF(P28=0,"",IF(BE28=0,"",(BE28/P28)))</f>
        <v>0.25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8</v>
      </c>
      <c r="BO28" s="120">
        <f>IF(P28=0,"",IF(BN28=0,"",(BN28/P28)))</f>
        <v>0.5</v>
      </c>
      <c r="BP28" s="121">
        <v>1</v>
      </c>
      <c r="BQ28" s="122">
        <f>IFERROR(BP28/BN28,"-")</f>
        <v>0.125</v>
      </c>
      <c r="BR28" s="123">
        <v>31000</v>
      </c>
      <c r="BS28" s="124">
        <f>IFERROR(BR28/BN28,"-")</f>
        <v>3875</v>
      </c>
      <c r="BT28" s="125"/>
      <c r="BU28" s="125"/>
      <c r="BV28" s="125">
        <v>1</v>
      </c>
      <c r="BW28" s="126">
        <v>1</v>
      </c>
      <c r="BX28" s="127">
        <f>IF(P28=0,"",IF(BW28=0,"",(BW28/P28)))</f>
        <v>0.0625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0.0625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1</v>
      </c>
      <c r="CP28" s="141">
        <v>31000</v>
      </c>
      <c r="CQ28" s="141">
        <v>31000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1.15</v>
      </c>
      <c r="B29" s="203" t="s">
        <v>224</v>
      </c>
      <c r="C29" s="203" t="s">
        <v>177</v>
      </c>
      <c r="D29" s="203" t="s">
        <v>164</v>
      </c>
      <c r="E29" s="203"/>
      <c r="F29" s="203" t="s">
        <v>165</v>
      </c>
      <c r="G29" s="203" t="s">
        <v>225</v>
      </c>
      <c r="H29" s="90" t="s">
        <v>204</v>
      </c>
      <c r="I29" s="204" t="s">
        <v>226</v>
      </c>
      <c r="J29" s="188">
        <v>120000</v>
      </c>
      <c r="K29" s="81">
        <v>0</v>
      </c>
      <c r="L29" s="81">
        <v>0</v>
      </c>
      <c r="M29" s="81">
        <v>297</v>
      </c>
      <c r="N29" s="91">
        <v>38</v>
      </c>
      <c r="O29" s="92">
        <v>0</v>
      </c>
      <c r="P29" s="93">
        <f>N29+O29</f>
        <v>38</v>
      </c>
      <c r="Q29" s="82">
        <f>IFERROR(P29/M29,"-")</f>
        <v>0.12794612794613</v>
      </c>
      <c r="R29" s="81">
        <v>1</v>
      </c>
      <c r="S29" s="81">
        <v>10</v>
      </c>
      <c r="T29" s="82">
        <f>IFERROR(S29/(O29+P29),"-")</f>
        <v>0.26315789473684</v>
      </c>
      <c r="U29" s="182">
        <f>IFERROR(J29/SUM(P29:P30),"-")</f>
        <v>1100.9174311927</v>
      </c>
      <c r="V29" s="84">
        <v>2</v>
      </c>
      <c r="W29" s="82">
        <f>IF(P29=0,"-",V29/P29)</f>
        <v>0.052631578947368</v>
      </c>
      <c r="X29" s="186">
        <v>135000</v>
      </c>
      <c r="Y29" s="187">
        <f>IFERROR(X29/P29,"-")</f>
        <v>3552.6315789474</v>
      </c>
      <c r="Z29" s="187">
        <f>IFERROR(X29/V29,"-")</f>
        <v>67500</v>
      </c>
      <c r="AA29" s="188">
        <f>SUM(X29:X30)-SUM(J29:J30)</f>
        <v>18000</v>
      </c>
      <c r="AB29" s="85">
        <f>SUM(X29:X30)/SUM(J29:J30)</f>
        <v>1.15</v>
      </c>
      <c r="AC29" s="79"/>
      <c r="AD29" s="94">
        <v>6</v>
      </c>
      <c r="AE29" s="95">
        <f>IF(P29=0,"",IF(AD29=0,"",(AD29/P29)))</f>
        <v>0.15789473684211</v>
      </c>
      <c r="AF29" s="94">
        <v>1</v>
      </c>
      <c r="AG29" s="96">
        <f>IFERROR(AF29/AD29,"-")</f>
        <v>0.16666666666667</v>
      </c>
      <c r="AH29" s="97">
        <v>127000</v>
      </c>
      <c r="AI29" s="98">
        <f>IFERROR(AH29/AD29,"-")</f>
        <v>21166.666666667</v>
      </c>
      <c r="AJ29" s="99"/>
      <c r="AK29" s="99"/>
      <c r="AL29" s="99">
        <v>1</v>
      </c>
      <c r="AM29" s="100">
        <v>14</v>
      </c>
      <c r="AN29" s="101">
        <f>IF(P29=0,"",IF(AM29=0,"",(AM29/P29)))</f>
        <v>0.36842105263158</v>
      </c>
      <c r="AO29" s="100">
        <v>1</v>
      </c>
      <c r="AP29" s="102">
        <f>IFERROR(AP29/AM29,"-")</f>
        <v>0</v>
      </c>
      <c r="AQ29" s="103">
        <v>8000</v>
      </c>
      <c r="AR29" s="104">
        <f>IFERROR(AQ29/AM29,"-")</f>
        <v>571.42857142857</v>
      </c>
      <c r="AS29" s="105"/>
      <c r="AT29" s="105">
        <v>1</v>
      </c>
      <c r="AU29" s="105"/>
      <c r="AV29" s="106">
        <v>8</v>
      </c>
      <c r="AW29" s="107">
        <f>IF(P29=0,"",IF(AV29=0,"",(AV29/P29)))</f>
        <v>0.21052631578947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5</v>
      </c>
      <c r="BF29" s="113">
        <f>IF(P29=0,"",IF(BE29=0,"",(BE29/P29)))</f>
        <v>0.13157894736842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3</v>
      </c>
      <c r="BO29" s="120">
        <f>IF(P29=0,"",IF(BN29=0,"",(BN29/P29)))</f>
        <v>0.078947368421053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>
        <v>2</v>
      </c>
      <c r="CG29" s="134">
        <f>IF(P29=0,"",IF(CF29=0,"",(CF29/P29)))</f>
        <v>0.052631578947368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2</v>
      </c>
      <c r="CP29" s="141">
        <v>135000</v>
      </c>
      <c r="CQ29" s="141">
        <v>127000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/>
      <c r="B30" s="203" t="s">
        <v>227</v>
      </c>
      <c r="C30" s="203"/>
      <c r="D30" s="203"/>
      <c r="E30" s="203"/>
      <c r="F30" s="203" t="s">
        <v>64</v>
      </c>
      <c r="G30" s="203"/>
      <c r="H30" s="90"/>
      <c r="I30" s="90"/>
      <c r="J30" s="188"/>
      <c r="K30" s="81">
        <v>0</v>
      </c>
      <c r="L30" s="81">
        <v>0</v>
      </c>
      <c r="M30" s="81">
        <v>167</v>
      </c>
      <c r="N30" s="91">
        <v>71</v>
      </c>
      <c r="O30" s="92">
        <v>0</v>
      </c>
      <c r="P30" s="93">
        <f>N30+O30</f>
        <v>71</v>
      </c>
      <c r="Q30" s="82">
        <f>IFERROR(P30/M30,"-")</f>
        <v>0.4251497005988</v>
      </c>
      <c r="R30" s="81">
        <v>0</v>
      </c>
      <c r="S30" s="81">
        <v>9</v>
      </c>
      <c r="T30" s="82">
        <f>IFERROR(S30/(O30+P30),"-")</f>
        <v>0.12676056338028</v>
      </c>
      <c r="U30" s="182"/>
      <c r="V30" s="84">
        <v>1</v>
      </c>
      <c r="W30" s="82">
        <f>IF(P30=0,"-",V30/P30)</f>
        <v>0.014084507042254</v>
      </c>
      <c r="X30" s="186">
        <v>3000</v>
      </c>
      <c r="Y30" s="187">
        <f>IFERROR(X30/P30,"-")</f>
        <v>42.253521126761</v>
      </c>
      <c r="Z30" s="187">
        <f>IFERROR(X30/V30,"-")</f>
        <v>3000</v>
      </c>
      <c r="AA30" s="188"/>
      <c r="AB30" s="85"/>
      <c r="AC30" s="79"/>
      <c r="AD30" s="94">
        <v>2</v>
      </c>
      <c r="AE30" s="95">
        <f>IF(P30=0,"",IF(AD30=0,"",(AD30/P30)))</f>
        <v>0.028169014084507</v>
      </c>
      <c r="AF30" s="94"/>
      <c r="AG30" s="96">
        <f>IFERROR(AF30/AD30,"-")</f>
        <v>0</v>
      </c>
      <c r="AH30" s="97"/>
      <c r="AI30" s="98">
        <f>IFERROR(AH30/AD30,"-")</f>
        <v>0</v>
      </c>
      <c r="AJ30" s="99"/>
      <c r="AK30" s="99"/>
      <c r="AL30" s="99"/>
      <c r="AM30" s="100">
        <v>10</v>
      </c>
      <c r="AN30" s="101">
        <f>IF(P30=0,"",IF(AM30=0,"",(AM30/P30)))</f>
        <v>0.14084507042254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>
        <v>11</v>
      </c>
      <c r="AW30" s="107">
        <f>IF(P30=0,"",IF(AV30=0,"",(AV30/P30)))</f>
        <v>0.15492957746479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15</v>
      </c>
      <c r="BF30" s="113">
        <f>IF(P30=0,"",IF(BE30=0,"",(BE30/P30)))</f>
        <v>0.2112676056338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12</v>
      </c>
      <c r="BO30" s="120">
        <f>IF(P30=0,"",IF(BN30=0,"",(BN30/P30)))</f>
        <v>0.16901408450704</v>
      </c>
      <c r="BP30" s="121">
        <v>1</v>
      </c>
      <c r="BQ30" s="122">
        <f>IFERROR(BP30/BN30,"-")</f>
        <v>0.083333333333333</v>
      </c>
      <c r="BR30" s="123">
        <v>3000</v>
      </c>
      <c r="BS30" s="124">
        <f>IFERROR(BR30/BN30,"-")</f>
        <v>250</v>
      </c>
      <c r="BT30" s="125">
        <v>1</v>
      </c>
      <c r="BU30" s="125"/>
      <c r="BV30" s="125"/>
      <c r="BW30" s="126">
        <v>17</v>
      </c>
      <c r="BX30" s="127">
        <f>IF(P30=0,"",IF(BW30=0,"",(BW30/P30)))</f>
        <v>0.23943661971831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4</v>
      </c>
      <c r="CG30" s="134">
        <f>IF(P30=0,"",IF(CF30=0,"",(CF30/P30)))</f>
        <v>0.056338028169014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1</v>
      </c>
      <c r="CP30" s="141">
        <v>3000</v>
      </c>
      <c r="CQ30" s="141">
        <v>3000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0.046153846153846</v>
      </c>
      <c r="B31" s="203" t="s">
        <v>228</v>
      </c>
      <c r="C31" s="203" t="s">
        <v>163</v>
      </c>
      <c r="D31" s="203" t="s">
        <v>171</v>
      </c>
      <c r="E31" s="203" t="s">
        <v>229</v>
      </c>
      <c r="F31" s="203" t="s">
        <v>165</v>
      </c>
      <c r="G31" s="203" t="s">
        <v>230</v>
      </c>
      <c r="H31" s="90" t="s">
        <v>222</v>
      </c>
      <c r="I31" s="90" t="s">
        <v>231</v>
      </c>
      <c r="J31" s="188">
        <v>65000</v>
      </c>
      <c r="K31" s="81">
        <v>0</v>
      </c>
      <c r="L31" s="81">
        <v>0</v>
      </c>
      <c r="M31" s="81">
        <v>10</v>
      </c>
      <c r="N31" s="91">
        <v>3</v>
      </c>
      <c r="O31" s="92">
        <v>0</v>
      </c>
      <c r="P31" s="93">
        <f>N31+O31</f>
        <v>3</v>
      </c>
      <c r="Q31" s="82">
        <f>IFERROR(P31/M31,"-")</f>
        <v>0.3</v>
      </c>
      <c r="R31" s="81">
        <v>0</v>
      </c>
      <c r="S31" s="81">
        <v>1</v>
      </c>
      <c r="T31" s="82">
        <f>IFERROR(S31/(O31+P31),"-")</f>
        <v>0.33333333333333</v>
      </c>
      <c r="U31" s="182">
        <f>IFERROR(J31/SUM(P31:P32),"-")</f>
        <v>3421.0526315789</v>
      </c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>
        <f>SUM(X31:X32)-SUM(J31:J32)</f>
        <v>-62000</v>
      </c>
      <c r="AB31" s="85">
        <f>SUM(X31:X32)/SUM(J31:J32)</f>
        <v>0.046153846153846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0.33333333333333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0.33333333333333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0.33333333333333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232</v>
      </c>
      <c r="C32" s="203"/>
      <c r="D32" s="203"/>
      <c r="E32" s="203"/>
      <c r="F32" s="203" t="s">
        <v>64</v>
      </c>
      <c r="G32" s="203"/>
      <c r="H32" s="90"/>
      <c r="I32" s="90"/>
      <c r="J32" s="188"/>
      <c r="K32" s="81">
        <v>0</v>
      </c>
      <c r="L32" s="81">
        <v>0</v>
      </c>
      <c r="M32" s="81">
        <v>55</v>
      </c>
      <c r="N32" s="91">
        <v>16</v>
      </c>
      <c r="O32" s="92">
        <v>0</v>
      </c>
      <c r="P32" s="93">
        <f>N32+O32</f>
        <v>16</v>
      </c>
      <c r="Q32" s="82">
        <f>IFERROR(P32/M32,"-")</f>
        <v>0.29090909090909</v>
      </c>
      <c r="R32" s="81">
        <v>1</v>
      </c>
      <c r="S32" s="81">
        <v>3</v>
      </c>
      <c r="T32" s="82">
        <f>IFERROR(S32/(O32+P32),"-")</f>
        <v>0.1875</v>
      </c>
      <c r="U32" s="182"/>
      <c r="V32" s="84">
        <v>1</v>
      </c>
      <c r="W32" s="82">
        <f>IF(P32=0,"-",V32/P32)</f>
        <v>0.0625</v>
      </c>
      <c r="X32" s="186">
        <v>3000</v>
      </c>
      <c r="Y32" s="187">
        <f>IFERROR(X32/P32,"-")</f>
        <v>187.5</v>
      </c>
      <c r="Z32" s="187">
        <f>IFERROR(X32/V32,"-")</f>
        <v>3000</v>
      </c>
      <c r="AA32" s="188"/>
      <c r="AB32" s="85"/>
      <c r="AC32" s="79"/>
      <c r="AD32" s="94">
        <v>1</v>
      </c>
      <c r="AE32" s="95">
        <f>IF(P32=0,"",IF(AD32=0,"",(AD32/P32)))</f>
        <v>0.0625</v>
      </c>
      <c r="AF32" s="94"/>
      <c r="AG32" s="96">
        <f>IFERROR(AF32/AD32,"-")</f>
        <v>0</v>
      </c>
      <c r="AH32" s="97"/>
      <c r="AI32" s="98">
        <f>IFERROR(AH32/AD32,"-")</f>
        <v>0</v>
      </c>
      <c r="AJ32" s="99"/>
      <c r="AK32" s="99"/>
      <c r="AL32" s="99"/>
      <c r="AM32" s="100">
        <v>1</v>
      </c>
      <c r="AN32" s="101">
        <f>IF(P32=0,"",IF(AM32=0,"",(AM32/P32)))</f>
        <v>0.0625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>
        <v>1</v>
      </c>
      <c r="AW32" s="107">
        <f>IF(P32=0,"",IF(AV32=0,"",(AV32/P32)))</f>
        <v>0.0625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>
        <v>2</v>
      </c>
      <c r="BF32" s="113">
        <f>IF(P32=0,"",IF(BE32=0,"",(BE32/P32)))</f>
        <v>0.125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6</v>
      </c>
      <c r="BO32" s="120">
        <f>IF(P32=0,"",IF(BN32=0,"",(BN32/P32)))</f>
        <v>0.375</v>
      </c>
      <c r="BP32" s="121">
        <v>1</v>
      </c>
      <c r="BQ32" s="122">
        <f>IFERROR(BP32/BN32,"-")</f>
        <v>0.16666666666667</v>
      </c>
      <c r="BR32" s="123">
        <v>3000</v>
      </c>
      <c r="BS32" s="124">
        <f>IFERROR(BR32/BN32,"-")</f>
        <v>500</v>
      </c>
      <c r="BT32" s="125">
        <v>1</v>
      </c>
      <c r="BU32" s="125"/>
      <c r="BV32" s="125"/>
      <c r="BW32" s="126">
        <v>4</v>
      </c>
      <c r="BX32" s="127">
        <f>IF(P32=0,"",IF(BW32=0,"",(BW32/P32)))</f>
        <v>0.25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1</v>
      </c>
      <c r="CG32" s="134">
        <f>IF(P32=0,"",IF(CF32=0,"",(CF32/P32)))</f>
        <v>0.0625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1</v>
      </c>
      <c r="CP32" s="141">
        <v>3000</v>
      </c>
      <c r="CQ32" s="141">
        <v>3000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0.14666666666667</v>
      </c>
      <c r="B33" s="203" t="s">
        <v>233</v>
      </c>
      <c r="C33" s="203" t="s">
        <v>170</v>
      </c>
      <c r="D33" s="203" t="s">
        <v>164</v>
      </c>
      <c r="E33" s="203" t="s">
        <v>234</v>
      </c>
      <c r="F33" s="203" t="s">
        <v>165</v>
      </c>
      <c r="G33" s="203" t="s">
        <v>235</v>
      </c>
      <c r="H33" s="90" t="s">
        <v>174</v>
      </c>
      <c r="I33" s="90" t="s">
        <v>236</v>
      </c>
      <c r="J33" s="188">
        <v>75000</v>
      </c>
      <c r="K33" s="81">
        <v>0</v>
      </c>
      <c r="L33" s="81">
        <v>0</v>
      </c>
      <c r="M33" s="81">
        <v>58</v>
      </c>
      <c r="N33" s="91">
        <v>17</v>
      </c>
      <c r="O33" s="92">
        <v>0</v>
      </c>
      <c r="P33" s="93">
        <f>N33+O33</f>
        <v>17</v>
      </c>
      <c r="Q33" s="82">
        <f>IFERROR(P33/M33,"-")</f>
        <v>0.29310344827586</v>
      </c>
      <c r="R33" s="81">
        <v>1</v>
      </c>
      <c r="S33" s="81">
        <v>6</v>
      </c>
      <c r="T33" s="82">
        <f>IFERROR(S33/(O33+P33),"-")</f>
        <v>0.35294117647059</v>
      </c>
      <c r="U33" s="182">
        <f>IFERROR(J33/SUM(P33:P34),"-")</f>
        <v>1056.338028169</v>
      </c>
      <c r="V33" s="84">
        <v>1</v>
      </c>
      <c r="W33" s="82">
        <f>IF(P33=0,"-",V33/P33)</f>
        <v>0.058823529411765</v>
      </c>
      <c r="X33" s="186">
        <v>6000</v>
      </c>
      <c r="Y33" s="187">
        <f>IFERROR(X33/P33,"-")</f>
        <v>352.94117647059</v>
      </c>
      <c r="Z33" s="187">
        <f>IFERROR(X33/V33,"-")</f>
        <v>6000</v>
      </c>
      <c r="AA33" s="188">
        <f>SUM(X33:X34)-SUM(J33:J34)</f>
        <v>-64000</v>
      </c>
      <c r="AB33" s="85">
        <f>SUM(X33:X34)/SUM(J33:J34)</f>
        <v>0.14666666666667</v>
      </c>
      <c r="AC33" s="79"/>
      <c r="AD33" s="94">
        <v>1</v>
      </c>
      <c r="AE33" s="95">
        <f>IF(P33=0,"",IF(AD33=0,"",(AD33/P33)))</f>
        <v>0.058823529411765</v>
      </c>
      <c r="AF33" s="94"/>
      <c r="AG33" s="96">
        <f>IFERROR(AF33/AD33,"-")</f>
        <v>0</v>
      </c>
      <c r="AH33" s="97"/>
      <c r="AI33" s="98">
        <f>IFERROR(AH33/AD33,"-")</f>
        <v>0</v>
      </c>
      <c r="AJ33" s="99"/>
      <c r="AK33" s="99"/>
      <c r="AL33" s="99"/>
      <c r="AM33" s="100">
        <v>3</v>
      </c>
      <c r="AN33" s="101">
        <f>IF(P33=0,"",IF(AM33=0,"",(AM33/P33)))</f>
        <v>0.17647058823529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>
        <v>6</v>
      </c>
      <c r="AW33" s="107">
        <f>IF(P33=0,"",IF(AV33=0,"",(AV33/P33)))</f>
        <v>0.35294117647059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5</v>
      </c>
      <c r="BF33" s="113">
        <f>IF(P33=0,"",IF(BE33=0,"",(BE33/P33)))</f>
        <v>0.29411764705882</v>
      </c>
      <c r="BG33" s="112">
        <v>1</v>
      </c>
      <c r="BH33" s="114">
        <f>IFERROR(BG33/BE33,"-")</f>
        <v>0.2</v>
      </c>
      <c r="BI33" s="115">
        <v>6000</v>
      </c>
      <c r="BJ33" s="116">
        <f>IFERROR(BI33/BE33,"-")</f>
        <v>1200</v>
      </c>
      <c r="BK33" s="117">
        <v>1</v>
      </c>
      <c r="BL33" s="117"/>
      <c r="BM33" s="117"/>
      <c r="BN33" s="119">
        <v>2</v>
      </c>
      <c r="BO33" s="120">
        <f>IF(P33=0,"",IF(BN33=0,"",(BN33/P33)))</f>
        <v>0.11764705882353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6000</v>
      </c>
      <c r="CQ33" s="141">
        <v>6000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237</v>
      </c>
      <c r="C34" s="203"/>
      <c r="D34" s="203"/>
      <c r="E34" s="203"/>
      <c r="F34" s="203" t="s">
        <v>64</v>
      </c>
      <c r="G34" s="203"/>
      <c r="H34" s="90"/>
      <c r="I34" s="90"/>
      <c r="J34" s="188"/>
      <c r="K34" s="81">
        <v>0</v>
      </c>
      <c r="L34" s="81">
        <v>0</v>
      </c>
      <c r="M34" s="81">
        <v>113</v>
      </c>
      <c r="N34" s="91">
        <v>52</v>
      </c>
      <c r="O34" s="92">
        <v>2</v>
      </c>
      <c r="P34" s="93">
        <f>N34+O34</f>
        <v>54</v>
      </c>
      <c r="Q34" s="82">
        <f>IFERROR(P34/M34,"-")</f>
        <v>0.47787610619469</v>
      </c>
      <c r="R34" s="81">
        <v>0</v>
      </c>
      <c r="S34" s="81">
        <v>16</v>
      </c>
      <c r="T34" s="82">
        <f>IFERROR(S34/(O34+P34),"-")</f>
        <v>0.28571428571429</v>
      </c>
      <c r="U34" s="182"/>
      <c r="V34" s="84">
        <v>2</v>
      </c>
      <c r="W34" s="82">
        <f>IF(P34=0,"-",V34/P34)</f>
        <v>0.037037037037037</v>
      </c>
      <c r="X34" s="186">
        <v>5000</v>
      </c>
      <c r="Y34" s="187">
        <f>IFERROR(X34/P34,"-")</f>
        <v>92.592592592593</v>
      </c>
      <c r="Z34" s="187">
        <f>IFERROR(X34/V34,"-")</f>
        <v>2500</v>
      </c>
      <c r="AA34" s="188"/>
      <c r="AB34" s="85"/>
      <c r="AC34" s="79"/>
      <c r="AD34" s="94">
        <v>1</v>
      </c>
      <c r="AE34" s="95">
        <f>IF(P34=0,"",IF(AD34=0,"",(AD34/P34)))</f>
        <v>0.018518518518519</v>
      </c>
      <c r="AF34" s="94"/>
      <c r="AG34" s="96">
        <f>IFERROR(AF34/AD34,"-")</f>
        <v>0</v>
      </c>
      <c r="AH34" s="97"/>
      <c r="AI34" s="98">
        <f>IFERROR(AH34/AD34,"-")</f>
        <v>0</v>
      </c>
      <c r="AJ34" s="99"/>
      <c r="AK34" s="99"/>
      <c r="AL34" s="99"/>
      <c r="AM34" s="100">
        <v>15</v>
      </c>
      <c r="AN34" s="101">
        <f>IF(P34=0,"",IF(AM34=0,"",(AM34/P34)))</f>
        <v>0.27777777777778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>
        <v>6</v>
      </c>
      <c r="AW34" s="107">
        <f>IF(P34=0,"",IF(AV34=0,"",(AV34/P34)))</f>
        <v>0.11111111111111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>
        <v>13</v>
      </c>
      <c r="BF34" s="113">
        <f>IF(P34=0,"",IF(BE34=0,"",(BE34/P34)))</f>
        <v>0.24074074074074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10</v>
      </c>
      <c r="BO34" s="120">
        <f>IF(P34=0,"",IF(BN34=0,"",(BN34/P34)))</f>
        <v>0.18518518518519</v>
      </c>
      <c r="BP34" s="121">
        <v>1</v>
      </c>
      <c r="BQ34" s="122">
        <f>IFERROR(BP34/BN34,"-")</f>
        <v>0.1</v>
      </c>
      <c r="BR34" s="123">
        <v>3000</v>
      </c>
      <c r="BS34" s="124">
        <f>IFERROR(BR34/BN34,"-")</f>
        <v>300</v>
      </c>
      <c r="BT34" s="125">
        <v>1</v>
      </c>
      <c r="BU34" s="125"/>
      <c r="BV34" s="125"/>
      <c r="BW34" s="126">
        <v>8</v>
      </c>
      <c r="BX34" s="127">
        <f>IF(P34=0,"",IF(BW34=0,"",(BW34/P34)))</f>
        <v>0.14814814814815</v>
      </c>
      <c r="BY34" s="128">
        <v>1</v>
      </c>
      <c r="BZ34" s="129">
        <f>IFERROR(BY34/BW34,"-")</f>
        <v>0.125</v>
      </c>
      <c r="CA34" s="130">
        <v>2000</v>
      </c>
      <c r="CB34" s="131">
        <f>IFERROR(CA34/BW34,"-")</f>
        <v>250</v>
      </c>
      <c r="CC34" s="132">
        <v>1</v>
      </c>
      <c r="CD34" s="132"/>
      <c r="CE34" s="132"/>
      <c r="CF34" s="133">
        <v>1</v>
      </c>
      <c r="CG34" s="134">
        <f>IF(P34=0,"",IF(CF34=0,"",(CF34/P34)))</f>
        <v>0.018518518518519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2</v>
      </c>
      <c r="CP34" s="141">
        <v>5000</v>
      </c>
      <c r="CQ34" s="141">
        <v>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2.0818181818182</v>
      </c>
      <c r="B35" s="203" t="s">
        <v>238</v>
      </c>
      <c r="C35" s="203" t="s">
        <v>177</v>
      </c>
      <c r="D35" s="203" t="s">
        <v>171</v>
      </c>
      <c r="E35" s="203" t="s">
        <v>239</v>
      </c>
      <c r="F35" s="203" t="s">
        <v>165</v>
      </c>
      <c r="G35" s="203" t="s">
        <v>240</v>
      </c>
      <c r="H35" s="90" t="s">
        <v>204</v>
      </c>
      <c r="I35" s="90" t="s">
        <v>241</v>
      </c>
      <c r="J35" s="188">
        <v>110000</v>
      </c>
      <c r="K35" s="81">
        <v>0</v>
      </c>
      <c r="L35" s="81">
        <v>0</v>
      </c>
      <c r="M35" s="81">
        <v>170</v>
      </c>
      <c r="N35" s="91">
        <v>44</v>
      </c>
      <c r="O35" s="92">
        <v>0</v>
      </c>
      <c r="P35" s="93">
        <f>N35+O35</f>
        <v>44</v>
      </c>
      <c r="Q35" s="82">
        <f>IFERROR(P35/M35,"-")</f>
        <v>0.25882352941176</v>
      </c>
      <c r="R35" s="81">
        <v>0</v>
      </c>
      <c r="S35" s="81">
        <v>16</v>
      </c>
      <c r="T35" s="82">
        <f>IFERROR(S35/(O35+P35),"-")</f>
        <v>0.36363636363636</v>
      </c>
      <c r="U35" s="182">
        <f>IFERROR(J35/SUM(P35:P36),"-")</f>
        <v>852.71317829457</v>
      </c>
      <c r="V35" s="84">
        <v>1</v>
      </c>
      <c r="W35" s="82">
        <f>IF(P35=0,"-",V35/P35)</f>
        <v>0.022727272727273</v>
      </c>
      <c r="X35" s="186">
        <v>5000</v>
      </c>
      <c r="Y35" s="187">
        <f>IFERROR(X35/P35,"-")</f>
        <v>113.63636363636</v>
      </c>
      <c r="Z35" s="187">
        <f>IFERROR(X35/V35,"-")</f>
        <v>5000</v>
      </c>
      <c r="AA35" s="188">
        <f>SUM(X35:X36)-SUM(J35:J36)</f>
        <v>119000</v>
      </c>
      <c r="AB35" s="85">
        <f>SUM(X35:X36)/SUM(J35:J36)</f>
        <v>2.0818181818182</v>
      </c>
      <c r="AC35" s="79"/>
      <c r="AD35" s="94">
        <v>14</v>
      </c>
      <c r="AE35" s="95">
        <f>IF(P35=0,"",IF(AD35=0,"",(AD35/P35)))</f>
        <v>0.31818181818182</v>
      </c>
      <c r="AF35" s="94"/>
      <c r="AG35" s="96">
        <f>IFERROR(AF35/AD35,"-")</f>
        <v>0</v>
      </c>
      <c r="AH35" s="97"/>
      <c r="AI35" s="98">
        <f>IFERROR(AH35/AD35,"-")</f>
        <v>0</v>
      </c>
      <c r="AJ35" s="99"/>
      <c r="AK35" s="99"/>
      <c r="AL35" s="99"/>
      <c r="AM35" s="100">
        <v>15</v>
      </c>
      <c r="AN35" s="101">
        <f>IF(P35=0,"",IF(AM35=0,"",(AM35/P35)))</f>
        <v>0.34090909090909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>
        <v>10</v>
      </c>
      <c r="AW35" s="107">
        <f>IF(P35=0,"",IF(AV35=0,"",(AV35/P35)))</f>
        <v>0.22727272727273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5</v>
      </c>
      <c r="BO35" s="120">
        <f>IF(P35=0,"",IF(BN35=0,"",(BN35/P35)))</f>
        <v>0.11363636363636</v>
      </c>
      <c r="BP35" s="121">
        <v>1</v>
      </c>
      <c r="BQ35" s="122">
        <f>IFERROR(BP35/BN35,"-")</f>
        <v>0.2</v>
      </c>
      <c r="BR35" s="123">
        <v>5000</v>
      </c>
      <c r="BS35" s="124">
        <f>IFERROR(BR35/BN35,"-")</f>
        <v>1000</v>
      </c>
      <c r="BT35" s="125">
        <v>1</v>
      </c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5000</v>
      </c>
      <c r="CQ35" s="141">
        <v>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242</v>
      </c>
      <c r="C36" s="203"/>
      <c r="D36" s="203"/>
      <c r="E36" s="203"/>
      <c r="F36" s="203" t="s">
        <v>64</v>
      </c>
      <c r="G36" s="203"/>
      <c r="H36" s="90"/>
      <c r="I36" s="90"/>
      <c r="J36" s="188"/>
      <c r="K36" s="81">
        <v>0</v>
      </c>
      <c r="L36" s="81">
        <v>0</v>
      </c>
      <c r="M36" s="81">
        <v>203</v>
      </c>
      <c r="N36" s="91">
        <v>84</v>
      </c>
      <c r="O36" s="92">
        <v>1</v>
      </c>
      <c r="P36" s="93">
        <f>N36+O36</f>
        <v>85</v>
      </c>
      <c r="Q36" s="82">
        <f>IFERROR(P36/M36,"-")</f>
        <v>0.41871921182266</v>
      </c>
      <c r="R36" s="81">
        <v>1</v>
      </c>
      <c r="S36" s="81">
        <v>24</v>
      </c>
      <c r="T36" s="82">
        <f>IFERROR(S36/(O36+P36),"-")</f>
        <v>0.27906976744186</v>
      </c>
      <c r="U36" s="182"/>
      <c r="V36" s="84">
        <v>2</v>
      </c>
      <c r="W36" s="82">
        <f>IF(P36=0,"-",V36/P36)</f>
        <v>0.023529411764706</v>
      </c>
      <c r="X36" s="186">
        <v>224000</v>
      </c>
      <c r="Y36" s="187">
        <f>IFERROR(X36/P36,"-")</f>
        <v>2635.2941176471</v>
      </c>
      <c r="Z36" s="187">
        <f>IFERROR(X36/V36,"-")</f>
        <v>112000</v>
      </c>
      <c r="AA36" s="188"/>
      <c r="AB36" s="85"/>
      <c r="AC36" s="79"/>
      <c r="AD36" s="94">
        <v>3</v>
      </c>
      <c r="AE36" s="95">
        <f>IF(P36=0,"",IF(AD36=0,"",(AD36/P36)))</f>
        <v>0.035294117647059</v>
      </c>
      <c r="AF36" s="94"/>
      <c r="AG36" s="96">
        <f>IFERROR(AF36/AD36,"-")</f>
        <v>0</v>
      </c>
      <c r="AH36" s="97"/>
      <c r="AI36" s="98">
        <f>IFERROR(AH36/AD36,"-")</f>
        <v>0</v>
      </c>
      <c r="AJ36" s="99"/>
      <c r="AK36" s="99"/>
      <c r="AL36" s="99"/>
      <c r="AM36" s="100">
        <v>29</v>
      </c>
      <c r="AN36" s="101">
        <f>IF(P36=0,"",IF(AM36=0,"",(AM36/P36)))</f>
        <v>0.34117647058824</v>
      </c>
      <c r="AO36" s="100">
        <v>1</v>
      </c>
      <c r="AP36" s="102">
        <f>IFERROR(AP36/AM36,"-")</f>
        <v>0</v>
      </c>
      <c r="AQ36" s="103">
        <v>13000</v>
      </c>
      <c r="AR36" s="104">
        <f>IFERROR(AQ36/AM36,"-")</f>
        <v>448.27586206897</v>
      </c>
      <c r="AS36" s="105"/>
      <c r="AT36" s="105"/>
      <c r="AU36" s="105">
        <v>1</v>
      </c>
      <c r="AV36" s="106">
        <v>23</v>
      </c>
      <c r="AW36" s="107">
        <f>IF(P36=0,"",IF(AV36=0,"",(AV36/P36)))</f>
        <v>0.27058823529412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13</v>
      </c>
      <c r="BF36" s="113">
        <f>IF(P36=0,"",IF(BE36=0,"",(BE36/P36)))</f>
        <v>0.15294117647059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10</v>
      </c>
      <c r="BO36" s="120">
        <f>IF(P36=0,"",IF(BN36=0,"",(BN36/P36)))</f>
        <v>0.11764705882353</v>
      </c>
      <c r="BP36" s="121">
        <v>1</v>
      </c>
      <c r="BQ36" s="122">
        <f>IFERROR(BP36/BN36,"-")</f>
        <v>0.1</v>
      </c>
      <c r="BR36" s="123">
        <v>211000</v>
      </c>
      <c r="BS36" s="124">
        <f>IFERROR(BR36/BN36,"-")</f>
        <v>21100</v>
      </c>
      <c r="BT36" s="125"/>
      <c r="BU36" s="125"/>
      <c r="BV36" s="125">
        <v>1</v>
      </c>
      <c r="BW36" s="126">
        <v>4</v>
      </c>
      <c r="BX36" s="127">
        <f>IF(P36=0,"",IF(BW36=0,"",(BW36/P36)))</f>
        <v>0.047058823529412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>
        <v>3</v>
      </c>
      <c r="CG36" s="134">
        <f>IF(P36=0,"",IF(CF36=0,"",(CF36/P36)))</f>
        <v>0.035294117647059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2</v>
      </c>
      <c r="CP36" s="141">
        <v>224000</v>
      </c>
      <c r="CQ36" s="141">
        <v>211000</v>
      </c>
      <c r="CR36" s="141"/>
      <c r="CS36" s="142" t="str">
        <f>IF(AND(CQ36=0,CR36=0),"",IF(AND(CQ36&lt;=100000,CR36&lt;=100000),"",IF(CQ36/CP36&gt;0.7,"男高",IF(CR36/CP36&gt;0.7,"女高",""))))</f>
        <v>男高</v>
      </c>
    </row>
    <row r="37" spans="1:98">
      <c r="A37" s="80">
        <f>AB37</f>
        <v>0.0375</v>
      </c>
      <c r="B37" s="203" t="s">
        <v>243</v>
      </c>
      <c r="C37" s="203" t="s">
        <v>145</v>
      </c>
      <c r="D37" s="203" t="s">
        <v>171</v>
      </c>
      <c r="E37" s="203" t="s">
        <v>244</v>
      </c>
      <c r="F37" s="203" t="s">
        <v>165</v>
      </c>
      <c r="G37" s="203" t="s">
        <v>245</v>
      </c>
      <c r="H37" s="90" t="s">
        <v>204</v>
      </c>
      <c r="I37" s="90" t="s">
        <v>154</v>
      </c>
      <c r="J37" s="188">
        <v>80000</v>
      </c>
      <c r="K37" s="81">
        <v>0</v>
      </c>
      <c r="L37" s="81">
        <v>0</v>
      </c>
      <c r="M37" s="81">
        <v>62</v>
      </c>
      <c r="N37" s="91">
        <v>15</v>
      </c>
      <c r="O37" s="92">
        <v>0</v>
      </c>
      <c r="P37" s="93">
        <f>N37+O37</f>
        <v>15</v>
      </c>
      <c r="Q37" s="82">
        <f>IFERROR(P37/M37,"-")</f>
        <v>0.24193548387097</v>
      </c>
      <c r="R37" s="81">
        <v>1</v>
      </c>
      <c r="S37" s="81">
        <v>3</v>
      </c>
      <c r="T37" s="82">
        <f>IFERROR(S37/(O37+P37),"-")</f>
        <v>0.2</v>
      </c>
      <c r="U37" s="182">
        <f>IFERROR(J37/SUM(P37:P38),"-")</f>
        <v>1904.7619047619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SUM(X37:X38)-SUM(J37:J38)</f>
        <v>-77000</v>
      </c>
      <c r="AB37" s="85">
        <f>SUM(X37:X38)/SUM(J37:J38)</f>
        <v>0.0375</v>
      </c>
      <c r="AC37" s="79"/>
      <c r="AD37" s="94">
        <v>3</v>
      </c>
      <c r="AE37" s="95">
        <f>IF(P37=0,"",IF(AD37=0,"",(AD37/P37)))</f>
        <v>0.2</v>
      </c>
      <c r="AF37" s="94"/>
      <c r="AG37" s="96">
        <f>IFERROR(AF37/AD37,"-")</f>
        <v>0</v>
      </c>
      <c r="AH37" s="97"/>
      <c r="AI37" s="98">
        <f>IFERROR(AH37/AD37,"-")</f>
        <v>0</v>
      </c>
      <c r="AJ37" s="99"/>
      <c r="AK37" s="99"/>
      <c r="AL37" s="99"/>
      <c r="AM37" s="100">
        <v>3</v>
      </c>
      <c r="AN37" s="101">
        <f>IF(P37=0,"",IF(AM37=0,"",(AM37/P37)))</f>
        <v>0.2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>
        <v>3</v>
      </c>
      <c r="AW37" s="107">
        <f>IF(P37=0,"",IF(AV37=0,"",(AV37/P37)))</f>
        <v>0.2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4</v>
      </c>
      <c r="BF37" s="113">
        <f>IF(P37=0,"",IF(BE37=0,"",(BE37/P37)))</f>
        <v>0.26666666666667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2</v>
      </c>
      <c r="BO37" s="120">
        <f>IF(P37=0,"",IF(BN37=0,"",(BN37/P37)))</f>
        <v>0.13333333333333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246</v>
      </c>
      <c r="C38" s="203"/>
      <c r="D38" s="203"/>
      <c r="E38" s="203"/>
      <c r="F38" s="203" t="s">
        <v>64</v>
      </c>
      <c r="G38" s="203"/>
      <c r="H38" s="90"/>
      <c r="I38" s="90"/>
      <c r="J38" s="188"/>
      <c r="K38" s="81">
        <v>0</v>
      </c>
      <c r="L38" s="81">
        <v>0</v>
      </c>
      <c r="M38" s="81">
        <v>63</v>
      </c>
      <c r="N38" s="91">
        <v>27</v>
      </c>
      <c r="O38" s="92">
        <v>0</v>
      </c>
      <c r="P38" s="93">
        <f>N38+O38</f>
        <v>27</v>
      </c>
      <c r="Q38" s="82">
        <f>IFERROR(P38/M38,"-")</f>
        <v>0.42857142857143</v>
      </c>
      <c r="R38" s="81">
        <v>0</v>
      </c>
      <c r="S38" s="81">
        <v>7</v>
      </c>
      <c r="T38" s="82">
        <f>IFERROR(S38/(O38+P38),"-")</f>
        <v>0.25925925925926</v>
      </c>
      <c r="U38" s="182"/>
      <c r="V38" s="84">
        <v>1</v>
      </c>
      <c r="W38" s="82">
        <f>IF(P38=0,"-",V38/P38)</f>
        <v>0.037037037037037</v>
      </c>
      <c r="X38" s="186">
        <v>3000</v>
      </c>
      <c r="Y38" s="187">
        <f>IFERROR(X38/P38,"-")</f>
        <v>111.11111111111</v>
      </c>
      <c r="Z38" s="187">
        <f>IFERROR(X38/V38,"-")</f>
        <v>3000</v>
      </c>
      <c r="AA38" s="188"/>
      <c r="AB38" s="85"/>
      <c r="AC38" s="79"/>
      <c r="AD38" s="94">
        <v>1</v>
      </c>
      <c r="AE38" s="95">
        <f>IF(P38=0,"",IF(AD38=0,"",(AD38/P38)))</f>
        <v>0.037037037037037</v>
      </c>
      <c r="AF38" s="94"/>
      <c r="AG38" s="96">
        <f>IFERROR(AF38/AD38,"-")</f>
        <v>0</v>
      </c>
      <c r="AH38" s="97"/>
      <c r="AI38" s="98">
        <f>IFERROR(AH38/AD38,"-")</f>
        <v>0</v>
      </c>
      <c r="AJ38" s="99"/>
      <c r="AK38" s="99"/>
      <c r="AL38" s="99"/>
      <c r="AM38" s="100">
        <v>5</v>
      </c>
      <c r="AN38" s="101">
        <f>IF(P38=0,"",IF(AM38=0,"",(AM38/P38)))</f>
        <v>0.18518518518519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>
        <v>6</v>
      </c>
      <c r="AW38" s="107">
        <f>IF(P38=0,"",IF(AV38=0,"",(AV38/P38)))</f>
        <v>0.22222222222222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4</v>
      </c>
      <c r="BF38" s="113">
        <f>IF(P38=0,"",IF(BE38=0,"",(BE38/P38)))</f>
        <v>0.14814814814815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7</v>
      </c>
      <c r="BO38" s="120">
        <f>IF(P38=0,"",IF(BN38=0,"",(BN38/P38)))</f>
        <v>0.25925925925926</v>
      </c>
      <c r="BP38" s="121">
        <v>1</v>
      </c>
      <c r="BQ38" s="122">
        <f>IFERROR(BP38/BN38,"-")</f>
        <v>0.14285714285714</v>
      </c>
      <c r="BR38" s="123">
        <v>3000</v>
      </c>
      <c r="BS38" s="124">
        <f>IFERROR(BR38/BN38,"-")</f>
        <v>428.57142857143</v>
      </c>
      <c r="BT38" s="125">
        <v>1</v>
      </c>
      <c r="BU38" s="125"/>
      <c r="BV38" s="125"/>
      <c r="BW38" s="126">
        <v>3</v>
      </c>
      <c r="BX38" s="127">
        <f>IF(P38=0,"",IF(BW38=0,"",(BW38/P38)))</f>
        <v>0.11111111111111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0.037037037037037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1</v>
      </c>
      <c r="CP38" s="141">
        <v>3000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30"/>
      <c r="B39" s="87"/>
      <c r="C39" s="88"/>
      <c r="D39" s="88"/>
      <c r="E39" s="88"/>
      <c r="F39" s="89"/>
      <c r="G39" s="90"/>
      <c r="H39" s="90"/>
      <c r="I39" s="90"/>
      <c r="J39" s="192"/>
      <c r="K39" s="34"/>
      <c r="L39" s="34"/>
      <c r="M39" s="31"/>
      <c r="N39" s="23"/>
      <c r="O39" s="23"/>
      <c r="P39" s="23"/>
      <c r="Q39" s="33"/>
      <c r="R39" s="32"/>
      <c r="S39" s="23"/>
      <c r="T39" s="32"/>
      <c r="U39" s="183"/>
      <c r="V39" s="25"/>
      <c r="W39" s="25"/>
      <c r="X39" s="189"/>
      <c r="Y39" s="189"/>
      <c r="Z39" s="189"/>
      <c r="AA39" s="189"/>
      <c r="AB39" s="33"/>
      <c r="AC39" s="59"/>
      <c r="AD39" s="63"/>
      <c r="AE39" s="64"/>
      <c r="AF39" s="63"/>
      <c r="AG39" s="67"/>
      <c r="AH39" s="68"/>
      <c r="AI39" s="69"/>
      <c r="AJ39" s="70"/>
      <c r="AK39" s="70"/>
      <c r="AL39" s="70"/>
      <c r="AM39" s="63"/>
      <c r="AN39" s="64"/>
      <c r="AO39" s="63"/>
      <c r="AP39" s="67"/>
      <c r="AQ39" s="68"/>
      <c r="AR39" s="69"/>
      <c r="AS39" s="70"/>
      <c r="AT39" s="70"/>
      <c r="AU39" s="70"/>
      <c r="AV39" s="63"/>
      <c r="AW39" s="64"/>
      <c r="AX39" s="63"/>
      <c r="AY39" s="67"/>
      <c r="AZ39" s="68"/>
      <c r="BA39" s="69"/>
      <c r="BB39" s="70"/>
      <c r="BC39" s="70"/>
      <c r="BD39" s="70"/>
      <c r="BE39" s="63"/>
      <c r="BF39" s="64"/>
      <c r="BG39" s="63"/>
      <c r="BH39" s="67"/>
      <c r="BI39" s="68"/>
      <c r="BJ39" s="69"/>
      <c r="BK39" s="70"/>
      <c r="BL39" s="70"/>
      <c r="BM39" s="70"/>
      <c r="BN39" s="65"/>
      <c r="BO39" s="66"/>
      <c r="BP39" s="63"/>
      <c r="BQ39" s="67"/>
      <c r="BR39" s="68"/>
      <c r="BS39" s="69"/>
      <c r="BT39" s="70"/>
      <c r="BU39" s="70"/>
      <c r="BV39" s="70"/>
      <c r="BW39" s="65"/>
      <c r="BX39" s="66"/>
      <c r="BY39" s="63"/>
      <c r="BZ39" s="67"/>
      <c r="CA39" s="68"/>
      <c r="CB39" s="69"/>
      <c r="CC39" s="70"/>
      <c r="CD39" s="70"/>
      <c r="CE39" s="70"/>
      <c r="CF39" s="65"/>
      <c r="CG39" s="66"/>
      <c r="CH39" s="63"/>
      <c r="CI39" s="67"/>
      <c r="CJ39" s="68"/>
      <c r="CK39" s="69"/>
      <c r="CL39" s="70"/>
      <c r="CM39" s="70"/>
      <c r="CN39" s="70"/>
      <c r="CO39" s="71"/>
      <c r="CP39" s="68"/>
      <c r="CQ39" s="68"/>
      <c r="CR39" s="68"/>
      <c r="CS39" s="72"/>
    </row>
    <row r="40" spans="1:98">
      <c r="A40" s="30"/>
      <c r="B40" s="37"/>
      <c r="C40" s="21"/>
      <c r="D40" s="21"/>
      <c r="E40" s="21"/>
      <c r="F40" s="22"/>
      <c r="G40" s="36"/>
      <c r="H40" s="36"/>
      <c r="I40" s="75"/>
      <c r="J40" s="193"/>
      <c r="K40" s="34"/>
      <c r="L40" s="34"/>
      <c r="M40" s="31"/>
      <c r="N40" s="23"/>
      <c r="O40" s="23"/>
      <c r="P40" s="23"/>
      <c r="Q40" s="33"/>
      <c r="R40" s="32"/>
      <c r="S40" s="23"/>
      <c r="T40" s="32"/>
      <c r="U40" s="183"/>
      <c r="V40" s="25"/>
      <c r="W40" s="25"/>
      <c r="X40" s="189"/>
      <c r="Y40" s="189"/>
      <c r="Z40" s="189"/>
      <c r="AA40" s="189"/>
      <c r="AB40" s="33"/>
      <c r="AC40" s="61"/>
      <c r="AD40" s="63"/>
      <c r="AE40" s="64"/>
      <c r="AF40" s="63"/>
      <c r="AG40" s="67"/>
      <c r="AH40" s="68"/>
      <c r="AI40" s="69"/>
      <c r="AJ40" s="70"/>
      <c r="AK40" s="70"/>
      <c r="AL40" s="70"/>
      <c r="AM40" s="63"/>
      <c r="AN40" s="64"/>
      <c r="AO40" s="63"/>
      <c r="AP40" s="67"/>
      <c r="AQ40" s="68"/>
      <c r="AR40" s="69"/>
      <c r="AS40" s="70"/>
      <c r="AT40" s="70"/>
      <c r="AU40" s="70"/>
      <c r="AV40" s="63"/>
      <c r="AW40" s="64"/>
      <c r="AX40" s="63"/>
      <c r="AY40" s="67"/>
      <c r="AZ40" s="68"/>
      <c r="BA40" s="69"/>
      <c r="BB40" s="70"/>
      <c r="BC40" s="70"/>
      <c r="BD40" s="70"/>
      <c r="BE40" s="63"/>
      <c r="BF40" s="64"/>
      <c r="BG40" s="63"/>
      <c r="BH40" s="67"/>
      <c r="BI40" s="68"/>
      <c r="BJ40" s="69"/>
      <c r="BK40" s="70"/>
      <c r="BL40" s="70"/>
      <c r="BM40" s="70"/>
      <c r="BN40" s="65"/>
      <c r="BO40" s="66"/>
      <c r="BP40" s="63"/>
      <c r="BQ40" s="67"/>
      <c r="BR40" s="68"/>
      <c r="BS40" s="69"/>
      <c r="BT40" s="70"/>
      <c r="BU40" s="70"/>
      <c r="BV40" s="70"/>
      <c r="BW40" s="65"/>
      <c r="BX40" s="66"/>
      <c r="BY40" s="63"/>
      <c r="BZ40" s="67"/>
      <c r="CA40" s="68"/>
      <c r="CB40" s="69"/>
      <c r="CC40" s="70"/>
      <c r="CD40" s="70"/>
      <c r="CE40" s="70"/>
      <c r="CF40" s="65"/>
      <c r="CG40" s="66"/>
      <c r="CH40" s="63"/>
      <c r="CI40" s="67"/>
      <c r="CJ40" s="68"/>
      <c r="CK40" s="69"/>
      <c r="CL40" s="70"/>
      <c r="CM40" s="70"/>
      <c r="CN40" s="70"/>
      <c r="CO40" s="71"/>
      <c r="CP40" s="68"/>
      <c r="CQ40" s="68"/>
      <c r="CR40" s="68"/>
      <c r="CS40" s="72"/>
    </row>
    <row r="41" spans="1:98">
      <c r="A41" s="19">
        <f>AB41</f>
        <v>2.6554360655738</v>
      </c>
      <c r="B41" s="39"/>
      <c r="C41" s="39"/>
      <c r="D41" s="39"/>
      <c r="E41" s="39"/>
      <c r="F41" s="39"/>
      <c r="G41" s="40" t="s">
        <v>247</v>
      </c>
      <c r="H41" s="40"/>
      <c r="I41" s="40"/>
      <c r="J41" s="190">
        <f>SUM(J6:J40)</f>
        <v>1525000</v>
      </c>
      <c r="K41" s="41">
        <f>SUM(K6:K40)</f>
        <v>0</v>
      </c>
      <c r="L41" s="41">
        <f>SUM(L6:L40)</f>
        <v>0</v>
      </c>
      <c r="M41" s="41">
        <f>SUM(M6:M40)</f>
        <v>3596</v>
      </c>
      <c r="N41" s="41">
        <f>SUM(N6:N40)</f>
        <v>1193</v>
      </c>
      <c r="O41" s="41">
        <f>SUM(O6:O40)</f>
        <v>19</v>
      </c>
      <c r="P41" s="41">
        <f>SUM(P6:P40)</f>
        <v>1212</v>
      </c>
      <c r="Q41" s="42">
        <f>IFERROR(P41/M41,"-")</f>
        <v>0.33704115684093</v>
      </c>
      <c r="R41" s="78">
        <f>SUM(R6:R40)</f>
        <v>24</v>
      </c>
      <c r="S41" s="78">
        <f>SUM(S6:S40)</f>
        <v>241</v>
      </c>
      <c r="T41" s="42">
        <f>IFERROR(R41/P41,"-")</f>
        <v>0.01980198019802</v>
      </c>
      <c r="U41" s="184">
        <f>IFERROR(J41/P41,"-")</f>
        <v>1258.2508250825</v>
      </c>
      <c r="V41" s="44">
        <f>SUM(V6:V40)</f>
        <v>50</v>
      </c>
      <c r="W41" s="42">
        <f>IFERROR(V41/P41,"-")</f>
        <v>0.041254125412541</v>
      </c>
      <c r="X41" s="190">
        <f>SUM(X6:X40)</f>
        <v>4049540</v>
      </c>
      <c r="Y41" s="190">
        <f>IFERROR(X41/P41,"-")</f>
        <v>3341.204620462</v>
      </c>
      <c r="Z41" s="190">
        <f>IFERROR(X41/V41,"-")</f>
        <v>80990.8</v>
      </c>
      <c r="AA41" s="190">
        <f>X41-J41</f>
        <v>2524540</v>
      </c>
      <c r="AB41" s="47">
        <f>X41/J41</f>
        <v>2.6554360655738</v>
      </c>
      <c r="AC41" s="60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6"/>
    <mergeCell ref="J14:J16"/>
    <mergeCell ref="U14:U16"/>
    <mergeCell ref="AA14:AA16"/>
    <mergeCell ref="AB14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