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<sst xmlns="http://schemas.openxmlformats.org/spreadsheetml/2006/main" uniqueCount="214">
  <si>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</si>
  <si>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</si>
  <si>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</si>
  <si>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</si>
  <si>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</si>
  <si>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</si>
  <si>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</si>
  <si>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</si>
  <si>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</si>
  <si>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</si>
  <si>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</si>
  <si>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</si>
  <si>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</si>
  <si>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</si>
  <si>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</si>
  <si>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</si>
  <si>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</si>
  <si>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</si>
  <si>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</si>
  <si>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</si>
  <si>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</si>
  <si>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</si>
  <si>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</si>
  <si>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</si>
  <si>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</si>
  <si>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</si>
  <si>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</si>
  <si>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</si>
  <si>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</si>
  <si>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</si>
  <si>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</si>
  <si>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</si>
  <si>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</si>
  <si>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</si>
  <si>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</si>
  <si>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</si>
  <si>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</si>
  <si>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</si>
  <si>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</si>
  <si>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</si>
  <si>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</si>
  <si>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</si>
  <si>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</si>
  <si>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</si>
  <si>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</si>
  <si>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</si>
  <si>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</si>
  <si>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</si>
  <si>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</si>
  <si>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</si>
  <si>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</si>
  <si>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</si>
  <si>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</si>
  <si>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</si>
  <si>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</si>
  <si>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</si>
  <si>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</si>
  <si>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</si>
  <si>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</si>
  <si>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</si>
  <si>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</si>
  <si>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smss1391</t>
  </si>
  <si>
    <t>いろいろ</t>
  </si>
  <si>
    <t>企画枠しろいの漫画黄色</t>
  </si>
  <si>
    <t>空電</t>
  </si>
  <si>
    <t>劇画カタログ企画</t>
  </si>
  <si>
    <t>企画枠</t>
  </si>
  <si>
    <t>2/1～</t>
  </si>
  <si>
    <t>smss1446</t>
  </si>
  <si>
    <t>企画枠_横4コマ</t>
  </si>
  <si>
    <t>セレブ妻狩り編集企画枠</t>
  </si>
  <si>
    <t>sms_a735</t>
  </si>
  <si>
    <t>コアマガジン</t>
  </si>
  <si>
    <t>5P風俗(森下さん)</t>
  </si>
  <si>
    <t>i38</t>
  </si>
  <si>
    <t>実話BUNKA超タブー</t>
  </si>
  <si>
    <t>1C5P</t>
  </si>
  <si>
    <t>2月01日(金)</t>
  </si>
  <si>
    <t>smss1447</t>
  </si>
  <si>
    <t>中面 後半</t>
  </si>
  <si>
    <t>sms_a741</t>
  </si>
  <si>
    <t>日本ジャーナル出版</t>
  </si>
  <si>
    <t>1P記事_求む！中高年男性版_アイ</t>
  </si>
  <si>
    <t>i34</t>
  </si>
  <si>
    <t>ゴールドマネー～掟破りの裏経済誌</t>
  </si>
  <si>
    <t>表4　4C1P</t>
  </si>
  <si>
    <t>2月04日(月)</t>
  </si>
  <si>
    <t>smss1453</t>
  </si>
  <si>
    <t>表4</t>
  </si>
  <si>
    <t>sms_a745</t>
  </si>
  <si>
    <t>ダイアプレス</t>
  </si>
  <si>
    <t>2Pスポーツ新聞_v02_アイ(下着)桃瀬さん</t>
  </si>
  <si>
    <t>いけない芸能界 過激ハプニング　禁断公開裏特捜部</t>
  </si>
  <si>
    <t>4C2P</t>
  </si>
  <si>
    <t>2月08日(金)</t>
  </si>
  <si>
    <t>smss1457</t>
  </si>
  <si>
    <t>sms_a736</t>
  </si>
  <si>
    <t>大洋図書</t>
  </si>
  <si>
    <t>実話ナックルズ　ウルトラ</t>
  </si>
  <si>
    <t>2月09日(土)</t>
  </si>
  <si>
    <t>smss1448</t>
  </si>
  <si>
    <t>sms_a747</t>
  </si>
  <si>
    <t>5Pエロ画像メイン</t>
  </si>
  <si>
    <t>俺の旅</t>
  </si>
  <si>
    <t>smss1459</t>
  </si>
  <si>
    <t>sms_a737</t>
  </si>
  <si>
    <t>ナックルズ極ベスト</t>
  </si>
  <si>
    <t>2月14日(木)</t>
  </si>
  <si>
    <t>smss1449</t>
  </si>
  <si>
    <t>sms_a742</t>
  </si>
  <si>
    <t>コスミック出版</t>
  </si>
  <si>
    <t>袋とじ開ける前に！（出会いver）</t>
  </si>
  <si>
    <t>封印映像 平成最後の〇秘法〇淫宝オール袋とじスペシャル</t>
  </si>
  <si>
    <t>袋とじ表4　4C1P</t>
  </si>
  <si>
    <t>2月16日(土)</t>
  </si>
  <si>
    <t>smss1454</t>
  </si>
  <si>
    <t>sms_a738</t>
  </si>
  <si>
    <t>2Pスポーツ新聞_v01_アイ(森下さん)</t>
  </si>
  <si>
    <t>実話BUNKAタブー</t>
  </si>
  <si>
    <t>smss1450</t>
  </si>
  <si>
    <t>sms_a739</t>
  </si>
  <si>
    <t>臨時増刊　ラヴァーズ</t>
  </si>
  <si>
    <t>2月18日(月)</t>
  </si>
  <si>
    <t>smss1451</t>
  </si>
  <si>
    <t>sms_a746</t>
  </si>
  <si>
    <t>漫画乱れ艶妻</t>
  </si>
  <si>
    <t>2月19日(火)</t>
  </si>
  <si>
    <t>smss1458</t>
  </si>
  <si>
    <t>sms_a743</t>
  </si>
  <si>
    <t>週刊実話増刊「実話ザ・タブー」</t>
  </si>
  <si>
    <t>2月27日(水)</t>
  </si>
  <si>
    <t>smss1455</t>
  </si>
  <si>
    <t>雑誌 TOTAL</t>
  </si>
  <si>
    <t>●DVD 広告</t>
  </si>
  <si>
    <t>sms_a720</t>
  </si>
  <si>
    <t>一水社</t>
  </si>
  <si>
    <t>DVD4コマ</t>
  </si>
  <si>
    <t>mv20i</t>
  </si>
  <si>
    <t>実録最新しろうと美人妻地下DVD270分GOLD</t>
  </si>
  <si>
    <t>DVD袋裏4C</t>
  </si>
  <si>
    <t>2月02日(土)</t>
  </si>
  <si>
    <t>smss1431</t>
  </si>
  <si>
    <t>sms_a722</t>
  </si>
  <si>
    <t>インフォメディア</t>
  </si>
  <si>
    <t>DVD漫画まさお</t>
  </si>
  <si>
    <t>B5、日版PB、700円、8万部</t>
  </si>
  <si>
    <t>夫は知らない!!自宅で妻が生でイキまくり!</t>
  </si>
  <si>
    <t>DVD袋裏4C+コンテンツ枠</t>
  </si>
  <si>
    <t>smss1433</t>
  </si>
  <si>
    <t>sms_a723</t>
  </si>
  <si>
    <t>三和出版</t>
  </si>
  <si>
    <t>B5、セブンPB、760円、7万部</t>
  </si>
  <si>
    <t>自ら応募してきた超絶美女たちの初撮り映像集</t>
  </si>
  <si>
    <t>DVD袋表4C</t>
  </si>
  <si>
    <t>2月06日(水)</t>
  </si>
  <si>
    <t>smss1434</t>
  </si>
  <si>
    <t>sms_a724</t>
  </si>
  <si>
    <t>A5、日版PB、640円、7万部</t>
  </si>
  <si>
    <t>淫乱母娘ナンパ</t>
  </si>
  <si>
    <t>DVD対向4C1P</t>
  </si>
  <si>
    <t>smss1435</t>
  </si>
  <si>
    <t>sms_a725</t>
  </si>
  <si>
    <t>A4、800円</t>
  </si>
  <si>
    <t>超キレい♪超かわいい</t>
  </si>
  <si>
    <t>smss1436</t>
  </si>
  <si>
    <t>sms_a726</t>
  </si>
  <si>
    <t>A4、780円</t>
  </si>
  <si>
    <t>極上美人ガチイキSP</t>
  </si>
  <si>
    <t>smss1437</t>
  </si>
  <si>
    <t>sms_a727</t>
  </si>
  <si>
    <t>A5、日版PB、540円、8万部</t>
  </si>
  <si>
    <t>ガチンコ生出し顔出し!!超過激な人妻ナンパ!</t>
  </si>
  <si>
    <t>2月12日(火)</t>
  </si>
  <si>
    <t>smss1438</t>
  </si>
  <si>
    <t>sms_a719</t>
  </si>
  <si>
    <t>B5、セブンPB、730円、12万部</t>
  </si>
  <si>
    <t>人妻みだらすぎる妄想DX</t>
  </si>
  <si>
    <t>2月13日(水)</t>
  </si>
  <si>
    <t>smss1393</t>
  </si>
  <si>
    <t>sms_a728</t>
  </si>
  <si>
    <t>極上素人DX</t>
  </si>
  <si>
    <t>smss1439</t>
  </si>
  <si>
    <t>sms_a729</t>
  </si>
  <si>
    <t>A4、全CVS、840円、7万部</t>
  </si>
  <si>
    <t>義母秘録～名作AV「おふくろ鉄道」傑作選～</t>
  </si>
  <si>
    <t>2月20日(水)</t>
  </si>
  <si>
    <t>smss1440</t>
  </si>
  <si>
    <t>sms_a740</t>
  </si>
  <si>
    <t>B5、全CVS、780円</t>
  </si>
  <si>
    <t>オレンジパック!しろうと美人妻地下DVD9時間 蜜濡れ、禁断性交</t>
  </si>
  <si>
    <t>smss1452</t>
  </si>
  <si>
    <t>sms_a730</t>
  </si>
  <si>
    <t>五十路六十路妻 悶え乱れるムチムチ尻!</t>
  </si>
  <si>
    <t>2月22日(金)</t>
  </si>
  <si>
    <t>smss1441</t>
  </si>
  <si>
    <t>sms_a731</t>
  </si>
  <si>
    <t>A5、日版PB、540円、10万部</t>
  </si>
  <si>
    <t>僕をメロメロにする義母のヤラしい舌づかい 嫁の母</t>
  </si>
  <si>
    <t>2月26日(火)</t>
  </si>
  <si>
    <t>smss1442</t>
  </si>
  <si>
    <t>sms_a732</t>
  </si>
  <si>
    <t>若生出版</t>
  </si>
  <si>
    <t>ゲッチュ</t>
  </si>
  <si>
    <t>smss1443</t>
  </si>
  <si>
    <t>sms_a733</t>
  </si>
  <si>
    <t>A4、日版PB、780円</t>
  </si>
  <si>
    <t>裏切りのナマ交尾 不倫妻</t>
  </si>
  <si>
    <t>2月28日(木)</t>
  </si>
  <si>
    <t>smss1444</t>
  </si>
  <si>
    <t>sms_a734</t>
  </si>
  <si>
    <t>B5、日版PB、780円、7万部</t>
  </si>
  <si>
    <t>夜這いされ旦那の横で中出しされる人妻SP</t>
  </si>
  <si>
    <t>smss1445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</si>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</sst>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24</v>
      </c>
      <c r="D6" s="195">
        <v>900000</v>
      </c>
      <c r="E6" s="81">
        <v>0</v>
      </c>
      <c r="F6" s="81">
        <v>0</v>
      </c>
      <c r="G6" s="81">
        <v>783</v>
      </c>
      <c r="H6" s="91">
        <v>164</v>
      </c>
      <c r="I6" s="92">
        <v>2</v>
      </c>
      <c r="J6" s="145">
        <f>H6+I6</f>
        <v>166</v>
      </c>
      <c r="K6" s="82">
        <f>IFERROR(J6/G6,"-")</f>
        <v>0.21200510855683</v>
      </c>
      <c r="L6" s="81">
        <v>8</v>
      </c>
      <c r="M6" s="81">
        <v>38</v>
      </c>
      <c r="N6" s="82">
        <f>IFERROR(L6/J6,"-")</f>
        <v>0.048192771084337</v>
      </c>
      <c r="O6" s="83">
        <f>IFERROR(D6/J6,"-")</f>
        <v>5421.686746988</v>
      </c>
      <c r="P6" s="84">
        <v>31</v>
      </c>
      <c r="Q6" s="82">
        <f>IFERROR(P6/J6,"-")</f>
        <v>0.18674698795181</v>
      </c>
      <c r="R6" s="200">
        <v>639000</v>
      </c>
      <c r="S6" s="201">
        <f>IFERROR(R6/J6,"-")</f>
        <v>3849.3975903614</v>
      </c>
      <c r="T6" s="201">
        <f>IFERROR(R6/P6,"-")</f>
        <v>20612.903225806</v>
      </c>
      <c r="U6" s="195">
        <f>IFERROR(R6-D6,"-")</f>
        <v>-261000</v>
      </c>
      <c r="V6" s="85">
        <f>R6/D6</f>
        <v>0.71</v>
      </c>
      <c r="W6" s="79"/>
      <c r="X6" s="144"/>
    </row>
    <row r="7" spans="1:24">
      <c r="A7" s="80"/>
      <c r="B7" s="86" t="s">
        <v>24</v>
      </c>
      <c r="C7" s="86">
        <v>32</v>
      </c>
      <c r="D7" s="195">
        <v>1410000</v>
      </c>
      <c r="E7" s="81">
        <v>0</v>
      </c>
      <c r="F7" s="81">
        <v>0</v>
      </c>
      <c r="G7" s="81">
        <v>3519</v>
      </c>
      <c r="H7" s="91">
        <v>1053</v>
      </c>
      <c r="I7" s="92">
        <v>30</v>
      </c>
      <c r="J7" s="145">
        <f>H7+I7</f>
        <v>1083</v>
      </c>
      <c r="K7" s="82">
        <f>IFERROR(J7/G7,"-")</f>
        <v>0.307757885763</v>
      </c>
      <c r="L7" s="81">
        <v>22</v>
      </c>
      <c r="M7" s="81">
        <v>246</v>
      </c>
      <c r="N7" s="82">
        <f>IFERROR(L7/J7,"-")</f>
        <v>0.020313942751616</v>
      </c>
      <c r="O7" s="83">
        <f>IFERROR(D7/J7,"-")</f>
        <v>1301.9390581717</v>
      </c>
      <c r="P7" s="84">
        <v>45</v>
      </c>
      <c r="Q7" s="82">
        <f>IFERROR(P7/J7,"-")</f>
        <v>0.041551246537396</v>
      </c>
      <c r="R7" s="200">
        <v>1540500</v>
      </c>
      <c r="S7" s="201">
        <f>IFERROR(R7/J7,"-")</f>
        <v>1422.4376731302</v>
      </c>
      <c r="T7" s="201">
        <f>IFERROR(R7/P7,"-")</f>
        <v>34233.333333333</v>
      </c>
      <c r="U7" s="195">
        <f>IFERROR(R7-D7,"-")</f>
        <v>130500</v>
      </c>
      <c r="V7" s="85">
        <f>R7/D7</f>
        <v>1.0925531914894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2310000</v>
      </c>
      <c r="E10" s="41">
        <f>SUM(E6:E8)</f>
        <v>0</v>
      </c>
      <c r="F10" s="41">
        <f>SUM(F6:F8)</f>
        <v>0</v>
      </c>
      <c r="G10" s="41">
        <f>SUM(G6:G8)</f>
        <v>4302</v>
      </c>
      <c r="H10" s="41">
        <f>SUM(H6:H8)</f>
        <v>1217</v>
      </c>
      <c r="I10" s="41">
        <f>SUM(I6:I8)</f>
        <v>32</v>
      </c>
      <c r="J10" s="41">
        <f>SUM(J6:J8)</f>
        <v>1249</v>
      </c>
      <c r="K10" s="42">
        <f>IFERROR(J10/G10,"-")</f>
        <v>0.29033007903301</v>
      </c>
      <c r="L10" s="78">
        <f>SUM(L6:L8)</f>
        <v>30</v>
      </c>
      <c r="M10" s="78">
        <f>SUM(M6:M8)</f>
        <v>284</v>
      </c>
      <c r="N10" s="42">
        <f>IFERROR(L10/J10,"-")</f>
        <v>0.024019215372298</v>
      </c>
      <c r="O10" s="43">
        <f>IFERROR(D10/J10,"-")</f>
        <v>1849.4795836669</v>
      </c>
      <c r="P10" s="44">
        <f>SUM(P6:P8)</f>
        <v>76</v>
      </c>
      <c r="Q10" s="42">
        <f>IFERROR(P10/J10,"-")</f>
        <v>0.060848678943155</v>
      </c>
      <c r="R10" s="45">
        <f>SUM(R6:R8)</f>
        <v>2179500</v>
      </c>
      <c r="S10" s="45">
        <f>IFERROR(R10/J10,"-")</f>
        <v>1744.9959967974</v>
      </c>
      <c r="T10" s="45">
        <f>IFERROR(R10/P10,"-")</f>
        <v>28677.631578947</v>
      </c>
      <c r="U10" s="46">
        <f>SUM(U6:U8)</f>
        <v>-130500</v>
      </c>
      <c r="V10" s="47">
        <f>IFERROR(R10/D10,"-")</f>
        <v>0.94350649350649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3.2285714285714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0</v>
      </c>
      <c r="L6" s="81">
        <v>0</v>
      </c>
      <c r="M6" s="81">
        <v>62</v>
      </c>
      <c r="N6" s="91">
        <v>30</v>
      </c>
      <c r="O6" s="92">
        <v>1</v>
      </c>
      <c r="P6" s="93">
        <f>N6+O6</f>
        <v>31</v>
      </c>
      <c r="Q6" s="82">
        <f>IFERROR(P6/M6,"-")</f>
        <v>0.5</v>
      </c>
      <c r="R6" s="81">
        <v>2</v>
      </c>
      <c r="S6" s="81">
        <v>6</v>
      </c>
      <c r="T6" s="82">
        <f>IFERROR(S6/(O6+P6),"-")</f>
        <v>0.1875</v>
      </c>
      <c r="U6" s="182">
        <f>IFERROR(J6/SUM(P6:P6),"-")</f>
        <v>2258.064516129</v>
      </c>
      <c r="V6" s="84">
        <v>3</v>
      </c>
      <c r="W6" s="82">
        <f>IF(P6=0,"-",V6/P6)</f>
        <v>0.096774193548387</v>
      </c>
      <c r="X6" s="186">
        <v>226000</v>
      </c>
      <c r="Y6" s="187">
        <f>IFERROR(X6/P6,"-")</f>
        <v>7290.3225806452</v>
      </c>
      <c r="Z6" s="187">
        <f>IFERROR(X6/V6,"-")</f>
        <v>75333.333333333</v>
      </c>
      <c r="AA6" s="188">
        <f>SUM(X6:X6)-SUM(J6:J6)</f>
        <v>156000</v>
      </c>
      <c r="AB6" s="85">
        <f>SUM(X6:X6)/SUM(J6:J6)</f>
        <v>3.2285714285714</v>
      </c>
      <c r="AC6" s="79"/>
      <c r="AD6" s="94">
        <v>1</v>
      </c>
      <c r="AE6" s="95">
        <f>IF(P6=0,"",IF(AD6=0,"",(AD6/P6)))</f>
        <v>0.032258064516129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0.096774193548387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7</v>
      </c>
      <c r="AW6" s="107">
        <f>IF(P6=0,"",IF(AV6=0,"",(AV6/P6)))</f>
        <v>0.2258064516129</v>
      </c>
      <c r="AX6" s="106">
        <v>1</v>
      </c>
      <c r="AY6" s="108">
        <f>IFERROR(AX6/AV6,"-")</f>
        <v>0.14285714285714</v>
      </c>
      <c r="AZ6" s="109">
        <v>3000</v>
      </c>
      <c r="BA6" s="110">
        <f>IFERROR(AZ6/AV6,"-")</f>
        <v>428.57142857143</v>
      </c>
      <c r="BB6" s="111">
        <v>1</v>
      </c>
      <c r="BC6" s="111"/>
      <c r="BD6" s="111"/>
      <c r="BE6" s="112">
        <v>7</v>
      </c>
      <c r="BF6" s="113">
        <f>IF(P6=0,"",IF(BE6=0,"",(BE6/P6)))</f>
        <v>0.2258064516129</v>
      </c>
      <c r="BG6" s="112">
        <v>1</v>
      </c>
      <c r="BH6" s="114">
        <f>IFERROR(BG6/BE6,"-")</f>
        <v>0.14285714285714</v>
      </c>
      <c r="BI6" s="115">
        <v>20000</v>
      </c>
      <c r="BJ6" s="116">
        <f>IFERROR(BI6/BE6,"-")</f>
        <v>2857.1428571429</v>
      </c>
      <c r="BK6" s="117"/>
      <c r="BL6" s="117"/>
      <c r="BM6" s="117">
        <v>1</v>
      </c>
      <c r="BN6" s="119">
        <v>10</v>
      </c>
      <c r="BO6" s="120">
        <f>IF(P6=0,"",IF(BN6=0,"",(BN6/P6)))</f>
        <v>0.32258064516129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0.096774193548387</v>
      </c>
      <c r="BY6" s="128">
        <v>1</v>
      </c>
      <c r="BZ6" s="129">
        <f>IFERROR(BY6/BW6,"-")</f>
        <v>0.33333333333333</v>
      </c>
      <c r="CA6" s="130">
        <v>203000</v>
      </c>
      <c r="CB6" s="131">
        <f>IFERROR(CA6/BW6,"-")</f>
        <v>67666.666666667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226000</v>
      </c>
      <c r="CQ6" s="141">
        <v>203000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>
        <f>AB7</f>
        <v>1.0857142857143</v>
      </c>
      <c r="B7" s="203" t="s">
        <v>68</v>
      </c>
      <c r="C7" s="203" t="s">
        <v>62</v>
      </c>
      <c r="D7" s="203" t="s">
        <v>69</v>
      </c>
      <c r="E7" s="203"/>
      <c r="F7" s="203" t="s">
        <v>64</v>
      </c>
      <c r="G7" s="203" t="s">
        <v>70</v>
      </c>
      <c r="H7" s="90" t="s">
        <v>66</v>
      </c>
      <c r="I7" s="90" t="s">
        <v>67</v>
      </c>
      <c r="J7" s="188">
        <v>70000</v>
      </c>
      <c r="K7" s="81">
        <v>0</v>
      </c>
      <c r="L7" s="81">
        <v>0</v>
      </c>
      <c r="M7" s="81">
        <v>35</v>
      </c>
      <c r="N7" s="91">
        <v>21</v>
      </c>
      <c r="O7" s="92">
        <v>0</v>
      </c>
      <c r="P7" s="93">
        <f>N7+O7</f>
        <v>21</v>
      </c>
      <c r="Q7" s="82">
        <f>IFERROR(P7/M7,"-")</f>
        <v>0.6</v>
      </c>
      <c r="R7" s="81">
        <v>1</v>
      </c>
      <c r="S7" s="81">
        <v>3</v>
      </c>
      <c r="T7" s="82">
        <f>IFERROR(S7/(O7+P7),"-")</f>
        <v>0.14285714285714</v>
      </c>
      <c r="U7" s="182">
        <f>IFERROR(J7/SUM(P7:P7),"-")</f>
        <v>3333.3333333333</v>
      </c>
      <c r="V7" s="84">
        <v>3</v>
      </c>
      <c r="W7" s="82">
        <f>IF(P7=0,"-",V7/P7)</f>
        <v>0.14285714285714</v>
      </c>
      <c r="X7" s="186">
        <v>76000</v>
      </c>
      <c r="Y7" s="187">
        <f>IFERROR(X7/P7,"-")</f>
        <v>3619.0476190476</v>
      </c>
      <c r="Z7" s="187">
        <f>IFERROR(X7/V7,"-")</f>
        <v>25333.333333333</v>
      </c>
      <c r="AA7" s="188">
        <f>SUM(X7:X7)-SUM(J7:J7)</f>
        <v>6000</v>
      </c>
      <c r="AB7" s="85">
        <f>SUM(X7:X7)/SUM(J7:J7)</f>
        <v>1.0857142857143</v>
      </c>
      <c r="AC7" s="79"/>
      <c r="AD7" s="94">
        <v>1</v>
      </c>
      <c r="AE7" s="95">
        <f>IF(P7=0,"",IF(AD7=0,"",(AD7/P7)))</f>
        <v>0.047619047619048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0.28571428571429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0.28571428571429</v>
      </c>
      <c r="BG7" s="112">
        <v>1</v>
      </c>
      <c r="BH7" s="114">
        <f>IFERROR(BG7/BE7,"-")</f>
        <v>0.16666666666667</v>
      </c>
      <c r="BI7" s="115">
        <v>28000</v>
      </c>
      <c r="BJ7" s="116">
        <f>IFERROR(BI7/BE7,"-")</f>
        <v>4666.6666666667</v>
      </c>
      <c r="BK7" s="117"/>
      <c r="BL7" s="117"/>
      <c r="BM7" s="117">
        <v>1</v>
      </c>
      <c r="BN7" s="119">
        <v>4</v>
      </c>
      <c r="BO7" s="120">
        <f>IF(P7=0,"",IF(BN7=0,"",(BN7/P7)))</f>
        <v>0.19047619047619</v>
      </c>
      <c r="BP7" s="121">
        <v>2</v>
      </c>
      <c r="BQ7" s="122">
        <f>IFERROR(BP7/BN7,"-")</f>
        <v>0.5</v>
      </c>
      <c r="BR7" s="123">
        <v>48000</v>
      </c>
      <c r="BS7" s="124">
        <f>IFERROR(BR7/BN7,"-")</f>
        <v>12000</v>
      </c>
      <c r="BT7" s="125"/>
      <c r="BU7" s="125"/>
      <c r="BV7" s="125">
        <v>2</v>
      </c>
      <c r="BW7" s="126">
        <v>1</v>
      </c>
      <c r="BX7" s="127">
        <f>IF(P7=0,"",IF(BW7=0,"",(BW7/P7)))</f>
        <v>0.047619047619048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76000</v>
      </c>
      <c r="CQ7" s="141">
        <v>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1.2615384615385</v>
      </c>
      <c r="B8" s="203" t="s">
        <v>71</v>
      </c>
      <c r="C8" s="203" t="s">
        <v>72</v>
      </c>
      <c r="D8" s="203" t="s">
        <v>73</v>
      </c>
      <c r="E8" s="203"/>
      <c r="F8" s="203" t="s">
        <v>74</v>
      </c>
      <c r="G8" s="203" t="s">
        <v>75</v>
      </c>
      <c r="H8" s="90" t="s">
        <v>76</v>
      </c>
      <c r="I8" s="90" t="s">
        <v>77</v>
      </c>
      <c r="J8" s="188">
        <v>65000</v>
      </c>
      <c r="K8" s="81">
        <v>0</v>
      </c>
      <c r="L8" s="81">
        <v>0</v>
      </c>
      <c r="M8" s="81">
        <v>32</v>
      </c>
      <c r="N8" s="91">
        <v>4</v>
      </c>
      <c r="O8" s="92">
        <v>0</v>
      </c>
      <c r="P8" s="93">
        <f>N8+O8</f>
        <v>4</v>
      </c>
      <c r="Q8" s="82">
        <f>IFERROR(P8/M8,"-")</f>
        <v>0.125</v>
      </c>
      <c r="R8" s="81">
        <v>0</v>
      </c>
      <c r="S8" s="81">
        <v>4</v>
      </c>
      <c r="T8" s="82">
        <f>IFERROR(S8/(O8+P8),"-")</f>
        <v>1</v>
      </c>
      <c r="U8" s="182">
        <f>IFERROR(J8/SUM(P8:P9),"-")</f>
        <v>5416.6666666667</v>
      </c>
      <c r="V8" s="84">
        <v>2</v>
      </c>
      <c r="W8" s="82">
        <f>IF(P8=0,"-",V8/P8)</f>
        <v>0.5</v>
      </c>
      <c r="X8" s="186">
        <v>18000</v>
      </c>
      <c r="Y8" s="187">
        <f>IFERROR(X8/P8,"-")</f>
        <v>4500</v>
      </c>
      <c r="Z8" s="187">
        <f>IFERROR(X8/V8,"-")</f>
        <v>9000</v>
      </c>
      <c r="AA8" s="188">
        <f>SUM(X8:X9)-SUM(J8:J9)</f>
        <v>17000</v>
      </c>
      <c r="AB8" s="85">
        <f>SUM(X8:X9)/SUM(J8:J9)</f>
        <v>1.2615384615385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>
        <v>1</v>
      </c>
      <c r="BH8" s="114">
        <f>IFERROR(BG8/BE8,"-")</f>
        <v>0.5</v>
      </c>
      <c r="BI8" s="115">
        <v>13000</v>
      </c>
      <c r="BJ8" s="116">
        <f>IFERROR(BI8/BE8,"-")</f>
        <v>6500</v>
      </c>
      <c r="BK8" s="117"/>
      <c r="BL8" s="117"/>
      <c r="BM8" s="117">
        <v>1</v>
      </c>
      <c r="BN8" s="119">
        <v>2</v>
      </c>
      <c r="BO8" s="120">
        <f>IF(P8=0,"",IF(BN8=0,"",(BN8/P8)))</f>
        <v>0.5</v>
      </c>
      <c r="BP8" s="121">
        <v>1</v>
      </c>
      <c r="BQ8" s="122">
        <f>IFERROR(BP8/BN8,"-")</f>
        <v>0.5</v>
      </c>
      <c r="BR8" s="123">
        <v>5000</v>
      </c>
      <c r="BS8" s="124">
        <f>IFERROR(BR8/BN8,"-")</f>
        <v>2500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18000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78</v>
      </c>
      <c r="C9" s="203" t="s">
        <v>79</v>
      </c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16</v>
      </c>
      <c r="N9" s="91">
        <v>8</v>
      </c>
      <c r="O9" s="92">
        <v>0</v>
      </c>
      <c r="P9" s="93">
        <f>N9+O9</f>
        <v>8</v>
      </c>
      <c r="Q9" s="82">
        <f>IFERROR(P9/M9,"-")</f>
        <v>0.5</v>
      </c>
      <c r="R9" s="81">
        <v>1</v>
      </c>
      <c r="S9" s="81">
        <v>1</v>
      </c>
      <c r="T9" s="82">
        <f>IFERROR(S9/(O9+P9),"-")</f>
        <v>0.125</v>
      </c>
      <c r="U9" s="182"/>
      <c r="V9" s="84">
        <v>2</v>
      </c>
      <c r="W9" s="82">
        <f>IF(P9=0,"-",V9/P9)</f>
        <v>0.25</v>
      </c>
      <c r="X9" s="186">
        <v>64000</v>
      </c>
      <c r="Y9" s="187">
        <f>IFERROR(X9/P9,"-")</f>
        <v>8000</v>
      </c>
      <c r="Z9" s="187">
        <f>IFERROR(X9/V9,"-")</f>
        <v>32000</v>
      </c>
      <c r="AA9" s="188"/>
      <c r="AB9" s="85"/>
      <c r="AC9" s="79"/>
      <c r="AD9" s="94">
        <v>1</v>
      </c>
      <c r="AE9" s="95">
        <f>IF(P9=0,"",IF(AD9=0,"",(AD9/P9)))</f>
        <v>0.125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0.125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>
        <v>1</v>
      </c>
      <c r="BH9" s="114">
        <f>IFERROR(BG9/BE9,"-")</f>
        <v>1</v>
      </c>
      <c r="BI9" s="115">
        <v>58000</v>
      </c>
      <c r="BJ9" s="116">
        <f>IFERROR(BI9/BE9,"-")</f>
        <v>58000</v>
      </c>
      <c r="BK9" s="117"/>
      <c r="BL9" s="117"/>
      <c r="BM9" s="117">
        <v>1</v>
      </c>
      <c r="BN9" s="119">
        <v>3</v>
      </c>
      <c r="BO9" s="120">
        <f>IF(P9=0,"",IF(BN9=0,"",(BN9/P9)))</f>
        <v>0.375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0.125</v>
      </c>
      <c r="BY9" s="128">
        <v>1</v>
      </c>
      <c r="BZ9" s="129">
        <f>IFERROR(BY9/BW9,"-")</f>
        <v>1</v>
      </c>
      <c r="CA9" s="130">
        <v>6000</v>
      </c>
      <c r="CB9" s="131">
        <f>IFERROR(CA9/BW9,"-")</f>
        <v>6000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64000</v>
      </c>
      <c r="CQ9" s="141">
        <v>58000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0.35</v>
      </c>
      <c r="B10" s="203" t="s">
        <v>80</v>
      </c>
      <c r="C10" s="203" t="s">
        <v>81</v>
      </c>
      <c r="D10" s="203" t="s">
        <v>82</v>
      </c>
      <c r="E10" s="203"/>
      <c r="F10" s="203" t="s">
        <v>83</v>
      </c>
      <c r="G10" s="203" t="s">
        <v>84</v>
      </c>
      <c r="H10" s="90" t="s">
        <v>85</v>
      </c>
      <c r="I10" s="90" t="s">
        <v>86</v>
      </c>
      <c r="J10" s="188">
        <v>80000</v>
      </c>
      <c r="K10" s="81">
        <v>0</v>
      </c>
      <c r="L10" s="81">
        <v>0</v>
      </c>
      <c r="M10" s="81">
        <v>23</v>
      </c>
      <c r="N10" s="91">
        <v>1</v>
      </c>
      <c r="O10" s="92">
        <v>0</v>
      </c>
      <c r="P10" s="93">
        <f>N10+O10</f>
        <v>1</v>
      </c>
      <c r="Q10" s="82">
        <f>IFERROR(P10/M10,"-")</f>
        <v>0.043478260869565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13333.333333333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-52000</v>
      </c>
      <c r="AB10" s="85">
        <f>SUM(X10:X11)/SUM(J10:J11)</f>
        <v>0.35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87</v>
      </c>
      <c r="C11" s="203" t="s">
        <v>88</v>
      </c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16</v>
      </c>
      <c r="N11" s="91">
        <v>5</v>
      </c>
      <c r="O11" s="92">
        <v>0</v>
      </c>
      <c r="P11" s="93">
        <f>N11+O11</f>
        <v>5</v>
      </c>
      <c r="Q11" s="82">
        <f>IFERROR(P11/M11,"-")</f>
        <v>0.3125</v>
      </c>
      <c r="R11" s="81">
        <v>1</v>
      </c>
      <c r="S11" s="81">
        <v>1</v>
      </c>
      <c r="T11" s="82">
        <f>IFERROR(S11/(O11+P11),"-")</f>
        <v>0.2</v>
      </c>
      <c r="U11" s="182"/>
      <c r="V11" s="84">
        <v>2</v>
      </c>
      <c r="W11" s="82">
        <f>IF(P11=0,"-",V11/P11)</f>
        <v>0.4</v>
      </c>
      <c r="X11" s="186">
        <v>28000</v>
      </c>
      <c r="Y11" s="187">
        <f>IFERROR(X11/P11,"-")</f>
        <v>5600</v>
      </c>
      <c r="Z11" s="187">
        <f>IFERROR(X11/V11,"-")</f>
        <v>14000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>
        <v>2</v>
      </c>
      <c r="BQ11" s="122">
        <f>IFERROR(BP11/BN11,"-")</f>
        <v>1</v>
      </c>
      <c r="BR11" s="123">
        <v>28000</v>
      </c>
      <c r="BS11" s="124">
        <f>IFERROR(BR11/BN11,"-")</f>
        <v>14000</v>
      </c>
      <c r="BT11" s="125"/>
      <c r="BU11" s="125"/>
      <c r="BV11" s="125">
        <v>2</v>
      </c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28000</v>
      </c>
      <c r="CQ11" s="141">
        <v>20000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0.35555555555556</v>
      </c>
      <c r="B12" s="203" t="s">
        <v>89</v>
      </c>
      <c r="C12" s="203" t="s">
        <v>90</v>
      </c>
      <c r="D12" s="203" t="s">
        <v>91</v>
      </c>
      <c r="E12" s="203"/>
      <c r="F12" s="203" t="s">
        <v>83</v>
      </c>
      <c r="G12" s="203" t="s">
        <v>92</v>
      </c>
      <c r="H12" s="90" t="s">
        <v>93</v>
      </c>
      <c r="I12" s="90" t="s">
        <v>94</v>
      </c>
      <c r="J12" s="188">
        <v>45000</v>
      </c>
      <c r="K12" s="81">
        <v>0</v>
      </c>
      <c r="L12" s="81">
        <v>0</v>
      </c>
      <c r="M12" s="81">
        <v>4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IFERROR(J12/SUM(P12:P13),"-")</f>
        <v>15000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SUM(X12:X13)-SUM(J12:J13)</f>
        <v>-29000</v>
      </c>
      <c r="AB12" s="85">
        <f>SUM(X12:X13)/SUM(J12:J13)</f>
        <v>0.35555555555556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95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3</v>
      </c>
      <c r="N13" s="91">
        <v>3</v>
      </c>
      <c r="O13" s="92">
        <v>0</v>
      </c>
      <c r="P13" s="93">
        <f>N13+O13</f>
        <v>3</v>
      </c>
      <c r="Q13" s="82">
        <f>IFERROR(P13/M13,"-")</f>
        <v>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0.33333333333333</v>
      </c>
      <c r="X13" s="186">
        <v>16000</v>
      </c>
      <c r="Y13" s="187">
        <f>IFERROR(X13/P13,"-")</f>
        <v>5333.3333333333</v>
      </c>
      <c r="Z13" s="187">
        <f>IFERROR(X13/V13,"-")</f>
        <v>16000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0.33333333333333</v>
      </c>
      <c r="AO13" s="100">
        <v>1</v>
      </c>
      <c r="AP13" s="102">
        <f>IFERROR(AP13/AM13,"-")</f>
        <v>0</v>
      </c>
      <c r="AQ13" s="103">
        <v>16000</v>
      </c>
      <c r="AR13" s="104">
        <f>IFERROR(AQ13/AM13,"-")</f>
        <v>16000</v>
      </c>
      <c r="AS13" s="105"/>
      <c r="AT13" s="105"/>
      <c r="AU13" s="105">
        <v>1</v>
      </c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16000</v>
      </c>
      <c r="CQ13" s="141">
        <v>16000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0.76</v>
      </c>
      <c r="B14" s="203" t="s">
        <v>96</v>
      </c>
      <c r="C14" s="203" t="s">
        <v>97</v>
      </c>
      <c r="D14" s="203" t="s">
        <v>73</v>
      </c>
      <c r="E14" s="203"/>
      <c r="F14" s="203" t="s">
        <v>74</v>
      </c>
      <c r="G14" s="203" t="s">
        <v>98</v>
      </c>
      <c r="H14" s="90" t="s">
        <v>76</v>
      </c>
      <c r="I14" s="204" t="s">
        <v>99</v>
      </c>
      <c r="J14" s="188">
        <v>75000</v>
      </c>
      <c r="K14" s="81">
        <v>0</v>
      </c>
      <c r="L14" s="81">
        <v>0</v>
      </c>
      <c r="M14" s="81">
        <v>72</v>
      </c>
      <c r="N14" s="91">
        <v>8</v>
      </c>
      <c r="O14" s="92">
        <v>1</v>
      </c>
      <c r="P14" s="93">
        <f>N14+O14</f>
        <v>9</v>
      </c>
      <c r="Q14" s="82">
        <f>IFERROR(P14/M14,"-")</f>
        <v>0.125</v>
      </c>
      <c r="R14" s="81">
        <v>0</v>
      </c>
      <c r="S14" s="81">
        <v>1</v>
      </c>
      <c r="T14" s="82">
        <f>IFERROR(S14/(O14+P14),"-")</f>
        <v>0.1</v>
      </c>
      <c r="U14" s="182">
        <f>IFERROR(J14/SUM(P14:P15),"-")</f>
        <v>3571.4285714286</v>
      </c>
      <c r="V14" s="84">
        <v>1</v>
      </c>
      <c r="W14" s="82">
        <f>IF(P14=0,"-",V14/P14)</f>
        <v>0.11111111111111</v>
      </c>
      <c r="X14" s="186">
        <v>8000</v>
      </c>
      <c r="Y14" s="187">
        <f>IFERROR(X14/P14,"-")</f>
        <v>888.88888888889</v>
      </c>
      <c r="Z14" s="187">
        <f>IFERROR(X14/V14,"-")</f>
        <v>8000</v>
      </c>
      <c r="AA14" s="188">
        <f>SUM(X14:X15)-SUM(J14:J15)</f>
        <v>-18000</v>
      </c>
      <c r="AB14" s="85">
        <f>SUM(X14:X15)/SUM(J14:J15)</f>
        <v>0.76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5</v>
      </c>
      <c r="BO14" s="120">
        <f>IF(P14=0,"",IF(BN14=0,"",(BN14/P14)))</f>
        <v>0.55555555555556</v>
      </c>
      <c r="BP14" s="121">
        <v>1</v>
      </c>
      <c r="BQ14" s="122">
        <f>IFERROR(BP14/BN14,"-")</f>
        <v>0.2</v>
      </c>
      <c r="BR14" s="123">
        <v>8000</v>
      </c>
      <c r="BS14" s="124">
        <f>IFERROR(BR14/BN14,"-")</f>
        <v>1600</v>
      </c>
      <c r="BT14" s="125"/>
      <c r="BU14" s="125">
        <v>1</v>
      </c>
      <c r="BV14" s="125"/>
      <c r="BW14" s="126">
        <v>1</v>
      </c>
      <c r="BX14" s="127">
        <f>IF(P14=0,"",IF(BW14=0,"",(BW14/P14)))</f>
        <v>0.11111111111111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8000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100</v>
      </c>
      <c r="C15" s="203" t="s">
        <v>79</v>
      </c>
      <c r="D15" s="203"/>
      <c r="E15" s="203"/>
      <c r="F15" s="203" t="s">
        <v>64</v>
      </c>
      <c r="G15" s="203"/>
      <c r="H15" s="90"/>
      <c r="I15" s="90"/>
      <c r="J15" s="188"/>
      <c r="K15" s="81">
        <v>0</v>
      </c>
      <c r="L15" s="81">
        <v>0</v>
      </c>
      <c r="M15" s="81">
        <v>26</v>
      </c>
      <c r="N15" s="91">
        <v>12</v>
      </c>
      <c r="O15" s="92">
        <v>0</v>
      </c>
      <c r="P15" s="93">
        <f>N15+O15</f>
        <v>12</v>
      </c>
      <c r="Q15" s="82">
        <f>IFERROR(P15/M15,"-")</f>
        <v>0.46153846153846</v>
      </c>
      <c r="R15" s="81">
        <v>0</v>
      </c>
      <c r="S15" s="81">
        <v>4</v>
      </c>
      <c r="T15" s="82">
        <f>IFERROR(S15/(O15+P15),"-")</f>
        <v>0.33333333333333</v>
      </c>
      <c r="U15" s="182"/>
      <c r="V15" s="84">
        <v>3</v>
      </c>
      <c r="W15" s="82">
        <f>IF(P15=0,"-",V15/P15)</f>
        <v>0.25</v>
      </c>
      <c r="X15" s="186">
        <v>49000</v>
      </c>
      <c r="Y15" s="187">
        <f>IFERROR(X15/P15,"-")</f>
        <v>4083.3333333333</v>
      </c>
      <c r="Z15" s="187">
        <f>IFERROR(X15/V15,"-")</f>
        <v>16333.333333333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0.083333333333333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4</v>
      </c>
      <c r="BF15" s="113">
        <f>IF(P15=0,"",IF(BE15=0,"",(BE15/P15)))</f>
        <v>0.33333333333333</v>
      </c>
      <c r="BG15" s="112">
        <v>1</v>
      </c>
      <c r="BH15" s="114">
        <f>IFERROR(BG15/BE15,"-")</f>
        <v>0.25</v>
      </c>
      <c r="BI15" s="115">
        <v>20000</v>
      </c>
      <c r="BJ15" s="116">
        <f>IFERROR(BI15/BE15,"-")</f>
        <v>5000</v>
      </c>
      <c r="BK15" s="117"/>
      <c r="BL15" s="117"/>
      <c r="BM15" s="117">
        <v>1</v>
      </c>
      <c r="BN15" s="119">
        <v>4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0.25</v>
      </c>
      <c r="BY15" s="128">
        <v>2</v>
      </c>
      <c r="BZ15" s="129">
        <f>IFERROR(BY15/BW15,"-")</f>
        <v>0.66666666666667</v>
      </c>
      <c r="CA15" s="130">
        <v>29000</v>
      </c>
      <c r="CB15" s="131">
        <f>IFERROR(CA15/BW15,"-")</f>
        <v>9666.6666666667</v>
      </c>
      <c r="CC15" s="132"/>
      <c r="CD15" s="132">
        <v>1</v>
      </c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49000</v>
      </c>
      <c r="CQ15" s="141">
        <v>20000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0.86153846153846</v>
      </c>
      <c r="B16" s="203" t="s">
        <v>101</v>
      </c>
      <c r="C16" s="203" t="s">
        <v>97</v>
      </c>
      <c r="D16" s="203" t="s">
        <v>102</v>
      </c>
      <c r="E16" s="203"/>
      <c r="F16" s="203" t="s">
        <v>83</v>
      </c>
      <c r="G16" s="203" t="s">
        <v>103</v>
      </c>
      <c r="H16" s="90" t="s">
        <v>76</v>
      </c>
      <c r="I16" s="204" t="s">
        <v>99</v>
      </c>
      <c r="J16" s="188">
        <v>65000</v>
      </c>
      <c r="K16" s="81">
        <v>0</v>
      </c>
      <c r="L16" s="81">
        <v>0</v>
      </c>
      <c r="M16" s="81">
        <v>74</v>
      </c>
      <c r="N16" s="91">
        <v>3</v>
      </c>
      <c r="O16" s="92">
        <v>0</v>
      </c>
      <c r="P16" s="93">
        <f>N16+O16</f>
        <v>3</v>
      </c>
      <c r="Q16" s="82">
        <f>IFERROR(P16/M16,"-")</f>
        <v>0.040540540540541</v>
      </c>
      <c r="R16" s="81">
        <v>1</v>
      </c>
      <c r="S16" s="81">
        <v>0</v>
      </c>
      <c r="T16" s="82">
        <f>IFERROR(S16/(O16+P16),"-")</f>
        <v>0</v>
      </c>
      <c r="U16" s="182">
        <f>IFERROR(J16/SUM(P16:P17),"-")</f>
        <v>16250</v>
      </c>
      <c r="V16" s="84">
        <v>2</v>
      </c>
      <c r="W16" s="82">
        <f>IF(P16=0,"-",V16/P16)</f>
        <v>0.66666666666667</v>
      </c>
      <c r="X16" s="186">
        <v>18000</v>
      </c>
      <c r="Y16" s="187">
        <f>IFERROR(X16/P16,"-")</f>
        <v>6000</v>
      </c>
      <c r="Z16" s="187">
        <f>IFERROR(X16/V16,"-")</f>
        <v>9000</v>
      </c>
      <c r="AA16" s="188">
        <f>SUM(X16:X17)-SUM(J16:J17)</f>
        <v>-9000</v>
      </c>
      <c r="AB16" s="85">
        <f>SUM(X16:X17)/SUM(J16:J17)</f>
        <v>0.86153846153846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0.33333333333333</v>
      </c>
      <c r="AO16" s="100">
        <v>1</v>
      </c>
      <c r="AP16" s="102">
        <f>IFERROR(AP16/AM16,"-")</f>
        <v>0</v>
      </c>
      <c r="AQ16" s="103">
        <v>3000</v>
      </c>
      <c r="AR16" s="104">
        <f>IFERROR(AQ16/AM16,"-")</f>
        <v>3000</v>
      </c>
      <c r="AS16" s="105">
        <v>1</v>
      </c>
      <c r="AT16" s="105"/>
      <c r="AU16" s="105"/>
      <c r="AV16" s="106">
        <v>1</v>
      </c>
      <c r="AW16" s="107">
        <f>IF(P16=0,"",IF(AV16=0,"",(AV16/P16)))</f>
        <v>0.33333333333333</v>
      </c>
      <c r="AX16" s="106">
        <v>1</v>
      </c>
      <c r="AY16" s="108">
        <f>IFERROR(AX16/AV16,"-")</f>
        <v>1</v>
      </c>
      <c r="AZ16" s="109">
        <v>15000</v>
      </c>
      <c r="BA16" s="110">
        <f>IFERROR(AZ16/AV16,"-")</f>
        <v>15000</v>
      </c>
      <c r="BB16" s="111"/>
      <c r="BC16" s="111"/>
      <c r="BD16" s="111">
        <v>1</v>
      </c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18000</v>
      </c>
      <c r="CQ16" s="141">
        <v>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104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0</v>
      </c>
      <c r="L17" s="81">
        <v>0</v>
      </c>
      <c r="M17" s="81">
        <v>77</v>
      </c>
      <c r="N17" s="91">
        <v>1</v>
      </c>
      <c r="O17" s="92">
        <v>0</v>
      </c>
      <c r="P17" s="93">
        <f>N17+O17</f>
        <v>1</v>
      </c>
      <c r="Q17" s="82">
        <f>IFERROR(P17/M17,"-")</f>
        <v>0.012987012987013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1</v>
      </c>
      <c r="X17" s="186">
        <v>38000</v>
      </c>
      <c r="Y17" s="187">
        <f>IFERROR(X17/P17,"-")</f>
        <v>38000</v>
      </c>
      <c r="Z17" s="187">
        <f>IFERROR(X17/V17,"-")</f>
        <v>38000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>
        <v>1</v>
      </c>
      <c r="BZ17" s="129">
        <f>IFERROR(BY17/BW17,"-")</f>
        <v>1</v>
      </c>
      <c r="CA17" s="130">
        <v>38000</v>
      </c>
      <c r="CB17" s="131">
        <f>IFERROR(CA17/BW17,"-")</f>
        <v>38000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38000</v>
      </c>
      <c r="CQ17" s="141">
        <v>38000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0.14666666666667</v>
      </c>
      <c r="B18" s="203" t="s">
        <v>105</v>
      </c>
      <c r="C18" s="203" t="s">
        <v>97</v>
      </c>
      <c r="D18" s="203" t="s">
        <v>73</v>
      </c>
      <c r="E18" s="203"/>
      <c r="F18" s="203" t="s">
        <v>83</v>
      </c>
      <c r="G18" s="203" t="s">
        <v>106</v>
      </c>
      <c r="H18" s="90" t="s">
        <v>76</v>
      </c>
      <c r="I18" s="90" t="s">
        <v>107</v>
      </c>
      <c r="J18" s="188">
        <v>75000</v>
      </c>
      <c r="K18" s="81">
        <v>0</v>
      </c>
      <c r="L18" s="81">
        <v>0</v>
      </c>
      <c r="M18" s="81">
        <v>58</v>
      </c>
      <c r="N18" s="91">
        <v>7</v>
      </c>
      <c r="O18" s="92">
        <v>0</v>
      </c>
      <c r="P18" s="93">
        <f>N18+O18</f>
        <v>7</v>
      </c>
      <c r="Q18" s="82">
        <f>IFERROR(P18/M18,"-")</f>
        <v>0.12068965517241</v>
      </c>
      <c r="R18" s="81">
        <v>0</v>
      </c>
      <c r="S18" s="81">
        <v>2</v>
      </c>
      <c r="T18" s="82">
        <f>IFERROR(S18/(O18+P18),"-")</f>
        <v>0.28571428571429</v>
      </c>
      <c r="U18" s="182">
        <f>IFERROR(J18/SUM(P18:P19),"-")</f>
        <v>5769.2307692308</v>
      </c>
      <c r="V18" s="84">
        <v>1</v>
      </c>
      <c r="W18" s="82">
        <f>IF(P18=0,"-",V18/P18)</f>
        <v>0.14285714285714</v>
      </c>
      <c r="X18" s="186">
        <v>8000</v>
      </c>
      <c r="Y18" s="187">
        <f>IFERROR(X18/P18,"-")</f>
        <v>1142.8571428571</v>
      </c>
      <c r="Z18" s="187">
        <f>IFERROR(X18/V18,"-")</f>
        <v>8000</v>
      </c>
      <c r="AA18" s="188">
        <f>SUM(X18:X19)-SUM(J18:J19)</f>
        <v>-64000</v>
      </c>
      <c r="AB18" s="85">
        <f>SUM(X18:X19)/SUM(J18:J19)</f>
        <v>0.14666666666667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0.14285714285714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0.28571428571429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0.28571428571429</v>
      </c>
      <c r="BY18" s="128">
        <v>1</v>
      </c>
      <c r="BZ18" s="129">
        <f>IFERROR(BY18/BW18,"-")</f>
        <v>0.5</v>
      </c>
      <c r="CA18" s="130">
        <v>8000</v>
      </c>
      <c r="CB18" s="131">
        <f>IFERROR(CA18/BW18,"-")</f>
        <v>4000</v>
      </c>
      <c r="CC18" s="132"/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8000</v>
      </c>
      <c r="CQ18" s="141">
        <v>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108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29</v>
      </c>
      <c r="N19" s="91">
        <v>6</v>
      </c>
      <c r="O19" s="92">
        <v>0</v>
      </c>
      <c r="P19" s="93">
        <f>N19+O19</f>
        <v>6</v>
      </c>
      <c r="Q19" s="82">
        <f>IFERROR(P19/M19,"-")</f>
        <v>0.20689655172414</v>
      </c>
      <c r="R19" s="81">
        <v>0</v>
      </c>
      <c r="S19" s="81">
        <v>2</v>
      </c>
      <c r="T19" s="82">
        <f>IFERROR(S19/(O19+P19),"-")</f>
        <v>0.33333333333333</v>
      </c>
      <c r="U19" s="182"/>
      <c r="V19" s="84">
        <v>1</v>
      </c>
      <c r="W19" s="82">
        <f>IF(P19=0,"-",V19/P19)</f>
        <v>0.16666666666667</v>
      </c>
      <c r="X19" s="186">
        <v>3000</v>
      </c>
      <c r="Y19" s="187">
        <f>IFERROR(X19/P19,"-")</f>
        <v>500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0.5</v>
      </c>
      <c r="BP19" s="121">
        <v>1</v>
      </c>
      <c r="BQ19" s="122">
        <f>IFERROR(BP19/BN19,"-")</f>
        <v>0.33333333333333</v>
      </c>
      <c r="BR19" s="123">
        <v>3000</v>
      </c>
      <c r="BS19" s="124">
        <f>IFERROR(BR19/BN19,"-")</f>
        <v>1000</v>
      </c>
      <c r="BT19" s="125">
        <v>1</v>
      </c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0.16666666666667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0.125</v>
      </c>
      <c r="B20" s="203" t="s">
        <v>109</v>
      </c>
      <c r="C20" s="203" t="s">
        <v>110</v>
      </c>
      <c r="D20" s="203" t="s">
        <v>111</v>
      </c>
      <c r="E20" s="203"/>
      <c r="F20" s="203" t="s">
        <v>83</v>
      </c>
      <c r="G20" s="203" t="s">
        <v>112</v>
      </c>
      <c r="H20" s="90" t="s">
        <v>113</v>
      </c>
      <c r="I20" s="204" t="s">
        <v>114</v>
      </c>
      <c r="J20" s="188">
        <v>40000</v>
      </c>
      <c r="K20" s="81">
        <v>0</v>
      </c>
      <c r="L20" s="81">
        <v>0</v>
      </c>
      <c r="M20" s="81">
        <v>18</v>
      </c>
      <c r="N20" s="91">
        <v>3</v>
      </c>
      <c r="O20" s="92">
        <v>0</v>
      </c>
      <c r="P20" s="93">
        <f>N20+O20</f>
        <v>3</v>
      </c>
      <c r="Q20" s="82">
        <f>IFERROR(P20/M20,"-")</f>
        <v>0.16666666666667</v>
      </c>
      <c r="R20" s="81">
        <v>0</v>
      </c>
      <c r="S20" s="81">
        <v>0</v>
      </c>
      <c r="T20" s="82">
        <f>IFERROR(S20/(O20+P20),"-")</f>
        <v>0</v>
      </c>
      <c r="U20" s="182">
        <f>IFERROR(J20/SUM(P20:P21),"-")</f>
        <v>5000</v>
      </c>
      <c r="V20" s="84">
        <v>1</v>
      </c>
      <c r="W20" s="82">
        <f>IF(P20=0,"-",V20/P20)</f>
        <v>0.33333333333333</v>
      </c>
      <c r="X20" s="186">
        <v>5000</v>
      </c>
      <c r="Y20" s="187">
        <f>IFERROR(X20/P20,"-")</f>
        <v>1666.6666666667</v>
      </c>
      <c r="Z20" s="187">
        <f>IFERROR(X20/V20,"-")</f>
        <v>5000</v>
      </c>
      <c r="AA20" s="188">
        <f>SUM(X20:X21)-SUM(J20:J21)</f>
        <v>-35000</v>
      </c>
      <c r="AB20" s="85">
        <f>SUM(X20:X21)/SUM(J20:J21)</f>
        <v>0.125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0.66666666666667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>
        <v>1</v>
      </c>
      <c r="AY20" s="108">
        <f>IFERROR(AX20/AV20,"-")</f>
        <v>1</v>
      </c>
      <c r="AZ20" s="109">
        <v>5000</v>
      </c>
      <c r="BA20" s="110">
        <f>IFERROR(AZ20/AV20,"-")</f>
        <v>5000</v>
      </c>
      <c r="BB20" s="111">
        <v>1</v>
      </c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5000</v>
      </c>
      <c r="CQ20" s="141">
        <v>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115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5</v>
      </c>
      <c r="N21" s="91">
        <v>5</v>
      </c>
      <c r="O21" s="92">
        <v>0</v>
      </c>
      <c r="P21" s="93">
        <f>N21+O21</f>
        <v>5</v>
      </c>
      <c r="Q21" s="82">
        <f>IFERROR(P21/M21,"-")</f>
        <v>1</v>
      </c>
      <c r="R21" s="81">
        <v>0</v>
      </c>
      <c r="S21" s="81">
        <v>1</v>
      </c>
      <c r="T21" s="82">
        <f>IFERROR(S21/(O21+P21),"-")</f>
        <v>0.2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0.4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0.2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0.090909090909091</v>
      </c>
      <c r="B22" s="203" t="s">
        <v>116</v>
      </c>
      <c r="C22" s="203" t="s">
        <v>72</v>
      </c>
      <c r="D22" s="203" t="s">
        <v>117</v>
      </c>
      <c r="E22" s="203"/>
      <c r="F22" s="203" t="s">
        <v>83</v>
      </c>
      <c r="G22" s="203" t="s">
        <v>118</v>
      </c>
      <c r="H22" s="90" t="s">
        <v>93</v>
      </c>
      <c r="I22" s="204" t="s">
        <v>114</v>
      </c>
      <c r="J22" s="188">
        <v>55000</v>
      </c>
      <c r="K22" s="81">
        <v>0</v>
      </c>
      <c r="L22" s="81">
        <v>0</v>
      </c>
      <c r="M22" s="81">
        <v>40</v>
      </c>
      <c r="N22" s="91">
        <v>7</v>
      </c>
      <c r="O22" s="92">
        <v>0</v>
      </c>
      <c r="P22" s="93">
        <f>N22+O22</f>
        <v>7</v>
      </c>
      <c r="Q22" s="82">
        <f>IFERROR(P22/M22,"-")</f>
        <v>0.175</v>
      </c>
      <c r="R22" s="81">
        <v>0</v>
      </c>
      <c r="S22" s="81">
        <v>2</v>
      </c>
      <c r="T22" s="82">
        <f>IFERROR(S22/(O22+P22),"-")</f>
        <v>0.28571428571429</v>
      </c>
      <c r="U22" s="182">
        <f>IFERROR(J22/SUM(P22:P23),"-")</f>
        <v>4583.3333333333</v>
      </c>
      <c r="V22" s="84">
        <v>1</v>
      </c>
      <c r="W22" s="82">
        <f>IF(P22=0,"-",V22/P22)</f>
        <v>0.14285714285714</v>
      </c>
      <c r="X22" s="186">
        <v>5000</v>
      </c>
      <c r="Y22" s="187">
        <f>IFERROR(X22/P22,"-")</f>
        <v>714.28571428571</v>
      </c>
      <c r="Z22" s="187">
        <f>IFERROR(X22/V22,"-")</f>
        <v>5000</v>
      </c>
      <c r="AA22" s="188">
        <f>SUM(X22:X23)-SUM(J22:J23)</f>
        <v>-50000</v>
      </c>
      <c r="AB22" s="85">
        <f>SUM(X22:X23)/SUM(J22:J23)</f>
        <v>0.090909090909091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0.28571428571429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4</v>
      </c>
      <c r="BF22" s="113">
        <f>IF(P22=0,"",IF(BE22=0,"",(BE22/P22)))</f>
        <v>0.57142857142857</v>
      </c>
      <c r="BG22" s="112">
        <v>1</v>
      </c>
      <c r="BH22" s="114">
        <f>IFERROR(BG22/BE22,"-")</f>
        <v>0.25</v>
      </c>
      <c r="BI22" s="115">
        <v>5000</v>
      </c>
      <c r="BJ22" s="116">
        <f>IFERROR(BI22/BE22,"-")</f>
        <v>1250</v>
      </c>
      <c r="BK22" s="117">
        <v>1</v>
      </c>
      <c r="BL22" s="117"/>
      <c r="BM22" s="117"/>
      <c r="BN22" s="119">
        <v>1</v>
      </c>
      <c r="BO22" s="120">
        <f>IF(P22=0,"",IF(BN22=0,"",(BN22/P22)))</f>
        <v>0.14285714285714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5000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119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14</v>
      </c>
      <c r="N23" s="91">
        <v>5</v>
      </c>
      <c r="O23" s="92">
        <v>0</v>
      </c>
      <c r="P23" s="93">
        <f>N23+O23</f>
        <v>5</v>
      </c>
      <c r="Q23" s="82">
        <f>IFERROR(P23/M23,"-")</f>
        <v>0.35714285714286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4</v>
      </c>
      <c r="BF23" s="113">
        <f>IF(P23=0,"",IF(BE23=0,"",(BE23/P23)))</f>
        <v>0.8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0.96</v>
      </c>
      <c r="B24" s="203" t="s">
        <v>120</v>
      </c>
      <c r="C24" s="203" t="s">
        <v>97</v>
      </c>
      <c r="D24" s="203" t="s">
        <v>73</v>
      </c>
      <c r="E24" s="203"/>
      <c r="F24" s="203" t="s">
        <v>83</v>
      </c>
      <c r="G24" s="203" t="s">
        <v>121</v>
      </c>
      <c r="H24" s="90" t="s">
        <v>76</v>
      </c>
      <c r="I24" s="90" t="s">
        <v>122</v>
      </c>
      <c r="J24" s="188">
        <v>75000</v>
      </c>
      <c r="K24" s="81">
        <v>0</v>
      </c>
      <c r="L24" s="81">
        <v>0</v>
      </c>
      <c r="M24" s="81">
        <v>93</v>
      </c>
      <c r="N24" s="91">
        <v>9</v>
      </c>
      <c r="O24" s="92">
        <v>0</v>
      </c>
      <c r="P24" s="93">
        <f>N24+O24</f>
        <v>9</v>
      </c>
      <c r="Q24" s="82">
        <f>IFERROR(P24/M24,"-")</f>
        <v>0.096774193548387</v>
      </c>
      <c r="R24" s="81">
        <v>1</v>
      </c>
      <c r="S24" s="81">
        <v>3</v>
      </c>
      <c r="T24" s="82">
        <f>IFERROR(S24/(O24+P24),"-")</f>
        <v>0.33333333333333</v>
      </c>
      <c r="U24" s="182">
        <f>IFERROR(J24/SUM(P24:P25),"-")</f>
        <v>3125</v>
      </c>
      <c r="V24" s="84">
        <v>1</v>
      </c>
      <c r="W24" s="82">
        <f>IF(P24=0,"-",V24/P24)</f>
        <v>0.11111111111111</v>
      </c>
      <c r="X24" s="186">
        <v>22000</v>
      </c>
      <c r="Y24" s="187">
        <f>IFERROR(X24/P24,"-")</f>
        <v>2444.4444444444</v>
      </c>
      <c r="Z24" s="187">
        <f>IFERROR(X24/V24,"-")</f>
        <v>22000</v>
      </c>
      <c r="AA24" s="188">
        <f>SUM(X24:X25)-SUM(J24:J25)</f>
        <v>-3000</v>
      </c>
      <c r="AB24" s="85">
        <f>SUM(X24:X25)/SUM(J24:J25)</f>
        <v>0.96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0.22222222222222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0.11111111111111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2</v>
      </c>
      <c r="BF24" s="113">
        <f>IF(P24=0,"",IF(BE24=0,"",(BE24/P24)))</f>
        <v>0.22222222222222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0.22222222222222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0.22222222222222</v>
      </c>
      <c r="BY24" s="128">
        <v>1</v>
      </c>
      <c r="BZ24" s="129">
        <f>IFERROR(BY24/BW24,"-")</f>
        <v>0.5</v>
      </c>
      <c r="CA24" s="130">
        <v>22000</v>
      </c>
      <c r="CB24" s="131">
        <f>IFERROR(CA24/BW24,"-")</f>
        <v>11000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22000</v>
      </c>
      <c r="CQ24" s="141">
        <v>22000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123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25</v>
      </c>
      <c r="N25" s="91">
        <v>15</v>
      </c>
      <c r="O25" s="92">
        <v>0</v>
      </c>
      <c r="P25" s="93">
        <f>N25+O25</f>
        <v>15</v>
      </c>
      <c r="Q25" s="82">
        <f>IFERROR(P25/M25,"-")</f>
        <v>0.6</v>
      </c>
      <c r="R25" s="81">
        <v>0</v>
      </c>
      <c r="S25" s="81">
        <v>4</v>
      </c>
      <c r="T25" s="82">
        <f>IFERROR(S25/(O25+P25),"-")</f>
        <v>0.26666666666667</v>
      </c>
      <c r="U25" s="182"/>
      <c r="V25" s="84">
        <v>5</v>
      </c>
      <c r="W25" s="82">
        <f>IF(P25=0,"-",V25/P25)</f>
        <v>0.33333333333333</v>
      </c>
      <c r="X25" s="186">
        <v>50000</v>
      </c>
      <c r="Y25" s="187">
        <f>IFERROR(X25/P25,"-")</f>
        <v>3333.3333333333</v>
      </c>
      <c r="Z25" s="187">
        <f>IFERROR(X25/V25,"-")</f>
        <v>10000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2</v>
      </c>
      <c r="AW25" s="107">
        <f>IF(P25=0,"",IF(AV25=0,"",(AV25/P25)))</f>
        <v>0.13333333333333</v>
      </c>
      <c r="AX25" s="106">
        <v>1</v>
      </c>
      <c r="AY25" s="108">
        <f>IFERROR(AX25/AV25,"-")</f>
        <v>0.5</v>
      </c>
      <c r="AZ25" s="109">
        <v>1000</v>
      </c>
      <c r="BA25" s="110">
        <f>IFERROR(AZ25/AV25,"-")</f>
        <v>500</v>
      </c>
      <c r="BB25" s="111">
        <v>1</v>
      </c>
      <c r="BC25" s="111"/>
      <c r="BD25" s="111"/>
      <c r="BE25" s="112">
        <v>4</v>
      </c>
      <c r="BF25" s="113">
        <f>IF(P25=0,"",IF(BE25=0,"",(BE25/P25)))</f>
        <v>0.26666666666667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7</v>
      </c>
      <c r="BO25" s="120">
        <f>IF(P25=0,"",IF(BN25=0,"",(BN25/P25)))</f>
        <v>0.46666666666667</v>
      </c>
      <c r="BP25" s="121">
        <v>3</v>
      </c>
      <c r="BQ25" s="122">
        <f>IFERROR(BP25/BN25,"-")</f>
        <v>0.42857142857143</v>
      </c>
      <c r="BR25" s="123">
        <v>43000</v>
      </c>
      <c r="BS25" s="124">
        <f>IFERROR(BR25/BN25,"-")</f>
        <v>6142.8571428571</v>
      </c>
      <c r="BT25" s="125"/>
      <c r="BU25" s="125">
        <v>1</v>
      </c>
      <c r="BV25" s="125">
        <v>2</v>
      </c>
      <c r="BW25" s="126">
        <v>2</v>
      </c>
      <c r="BX25" s="127">
        <f>IF(P25=0,"",IF(BW25=0,"",(BW25/P25)))</f>
        <v>0.13333333333333</v>
      </c>
      <c r="BY25" s="128">
        <v>1</v>
      </c>
      <c r="BZ25" s="129">
        <f>IFERROR(BY25/BW25,"-")</f>
        <v>0.5</v>
      </c>
      <c r="CA25" s="130">
        <v>6000</v>
      </c>
      <c r="CB25" s="131">
        <f>IFERROR(CA25/BW25,"-")</f>
        <v>3000</v>
      </c>
      <c r="CC25" s="132"/>
      <c r="CD25" s="132">
        <v>1</v>
      </c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5</v>
      </c>
      <c r="CP25" s="141">
        <v>50000</v>
      </c>
      <c r="CQ25" s="141">
        <v>28000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124</v>
      </c>
      <c r="C26" s="203" t="s">
        <v>90</v>
      </c>
      <c r="D26" s="203" t="s">
        <v>102</v>
      </c>
      <c r="E26" s="203"/>
      <c r="F26" s="203" t="s">
        <v>83</v>
      </c>
      <c r="G26" s="203" t="s">
        <v>125</v>
      </c>
      <c r="H26" s="90" t="s">
        <v>76</v>
      </c>
      <c r="I26" s="90" t="s">
        <v>126</v>
      </c>
      <c r="J26" s="188">
        <v>60000</v>
      </c>
      <c r="K26" s="81">
        <v>0</v>
      </c>
      <c r="L26" s="81">
        <v>0</v>
      </c>
      <c r="M26" s="81">
        <v>17</v>
      </c>
      <c r="N26" s="91">
        <v>4</v>
      </c>
      <c r="O26" s="92">
        <v>0</v>
      </c>
      <c r="P26" s="93">
        <f>N26+O26</f>
        <v>4</v>
      </c>
      <c r="Q26" s="82">
        <f>IFERROR(P26/M26,"-")</f>
        <v>0.23529411764706</v>
      </c>
      <c r="R26" s="81">
        <v>0</v>
      </c>
      <c r="S26" s="81">
        <v>1</v>
      </c>
      <c r="T26" s="82">
        <f>IFERROR(S26/(O26+P26),"-")</f>
        <v>0.25</v>
      </c>
      <c r="U26" s="182">
        <f>IFERROR(J26/SUM(P26:P27),"-")</f>
        <v>12000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-60000</v>
      </c>
      <c r="AB26" s="85">
        <f>SUM(X26:X27)/SUM(J26:J27)</f>
        <v>0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127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6</v>
      </c>
      <c r="N27" s="91">
        <v>1</v>
      </c>
      <c r="O27" s="92">
        <v>0</v>
      </c>
      <c r="P27" s="93">
        <f>N27+O27</f>
        <v>1</v>
      </c>
      <c r="Q27" s="82">
        <f>IFERROR(P27/M27,"-")</f>
        <v>0.16666666666667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0.04</v>
      </c>
      <c r="B28" s="203" t="s">
        <v>128</v>
      </c>
      <c r="C28" s="203" t="s">
        <v>81</v>
      </c>
      <c r="D28" s="203" t="s">
        <v>73</v>
      </c>
      <c r="E28" s="203"/>
      <c r="F28" s="203" t="s">
        <v>74</v>
      </c>
      <c r="G28" s="203" t="s">
        <v>129</v>
      </c>
      <c r="H28" s="90" t="s">
        <v>76</v>
      </c>
      <c r="I28" s="90" t="s">
        <v>130</v>
      </c>
      <c r="J28" s="188">
        <v>125000</v>
      </c>
      <c r="K28" s="81">
        <v>0</v>
      </c>
      <c r="L28" s="81">
        <v>0</v>
      </c>
      <c r="M28" s="81">
        <v>27</v>
      </c>
      <c r="N28" s="91">
        <v>1</v>
      </c>
      <c r="O28" s="92">
        <v>0</v>
      </c>
      <c r="P28" s="93">
        <f>N28+O28</f>
        <v>1</v>
      </c>
      <c r="Q28" s="82">
        <f>IFERROR(P28/M28,"-")</f>
        <v>0.037037037037037</v>
      </c>
      <c r="R28" s="81">
        <v>0</v>
      </c>
      <c r="S28" s="81">
        <v>0</v>
      </c>
      <c r="T28" s="82">
        <f>IFERROR(S28/(O28+P28),"-")</f>
        <v>0</v>
      </c>
      <c r="U28" s="182">
        <f>IFERROR(J28/SUM(P28:P29),"-")</f>
        <v>20833.333333333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-120000</v>
      </c>
      <c r="AB28" s="85">
        <f>SUM(X28:X29)/SUM(J28:J29)</f>
        <v>0.04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131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11</v>
      </c>
      <c r="N29" s="91">
        <v>5</v>
      </c>
      <c r="O29" s="92">
        <v>0</v>
      </c>
      <c r="P29" s="93">
        <f>N29+O29</f>
        <v>5</v>
      </c>
      <c r="Q29" s="82">
        <f>IFERROR(P29/M29,"-")</f>
        <v>0.45454545454545</v>
      </c>
      <c r="R29" s="81">
        <v>0</v>
      </c>
      <c r="S29" s="81">
        <v>2</v>
      </c>
      <c r="T29" s="82">
        <f>IFERROR(S29/(O29+P29),"-")</f>
        <v>0.4</v>
      </c>
      <c r="U29" s="182"/>
      <c r="V29" s="84">
        <v>1</v>
      </c>
      <c r="W29" s="82">
        <f>IF(P29=0,"-",V29/P29)</f>
        <v>0.2</v>
      </c>
      <c r="X29" s="186">
        <v>5000</v>
      </c>
      <c r="Y29" s="187">
        <f>IFERROR(X29/P29,"-")</f>
        <v>1000</v>
      </c>
      <c r="Z29" s="187">
        <f>IFERROR(X29/V29,"-")</f>
        <v>5000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0.2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0.2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0.4</v>
      </c>
      <c r="BG29" s="112">
        <v>1</v>
      </c>
      <c r="BH29" s="114">
        <f>IFERROR(BG29/BE29,"-")</f>
        <v>0.5</v>
      </c>
      <c r="BI29" s="115">
        <v>5000</v>
      </c>
      <c r="BJ29" s="116">
        <f>IFERROR(BI29/BE29,"-")</f>
        <v>2500</v>
      </c>
      <c r="BK29" s="117">
        <v>1</v>
      </c>
      <c r="BL29" s="117"/>
      <c r="BM29" s="117"/>
      <c r="BN29" s="119">
        <v>1</v>
      </c>
      <c r="BO29" s="120">
        <f>IF(P29=0,"",IF(BN29=0,"",(BN29/P29)))</f>
        <v>0.2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5000</v>
      </c>
      <c r="CQ29" s="141">
        <v>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30"/>
      <c r="B30" s="87"/>
      <c r="C30" s="88"/>
      <c r="D30" s="88"/>
      <c r="E30" s="88"/>
      <c r="F30" s="89"/>
      <c r="G30" s="90"/>
      <c r="H30" s="90"/>
      <c r="I30" s="90"/>
      <c r="J30" s="192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59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30"/>
      <c r="B31" s="37"/>
      <c r="C31" s="21"/>
      <c r="D31" s="21"/>
      <c r="E31" s="21"/>
      <c r="F31" s="22"/>
      <c r="G31" s="36"/>
      <c r="H31" s="36"/>
      <c r="I31" s="75"/>
      <c r="J31" s="193"/>
      <c r="K31" s="34"/>
      <c r="L31" s="34"/>
      <c r="M31" s="31"/>
      <c r="N31" s="23"/>
      <c r="O31" s="23"/>
      <c r="P31" s="23"/>
      <c r="Q31" s="33"/>
      <c r="R31" s="32"/>
      <c r="S31" s="23"/>
      <c r="T31" s="32"/>
      <c r="U31" s="183"/>
      <c r="V31" s="25"/>
      <c r="W31" s="25"/>
      <c r="X31" s="189"/>
      <c r="Y31" s="189"/>
      <c r="Z31" s="189"/>
      <c r="AA31" s="189"/>
      <c r="AB31" s="33"/>
      <c r="AC31" s="61"/>
      <c r="AD31" s="63"/>
      <c r="AE31" s="64"/>
      <c r="AF31" s="63"/>
      <c r="AG31" s="67"/>
      <c r="AH31" s="68"/>
      <c r="AI31" s="69"/>
      <c r="AJ31" s="70"/>
      <c r="AK31" s="70"/>
      <c r="AL31" s="70"/>
      <c r="AM31" s="63"/>
      <c r="AN31" s="64"/>
      <c r="AO31" s="63"/>
      <c r="AP31" s="67"/>
      <c r="AQ31" s="68"/>
      <c r="AR31" s="69"/>
      <c r="AS31" s="70"/>
      <c r="AT31" s="70"/>
      <c r="AU31" s="70"/>
      <c r="AV31" s="63"/>
      <c r="AW31" s="64"/>
      <c r="AX31" s="63"/>
      <c r="AY31" s="67"/>
      <c r="AZ31" s="68"/>
      <c r="BA31" s="69"/>
      <c r="BB31" s="70"/>
      <c r="BC31" s="70"/>
      <c r="BD31" s="70"/>
      <c r="BE31" s="63"/>
      <c r="BF31" s="64"/>
      <c r="BG31" s="63"/>
      <c r="BH31" s="67"/>
      <c r="BI31" s="68"/>
      <c r="BJ31" s="69"/>
      <c r="BK31" s="70"/>
      <c r="BL31" s="70"/>
      <c r="BM31" s="70"/>
      <c r="BN31" s="65"/>
      <c r="BO31" s="66"/>
      <c r="BP31" s="63"/>
      <c r="BQ31" s="67"/>
      <c r="BR31" s="68"/>
      <c r="BS31" s="69"/>
      <c r="BT31" s="70"/>
      <c r="BU31" s="70"/>
      <c r="BV31" s="70"/>
      <c r="BW31" s="65"/>
      <c r="BX31" s="66"/>
      <c r="BY31" s="63"/>
      <c r="BZ31" s="67"/>
      <c r="CA31" s="68"/>
      <c r="CB31" s="69"/>
      <c r="CC31" s="70"/>
      <c r="CD31" s="70"/>
      <c r="CE31" s="70"/>
      <c r="CF31" s="65"/>
      <c r="CG31" s="66"/>
      <c r="CH31" s="63"/>
      <c r="CI31" s="67"/>
      <c r="CJ31" s="68"/>
      <c r="CK31" s="69"/>
      <c r="CL31" s="70"/>
      <c r="CM31" s="70"/>
      <c r="CN31" s="70"/>
      <c r="CO31" s="71"/>
      <c r="CP31" s="68"/>
      <c r="CQ31" s="68"/>
      <c r="CR31" s="68"/>
      <c r="CS31" s="72"/>
    </row>
    <row r="32" spans="1:98">
      <c r="A32" s="19">
        <f>AB32</f>
        <v>0.71</v>
      </c>
      <c r="B32" s="39"/>
      <c r="C32" s="39"/>
      <c r="D32" s="39"/>
      <c r="E32" s="39"/>
      <c r="F32" s="39"/>
      <c r="G32" s="40" t="s">
        <v>132</v>
      </c>
      <c r="H32" s="40"/>
      <c r="I32" s="40"/>
      <c r="J32" s="190">
        <f>SUM(J6:J31)</f>
        <v>900000</v>
      </c>
      <c r="K32" s="41">
        <f>SUM(K6:K31)</f>
        <v>0</v>
      </c>
      <c r="L32" s="41">
        <f>SUM(L6:L31)</f>
        <v>0</v>
      </c>
      <c r="M32" s="41">
        <f>SUM(M6:M31)</f>
        <v>783</v>
      </c>
      <c r="N32" s="41">
        <f>SUM(N6:N31)</f>
        <v>164</v>
      </c>
      <c r="O32" s="41">
        <f>SUM(O6:O31)</f>
        <v>2</v>
      </c>
      <c r="P32" s="41">
        <f>SUM(P6:P31)</f>
        <v>166</v>
      </c>
      <c r="Q32" s="42">
        <f>IFERROR(P32/M32,"-")</f>
        <v>0.21200510855683</v>
      </c>
      <c r="R32" s="78">
        <f>SUM(R6:R31)</f>
        <v>8</v>
      </c>
      <c r="S32" s="78">
        <f>SUM(S6:S31)</f>
        <v>38</v>
      </c>
      <c r="T32" s="42">
        <f>IFERROR(R32/P32,"-")</f>
        <v>0.048192771084337</v>
      </c>
      <c r="U32" s="184">
        <f>IFERROR(J32/P32,"-")</f>
        <v>5421.686746988</v>
      </c>
      <c r="V32" s="44">
        <f>SUM(V6:V31)</f>
        <v>31</v>
      </c>
      <c r="W32" s="42">
        <f>IFERROR(V32/P32,"-")</f>
        <v>0.18674698795181</v>
      </c>
      <c r="X32" s="190">
        <f>SUM(X6:X31)</f>
        <v>639000</v>
      </c>
      <c r="Y32" s="190">
        <f>IFERROR(X32/P32,"-")</f>
        <v>3849.3975903614</v>
      </c>
      <c r="Z32" s="190">
        <f>IFERROR(X32/V32,"-")</f>
        <v>20612.903225806</v>
      </c>
      <c r="AA32" s="190">
        <f>X32-J32</f>
        <v>-261000</v>
      </c>
      <c r="AB32" s="47">
        <f>X32/J32</f>
        <v>0.71</v>
      </c>
      <c r="AC32" s="60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2.9066666666667</v>
      </c>
      <c r="B6" s="203" t="s">
        <v>134</v>
      </c>
      <c r="C6" s="203" t="s">
        <v>135</v>
      </c>
      <c r="D6" s="203" t="s">
        <v>136</v>
      </c>
      <c r="E6" s="203"/>
      <c r="F6" s="203" t="s">
        <v>137</v>
      </c>
      <c r="G6" s="203" t="s">
        <v>138</v>
      </c>
      <c r="H6" s="90" t="s">
        <v>139</v>
      </c>
      <c r="I6" s="204" t="s">
        <v>140</v>
      </c>
      <c r="J6" s="188">
        <v>75000</v>
      </c>
      <c r="K6" s="81">
        <v>0</v>
      </c>
      <c r="L6" s="81">
        <v>0</v>
      </c>
      <c r="M6" s="81">
        <v>73</v>
      </c>
      <c r="N6" s="91">
        <v>7</v>
      </c>
      <c r="O6" s="92">
        <v>0</v>
      </c>
      <c r="P6" s="93">
        <f>N6+O6</f>
        <v>7</v>
      </c>
      <c r="Q6" s="82">
        <f>IFERROR(P6/M6,"-")</f>
        <v>0.095890410958904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IFERROR(J6/SUM(P6:P7),"-")</f>
        <v>892.85714285714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143000</v>
      </c>
      <c r="AB6" s="85">
        <f>SUM(X6:X7)/SUM(J6:J7)</f>
        <v>2.9066666666667</v>
      </c>
      <c r="AC6" s="79"/>
      <c r="AD6" s="94">
        <v>1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0.14285714285714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141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198</v>
      </c>
      <c r="N7" s="91">
        <v>74</v>
      </c>
      <c r="O7" s="92">
        <v>3</v>
      </c>
      <c r="P7" s="93">
        <f>N7+O7</f>
        <v>77</v>
      </c>
      <c r="Q7" s="82">
        <f>IFERROR(P7/M7,"-")</f>
        <v>0.38888888888889</v>
      </c>
      <c r="R7" s="81">
        <v>1</v>
      </c>
      <c r="S7" s="81">
        <v>13</v>
      </c>
      <c r="T7" s="82">
        <f>IFERROR(S7/(O7+P7),"-")</f>
        <v>0.1625</v>
      </c>
      <c r="U7" s="182"/>
      <c r="V7" s="84">
        <v>4</v>
      </c>
      <c r="W7" s="82">
        <f>IF(P7=0,"-",V7/P7)</f>
        <v>0.051948051948052</v>
      </c>
      <c r="X7" s="186">
        <v>218000</v>
      </c>
      <c r="Y7" s="187">
        <f>IFERROR(X7/P7,"-")</f>
        <v>2831.1688311688</v>
      </c>
      <c r="Z7" s="187">
        <f>IFERROR(X7/V7,"-")</f>
        <v>54500</v>
      </c>
      <c r="AA7" s="188"/>
      <c r="AB7" s="85"/>
      <c r="AC7" s="79"/>
      <c r="AD7" s="94">
        <v>2</v>
      </c>
      <c r="AE7" s="95">
        <f>IF(P7=0,"",IF(AD7=0,"",(AD7/P7)))</f>
        <v>0.025974025974026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0.051948051948052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12</v>
      </c>
      <c r="AW7" s="107">
        <f>IF(P7=0,"",IF(AV7=0,"",(AV7/P7)))</f>
        <v>0.15584415584416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15</v>
      </c>
      <c r="BF7" s="113">
        <f>IF(P7=0,"",IF(BE7=0,"",(BE7/P7)))</f>
        <v>0.19480519480519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22</v>
      </c>
      <c r="BO7" s="120">
        <f>IF(P7=0,"",IF(BN7=0,"",(BN7/P7)))</f>
        <v>0.28571428571429</v>
      </c>
      <c r="BP7" s="121">
        <v>2</v>
      </c>
      <c r="BQ7" s="122">
        <f>IFERROR(BP7/BN7,"-")</f>
        <v>0.090909090909091</v>
      </c>
      <c r="BR7" s="123">
        <v>39000</v>
      </c>
      <c r="BS7" s="124">
        <f>IFERROR(BR7/BN7,"-")</f>
        <v>1772.7272727273</v>
      </c>
      <c r="BT7" s="125">
        <v>1</v>
      </c>
      <c r="BU7" s="125"/>
      <c r="BV7" s="125">
        <v>1</v>
      </c>
      <c r="BW7" s="126">
        <v>17</v>
      </c>
      <c r="BX7" s="127">
        <f>IF(P7=0,"",IF(BW7=0,"",(BW7/P7)))</f>
        <v>0.22077922077922</v>
      </c>
      <c r="BY7" s="128">
        <v>2</v>
      </c>
      <c r="BZ7" s="129">
        <f>IFERROR(BY7/BW7,"-")</f>
        <v>0.11764705882353</v>
      </c>
      <c r="CA7" s="130">
        <v>179000</v>
      </c>
      <c r="CB7" s="131">
        <f>IFERROR(CA7/BW7,"-")</f>
        <v>10529.411764706</v>
      </c>
      <c r="CC7" s="132">
        <v>1</v>
      </c>
      <c r="CD7" s="132"/>
      <c r="CE7" s="132">
        <v>1</v>
      </c>
      <c r="CF7" s="133">
        <v>5</v>
      </c>
      <c r="CG7" s="134">
        <f>IF(P7=0,"",IF(CF7=0,"",(CF7/P7)))</f>
        <v>0.064935064935065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218000</v>
      </c>
      <c r="CQ7" s="141">
        <v>174000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0.13333333333333</v>
      </c>
      <c r="B8" s="203" t="s">
        <v>142</v>
      </c>
      <c r="C8" s="203" t="s">
        <v>143</v>
      </c>
      <c r="D8" s="203" t="s">
        <v>144</v>
      </c>
      <c r="E8" s="203" t="s">
        <v>145</v>
      </c>
      <c r="F8" s="203" t="s">
        <v>137</v>
      </c>
      <c r="G8" s="203" t="s">
        <v>146</v>
      </c>
      <c r="H8" s="90" t="s">
        <v>147</v>
      </c>
      <c r="I8" s="90" t="s">
        <v>86</v>
      </c>
      <c r="J8" s="188">
        <v>75000</v>
      </c>
      <c r="K8" s="81">
        <v>0</v>
      </c>
      <c r="L8" s="81">
        <v>0</v>
      </c>
      <c r="M8" s="81">
        <v>46</v>
      </c>
      <c r="N8" s="91">
        <v>2</v>
      </c>
      <c r="O8" s="92">
        <v>0</v>
      </c>
      <c r="P8" s="93">
        <f>N8+O8</f>
        <v>2</v>
      </c>
      <c r="Q8" s="82">
        <f>IFERROR(P8/M8,"-")</f>
        <v>0.043478260869565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2678.5714285714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-65000</v>
      </c>
      <c r="AB8" s="85">
        <f>SUM(X8:X9)/SUM(J8:J9)</f>
        <v>0.13333333333333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148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65</v>
      </c>
      <c r="N9" s="91">
        <v>25</v>
      </c>
      <c r="O9" s="92">
        <v>1</v>
      </c>
      <c r="P9" s="93">
        <f>N9+O9</f>
        <v>26</v>
      </c>
      <c r="Q9" s="82">
        <f>IFERROR(P9/M9,"-")</f>
        <v>0.4</v>
      </c>
      <c r="R9" s="81">
        <v>0</v>
      </c>
      <c r="S9" s="81">
        <v>1</v>
      </c>
      <c r="T9" s="82">
        <f>IFERROR(S9/(O9+P9),"-")</f>
        <v>0.037037037037037</v>
      </c>
      <c r="U9" s="182"/>
      <c r="V9" s="84">
        <v>1</v>
      </c>
      <c r="W9" s="82">
        <f>IF(P9=0,"-",V9/P9)</f>
        <v>0.038461538461538</v>
      </c>
      <c r="X9" s="186">
        <v>10000</v>
      </c>
      <c r="Y9" s="187">
        <f>IFERROR(X9/P9,"-")</f>
        <v>384.61538461538</v>
      </c>
      <c r="Z9" s="187">
        <f>IFERROR(X9/V9,"-")</f>
        <v>10000</v>
      </c>
      <c r="AA9" s="188"/>
      <c r="AB9" s="85"/>
      <c r="AC9" s="79"/>
      <c r="AD9" s="94">
        <v>1</v>
      </c>
      <c r="AE9" s="95">
        <f>IF(P9=0,"",IF(AD9=0,"",(AD9/P9)))</f>
        <v>0.038461538461538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6</v>
      </c>
      <c r="AN9" s="101">
        <f>IF(P9=0,"",IF(AM9=0,"",(AM9/P9)))</f>
        <v>0.23076923076923</v>
      </c>
      <c r="AO9" s="100">
        <v>1</v>
      </c>
      <c r="AP9" s="102">
        <f>IFERROR(AP9/AM9,"-")</f>
        <v>0</v>
      </c>
      <c r="AQ9" s="103">
        <v>10000</v>
      </c>
      <c r="AR9" s="104">
        <f>IFERROR(AQ9/AM9,"-")</f>
        <v>1666.6666666667</v>
      </c>
      <c r="AS9" s="105"/>
      <c r="AT9" s="105">
        <v>1</v>
      </c>
      <c r="AU9" s="105"/>
      <c r="AV9" s="106">
        <v>4</v>
      </c>
      <c r="AW9" s="107">
        <f>IF(P9=0,"",IF(AV9=0,"",(AV9/P9)))</f>
        <v>0.15384615384615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0.30769230769231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0.23076923076923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0.038461538461538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</v>
      </c>
      <c r="B10" s="203" t="s">
        <v>149</v>
      </c>
      <c r="C10" s="203" t="s">
        <v>150</v>
      </c>
      <c r="D10" s="203" t="s">
        <v>136</v>
      </c>
      <c r="E10" s="203" t="s">
        <v>151</v>
      </c>
      <c r="F10" s="203" t="s">
        <v>137</v>
      </c>
      <c r="G10" s="203" t="s">
        <v>152</v>
      </c>
      <c r="H10" s="90" t="s">
        <v>153</v>
      </c>
      <c r="I10" s="90" t="s">
        <v>154</v>
      </c>
      <c r="J10" s="188">
        <v>110000</v>
      </c>
      <c r="K10" s="81">
        <v>0</v>
      </c>
      <c r="L10" s="81">
        <v>0</v>
      </c>
      <c r="M10" s="81">
        <v>227</v>
      </c>
      <c r="N10" s="91">
        <v>37</v>
      </c>
      <c r="O10" s="92">
        <v>0</v>
      </c>
      <c r="P10" s="93">
        <f>N10+O10</f>
        <v>37</v>
      </c>
      <c r="Q10" s="82">
        <f>IFERROR(P10/M10,"-")</f>
        <v>0.16299559471366</v>
      </c>
      <c r="R10" s="81">
        <v>2</v>
      </c>
      <c r="S10" s="81">
        <v>11</v>
      </c>
      <c r="T10" s="82">
        <f>IFERROR(S10/(O10+P10),"-")</f>
        <v>0.2972972972973</v>
      </c>
      <c r="U10" s="182">
        <f>IFERROR(J10/SUM(P10:P11),"-")</f>
        <v>956.52173913043</v>
      </c>
      <c r="V10" s="84">
        <v>1</v>
      </c>
      <c r="W10" s="82">
        <f>IF(P10=0,"-",V10/P10)</f>
        <v>0.027027027027027</v>
      </c>
      <c r="X10" s="186">
        <v>3000</v>
      </c>
      <c r="Y10" s="187">
        <f>IFERROR(X10/P10,"-")</f>
        <v>81.081081081081</v>
      </c>
      <c r="Z10" s="187">
        <f>IFERROR(X10/V10,"-")</f>
        <v>3000</v>
      </c>
      <c r="AA10" s="188">
        <f>SUM(X10:X11)-SUM(J10:J11)</f>
        <v>-44000</v>
      </c>
      <c r="AB10" s="85">
        <f>SUM(X10:X11)/SUM(J10:J11)</f>
        <v>0.6</v>
      </c>
      <c r="AC10" s="79"/>
      <c r="AD10" s="94">
        <v>5</v>
      </c>
      <c r="AE10" s="95">
        <f>IF(P10=0,"",IF(AD10=0,"",(AD10/P10)))</f>
        <v>0.13513513513514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13</v>
      </c>
      <c r="AN10" s="101">
        <f>IF(P10=0,"",IF(AM10=0,"",(AM10/P10)))</f>
        <v>0.35135135135135</v>
      </c>
      <c r="AO10" s="100">
        <v>1</v>
      </c>
      <c r="AP10" s="102">
        <f>IFERROR(AP10/AM10,"-")</f>
        <v>0</v>
      </c>
      <c r="AQ10" s="103">
        <v>3000</v>
      </c>
      <c r="AR10" s="104">
        <f>IFERROR(AQ10/AM10,"-")</f>
        <v>230.76923076923</v>
      </c>
      <c r="AS10" s="105">
        <v>1</v>
      </c>
      <c r="AT10" s="105"/>
      <c r="AU10" s="105"/>
      <c r="AV10" s="106">
        <v>7</v>
      </c>
      <c r="AW10" s="107">
        <f>IF(P10=0,"",IF(AV10=0,"",(AV10/P10)))</f>
        <v>0.18918918918919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0.10810810810811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0.13513513513514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0.054054054054054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0.027027027027027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155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155</v>
      </c>
      <c r="N11" s="91">
        <v>76</v>
      </c>
      <c r="O11" s="92">
        <v>2</v>
      </c>
      <c r="P11" s="93">
        <f>N11+O11</f>
        <v>78</v>
      </c>
      <c r="Q11" s="82">
        <f>IFERROR(P11/M11,"-")</f>
        <v>0.50322580645161</v>
      </c>
      <c r="R11" s="81">
        <v>1</v>
      </c>
      <c r="S11" s="81">
        <v>19</v>
      </c>
      <c r="T11" s="82">
        <f>IFERROR(S11/(O11+P11),"-")</f>
        <v>0.2375</v>
      </c>
      <c r="U11" s="182"/>
      <c r="V11" s="84">
        <v>4</v>
      </c>
      <c r="W11" s="82">
        <f>IF(P11=0,"-",V11/P11)</f>
        <v>0.051282051282051</v>
      </c>
      <c r="X11" s="186">
        <v>63000</v>
      </c>
      <c r="Y11" s="187">
        <f>IFERROR(X11/P11,"-")</f>
        <v>807.69230769231</v>
      </c>
      <c r="Z11" s="187">
        <f>IFERROR(X11/V11,"-")</f>
        <v>15750</v>
      </c>
      <c r="AA11" s="188"/>
      <c r="AB11" s="85"/>
      <c r="AC11" s="79"/>
      <c r="AD11" s="94">
        <v>3</v>
      </c>
      <c r="AE11" s="95">
        <f>IF(P11=0,"",IF(AD11=0,"",(AD11/P11)))</f>
        <v>0.038461538461538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17</v>
      </c>
      <c r="AN11" s="101">
        <f>IF(P11=0,"",IF(AM11=0,"",(AM11/P11)))</f>
        <v>0.21794871794872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11</v>
      </c>
      <c r="AW11" s="107">
        <f>IF(P11=0,"",IF(AV11=0,"",(AV11/P11)))</f>
        <v>0.14102564102564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16</v>
      </c>
      <c r="BF11" s="113">
        <f>IF(P11=0,"",IF(BE11=0,"",(BE11/P11)))</f>
        <v>0.20512820512821</v>
      </c>
      <c r="BG11" s="112">
        <v>2</v>
      </c>
      <c r="BH11" s="114">
        <f>IFERROR(BG11/BE11,"-")</f>
        <v>0.125</v>
      </c>
      <c r="BI11" s="115">
        <v>26000</v>
      </c>
      <c r="BJ11" s="116">
        <f>IFERROR(BI11/BE11,"-")</f>
        <v>1625</v>
      </c>
      <c r="BK11" s="117"/>
      <c r="BL11" s="117"/>
      <c r="BM11" s="117">
        <v>2</v>
      </c>
      <c r="BN11" s="119">
        <v>18</v>
      </c>
      <c r="BO11" s="120">
        <f>IF(P11=0,"",IF(BN11=0,"",(BN11/P11)))</f>
        <v>0.23076923076923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10</v>
      </c>
      <c r="BX11" s="127">
        <f>IF(P11=0,"",IF(BW11=0,"",(BW11/P11)))</f>
        <v>0.12820512820513</v>
      </c>
      <c r="BY11" s="128">
        <v>1</v>
      </c>
      <c r="BZ11" s="129">
        <f>IFERROR(BY11/BW11,"-")</f>
        <v>0.1</v>
      </c>
      <c r="CA11" s="130">
        <v>29000</v>
      </c>
      <c r="CB11" s="131">
        <f>IFERROR(CA11/BW11,"-")</f>
        <v>2900</v>
      </c>
      <c r="CC11" s="132"/>
      <c r="CD11" s="132"/>
      <c r="CE11" s="132">
        <v>1</v>
      </c>
      <c r="CF11" s="133">
        <v>3</v>
      </c>
      <c r="CG11" s="134">
        <f>IF(P11=0,"",IF(CF11=0,"",(CF11/P11)))</f>
        <v>0.038461538461538</v>
      </c>
      <c r="CH11" s="135">
        <v>1</v>
      </c>
      <c r="CI11" s="136">
        <f>IFERROR(CH11/CF11,"-")</f>
        <v>0.33333333333333</v>
      </c>
      <c r="CJ11" s="137">
        <v>8000</v>
      </c>
      <c r="CK11" s="138">
        <f>IFERROR(CJ11/CF11,"-")</f>
        <v>2666.6666666667</v>
      </c>
      <c r="CL11" s="139">
        <v>1</v>
      </c>
      <c r="CM11" s="139"/>
      <c r="CN11" s="139"/>
      <c r="CO11" s="140">
        <v>4</v>
      </c>
      <c r="CP11" s="141">
        <v>63000</v>
      </c>
      <c r="CQ11" s="141">
        <v>29000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0.36363636363636</v>
      </c>
      <c r="B12" s="203" t="s">
        <v>156</v>
      </c>
      <c r="C12" s="203" t="s">
        <v>150</v>
      </c>
      <c r="D12" s="203" t="s">
        <v>144</v>
      </c>
      <c r="E12" s="203" t="s">
        <v>157</v>
      </c>
      <c r="F12" s="203" t="s">
        <v>137</v>
      </c>
      <c r="G12" s="203" t="s">
        <v>158</v>
      </c>
      <c r="H12" s="90" t="s">
        <v>159</v>
      </c>
      <c r="I12" s="90" t="s">
        <v>154</v>
      </c>
      <c r="J12" s="188">
        <v>110000</v>
      </c>
      <c r="K12" s="81">
        <v>0</v>
      </c>
      <c r="L12" s="81">
        <v>0</v>
      </c>
      <c r="M12" s="81">
        <v>70</v>
      </c>
      <c r="N12" s="91">
        <v>6</v>
      </c>
      <c r="O12" s="92">
        <v>0</v>
      </c>
      <c r="P12" s="93">
        <f>N12+O12</f>
        <v>6</v>
      </c>
      <c r="Q12" s="82">
        <f>IFERROR(P12/M12,"-")</f>
        <v>0.085714285714286</v>
      </c>
      <c r="R12" s="81">
        <v>0</v>
      </c>
      <c r="S12" s="81">
        <v>2</v>
      </c>
      <c r="T12" s="82">
        <f>IFERROR(S12/(O12+P12),"-")</f>
        <v>0.33333333333333</v>
      </c>
      <c r="U12" s="182">
        <f>IFERROR(J12/SUM(P12:P13),"-")</f>
        <v>1486.4864864865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-70000</v>
      </c>
      <c r="AB12" s="85">
        <f>SUM(X12:X13)/SUM(J12:J13)</f>
        <v>0.36363636363636</v>
      </c>
      <c r="AC12" s="79"/>
      <c r="AD12" s="94">
        <v>1</v>
      </c>
      <c r="AE12" s="95">
        <f>IF(P12=0,"",IF(AD12=0,"",(AD12/P12)))</f>
        <v>0.16666666666667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</v>
      </c>
      <c r="AN12" s="101">
        <f>IF(P12=0,"",IF(AM12=0,"",(AM12/P12)))</f>
        <v>0.16666666666667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160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186</v>
      </c>
      <c r="N13" s="91">
        <v>66</v>
      </c>
      <c r="O13" s="92">
        <v>2</v>
      </c>
      <c r="P13" s="93">
        <f>N13+O13</f>
        <v>68</v>
      </c>
      <c r="Q13" s="82">
        <f>IFERROR(P13/M13,"-")</f>
        <v>0.36559139784946</v>
      </c>
      <c r="R13" s="81">
        <v>2</v>
      </c>
      <c r="S13" s="81">
        <v>12</v>
      </c>
      <c r="T13" s="82">
        <f>IFERROR(S13/(O13+P13),"-")</f>
        <v>0.17142857142857</v>
      </c>
      <c r="U13" s="182"/>
      <c r="V13" s="84">
        <v>1</v>
      </c>
      <c r="W13" s="82">
        <f>IF(P13=0,"-",V13/P13)</f>
        <v>0.014705882352941</v>
      </c>
      <c r="X13" s="186">
        <v>40000</v>
      </c>
      <c r="Y13" s="187">
        <f>IFERROR(X13/P13,"-")</f>
        <v>588.23529411765</v>
      </c>
      <c r="Z13" s="187">
        <f>IFERROR(X13/V13,"-")</f>
        <v>40000</v>
      </c>
      <c r="AA13" s="188"/>
      <c r="AB13" s="85"/>
      <c r="AC13" s="79"/>
      <c r="AD13" s="94">
        <v>1</v>
      </c>
      <c r="AE13" s="95">
        <f>IF(P13=0,"",IF(AD13=0,"",(AD13/P13)))</f>
        <v>0.014705882352941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6</v>
      </c>
      <c r="AN13" s="101">
        <f>IF(P13=0,"",IF(AM13=0,"",(AM13/P13)))</f>
        <v>0.088235294117647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18</v>
      </c>
      <c r="AW13" s="107">
        <f>IF(P13=0,"",IF(AV13=0,"",(AV13/P13)))</f>
        <v>0.26470588235294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22</v>
      </c>
      <c r="BF13" s="113">
        <f>IF(P13=0,"",IF(BE13=0,"",(BE13/P13)))</f>
        <v>0.32352941176471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9</v>
      </c>
      <c r="BO13" s="120">
        <f>IF(P13=0,"",IF(BN13=0,"",(BN13/P13)))</f>
        <v>0.13235294117647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9</v>
      </c>
      <c r="BX13" s="127">
        <f>IF(P13=0,"",IF(BW13=0,"",(BW13/P13)))</f>
        <v>0.13235294117647</v>
      </c>
      <c r="BY13" s="128">
        <v>1</v>
      </c>
      <c r="BZ13" s="129">
        <f>IFERROR(BY13/BW13,"-")</f>
        <v>0.11111111111111</v>
      </c>
      <c r="CA13" s="130">
        <v>40000</v>
      </c>
      <c r="CB13" s="131">
        <f>IFERROR(CA13/BW13,"-")</f>
        <v>4444.4444444444</v>
      </c>
      <c r="CC13" s="132"/>
      <c r="CD13" s="132"/>
      <c r="CE13" s="132">
        <v>1</v>
      </c>
      <c r="CF13" s="133">
        <v>3</v>
      </c>
      <c r="CG13" s="134">
        <f>IF(P13=0,"",IF(CF13=0,"",(CF13/P13)))</f>
        <v>0.044117647058824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40000</v>
      </c>
      <c r="CQ13" s="141">
        <v>40000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0.15</v>
      </c>
      <c r="B14" s="203" t="s">
        <v>161</v>
      </c>
      <c r="C14" s="203" t="s">
        <v>90</v>
      </c>
      <c r="D14" s="203" t="s">
        <v>136</v>
      </c>
      <c r="E14" s="203" t="s">
        <v>162</v>
      </c>
      <c r="F14" s="203" t="s">
        <v>137</v>
      </c>
      <c r="G14" s="203" t="s">
        <v>163</v>
      </c>
      <c r="H14" s="90" t="s">
        <v>153</v>
      </c>
      <c r="I14" s="90" t="s">
        <v>94</v>
      </c>
      <c r="J14" s="188">
        <v>80000</v>
      </c>
      <c r="K14" s="81">
        <v>0</v>
      </c>
      <c r="L14" s="81">
        <v>0</v>
      </c>
      <c r="M14" s="81">
        <v>298</v>
      </c>
      <c r="N14" s="91">
        <v>48</v>
      </c>
      <c r="O14" s="92">
        <v>0</v>
      </c>
      <c r="P14" s="93">
        <f>N14+O14</f>
        <v>48</v>
      </c>
      <c r="Q14" s="82">
        <f>IFERROR(P14/M14,"-")</f>
        <v>0.16107382550336</v>
      </c>
      <c r="R14" s="81">
        <v>0</v>
      </c>
      <c r="S14" s="81">
        <v>19</v>
      </c>
      <c r="T14" s="82">
        <f>IFERROR(S14/(O14+P14),"-")</f>
        <v>0.39583333333333</v>
      </c>
      <c r="U14" s="182">
        <f>IFERROR(J14/SUM(P14:P15),"-")</f>
        <v>683.76068376068</v>
      </c>
      <c r="V14" s="84">
        <v>1</v>
      </c>
      <c r="W14" s="82">
        <f>IF(P14=0,"-",V14/P14)</f>
        <v>0.020833333333333</v>
      </c>
      <c r="X14" s="186">
        <v>4000</v>
      </c>
      <c r="Y14" s="187">
        <f>IFERROR(X14/P14,"-")</f>
        <v>83.333333333333</v>
      </c>
      <c r="Z14" s="187">
        <f>IFERROR(X14/V14,"-")</f>
        <v>4000</v>
      </c>
      <c r="AA14" s="188">
        <f>SUM(X14:X15)-SUM(J14:J15)</f>
        <v>-68000</v>
      </c>
      <c r="AB14" s="85">
        <f>SUM(X14:X15)/SUM(J14:J15)</f>
        <v>0.15</v>
      </c>
      <c r="AC14" s="79"/>
      <c r="AD14" s="94">
        <v>7</v>
      </c>
      <c r="AE14" s="95">
        <f>IF(P14=0,"",IF(AD14=0,"",(AD14/P14)))</f>
        <v>0.14583333333333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24</v>
      </c>
      <c r="AN14" s="101">
        <f>IF(P14=0,"",IF(AM14=0,"",(AM14/P14)))</f>
        <v>0.5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4</v>
      </c>
      <c r="AW14" s="107">
        <f>IF(P14=0,"",IF(AV14=0,"",(AV14/P14)))</f>
        <v>0.083333333333333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7</v>
      </c>
      <c r="BF14" s="113">
        <f>IF(P14=0,"",IF(BE14=0,"",(BE14/P14)))</f>
        <v>0.14583333333333</v>
      </c>
      <c r="BG14" s="112">
        <v>1</v>
      </c>
      <c r="BH14" s="114">
        <f>IFERROR(BG14/BE14,"-")</f>
        <v>0.14285714285714</v>
      </c>
      <c r="BI14" s="115">
        <v>4000</v>
      </c>
      <c r="BJ14" s="116">
        <f>IFERROR(BI14/BE14,"-")</f>
        <v>571.42857142857</v>
      </c>
      <c r="BK14" s="117"/>
      <c r="BL14" s="117">
        <v>1</v>
      </c>
      <c r="BM14" s="117"/>
      <c r="BN14" s="119">
        <v>5</v>
      </c>
      <c r="BO14" s="120">
        <f>IF(P14=0,"",IF(BN14=0,"",(BN14/P14)))</f>
        <v>0.10416666666667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0.020833333333333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4000</v>
      </c>
      <c r="CQ14" s="141">
        <v>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164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0</v>
      </c>
      <c r="L15" s="81">
        <v>0</v>
      </c>
      <c r="M15" s="81">
        <v>132</v>
      </c>
      <c r="N15" s="91">
        <v>69</v>
      </c>
      <c r="O15" s="92">
        <v>0</v>
      </c>
      <c r="P15" s="93">
        <f>N15+O15</f>
        <v>69</v>
      </c>
      <c r="Q15" s="82">
        <f>IFERROR(P15/M15,"-")</f>
        <v>0.52272727272727</v>
      </c>
      <c r="R15" s="81">
        <v>0</v>
      </c>
      <c r="S15" s="81">
        <v>15</v>
      </c>
      <c r="T15" s="82">
        <f>IFERROR(S15/(O15+P15),"-")</f>
        <v>0.21739130434783</v>
      </c>
      <c r="U15" s="182"/>
      <c r="V15" s="84">
        <v>2</v>
      </c>
      <c r="W15" s="82">
        <f>IF(P15=0,"-",V15/P15)</f>
        <v>0.028985507246377</v>
      </c>
      <c r="X15" s="186">
        <v>8000</v>
      </c>
      <c r="Y15" s="187">
        <f>IFERROR(X15/P15,"-")</f>
        <v>115.94202898551</v>
      </c>
      <c r="Z15" s="187">
        <f>IFERROR(X15/V15,"-")</f>
        <v>4000</v>
      </c>
      <c r="AA15" s="188"/>
      <c r="AB15" s="85"/>
      <c r="AC15" s="79"/>
      <c r="AD15" s="94">
        <v>4</v>
      </c>
      <c r="AE15" s="95">
        <f>IF(P15=0,"",IF(AD15=0,"",(AD15/P15)))</f>
        <v>0.057971014492754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18</v>
      </c>
      <c r="AN15" s="101">
        <f>IF(P15=0,"",IF(AM15=0,"",(AM15/P15)))</f>
        <v>0.26086956521739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12</v>
      </c>
      <c r="AW15" s="107">
        <f>IF(P15=0,"",IF(AV15=0,"",(AV15/P15)))</f>
        <v>0.17391304347826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14</v>
      </c>
      <c r="BF15" s="113">
        <f>IF(P15=0,"",IF(BE15=0,"",(BE15/P15)))</f>
        <v>0.20289855072464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14</v>
      </c>
      <c r="BO15" s="120">
        <f>IF(P15=0,"",IF(BN15=0,"",(BN15/P15)))</f>
        <v>0.20289855072464</v>
      </c>
      <c r="BP15" s="121">
        <v>2</v>
      </c>
      <c r="BQ15" s="122">
        <f>IFERROR(BP15/BN15,"-")</f>
        <v>0.14285714285714</v>
      </c>
      <c r="BR15" s="123">
        <v>8000</v>
      </c>
      <c r="BS15" s="124">
        <f>IFERROR(BR15/BN15,"-")</f>
        <v>571.42857142857</v>
      </c>
      <c r="BT15" s="125">
        <v>2</v>
      </c>
      <c r="BU15" s="125"/>
      <c r="BV15" s="125"/>
      <c r="BW15" s="126">
        <v>6</v>
      </c>
      <c r="BX15" s="127">
        <f>IF(P15=0,"",IF(BW15=0,"",(BW15/P15)))</f>
        <v>0.08695652173913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0.014492753623188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8000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0.225</v>
      </c>
      <c r="B16" s="203" t="s">
        <v>165</v>
      </c>
      <c r="C16" s="203" t="s">
        <v>90</v>
      </c>
      <c r="D16" s="203" t="s">
        <v>144</v>
      </c>
      <c r="E16" s="203" t="s">
        <v>166</v>
      </c>
      <c r="F16" s="203" t="s">
        <v>137</v>
      </c>
      <c r="G16" s="203" t="s">
        <v>167</v>
      </c>
      <c r="H16" s="90" t="s">
        <v>153</v>
      </c>
      <c r="I16" s="204" t="s">
        <v>99</v>
      </c>
      <c r="J16" s="188">
        <v>80000</v>
      </c>
      <c r="K16" s="81">
        <v>0</v>
      </c>
      <c r="L16" s="81">
        <v>0</v>
      </c>
      <c r="M16" s="81">
        <v>69</v>
      </c>
      <c r="N16" s="91">
        <v>12</v>
      </c>
      <c r="O16" s="92">
        <v>0</v>
      </c>
      <c r="P16" s="93">
        <f>N16+O16</f>
        <v>12</v>
      </c>
      <c r="Q16" s="82">
        <f>IFERROR(P16/M16,"-")</f>
        <v>0.17391304347826</v>
      </c>
      <c r="R16" s="81">
        <v>1</v>
      </c>
      <c r="S16" s="81">
        <v>2</v>
      </c>
      <c r="T16" s="82">
        <f>IFERROR(S16/(O16+P16),"-")</f>
        <v>0.16666666666667</v>
      </c>
      <c r="U16" s="182">
        <f>IFERROR(J16/SUM(P16:P17),"-")</f>
        <v>1777.7777777778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-62000</v>
      </c>
      <c r="AB16" s="85">
        <f>SUM(X16:X17)/SUM(J16:J17)</f>
        <v>0.225</v>
      </c>
      <c r="AC16" s="79"/>
      <c r="AD16" s="94">
        <v>1</v>
      </c>
      <c r="AE16" s="95">
        <f>IF(P16=0,"",IF(AD16=0,"",(AD16/P16)))</f>
        <v>0.083333333333333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5</v>
      </c>
      <c r="AN16" s="101">
        <f>IF(P16=0,"",IF(AM16=0,"",(AM16/P16)))</f>
        <v>0.41666666666667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4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0.083333333333333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0.083333333333333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168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0</v>
      </c>
      <c r="L17" s="81">
        <v>0</v>
      </c>
      <c r="M17" s="81">
        <v>65</v>
      </c>
      <c r="N17" s="91">
        <v>31</v>
      </c>
      <c r="O17" s="92">
        <v>2</v>
      </c>
      <c r="P17" s="93">
        <f>N17+O17</f>
        <v>33</v>
      </c>
      <c r="Q17" s="82">
        <f>IFERROR(P17/M17,"-")</f>
        <v>0.50769230769231</v>
      </c>
      <c r="R17" s="81">
        <v>1</v>
      </c>
      <c r="S17" s="81">
        <v>6</v>
      </c>
      <c r="T17" s="82">
        <f>IFERROR(S17/(O17+P17),"-")</f>
        <v>0.17142857142857</v>
      </c>
      <c r="U17" s="182"/>
      <c r="V17" s="84">
        <v>1</v>
      </c>
      <c r="W17" s="82">
        <f>IF(P17=0,"-",V17/P17)</f>
        <v>0.03030303030303</v>
      </c>
      <c r="X17" s="186">
        <v>18000</v>
      </c>
      <c r="Y17" s="187">
        <f>IFERROR(X17/P17,"-")</f>
        <v>545.45454545455</v>
      </c>
      <c r="Z17" s="187">
        <f>IFERROR(X17/V17,"-")</f>
        <v>18000</v>
      </c>
      <c r="AA17" s="188"/>
      <c r="AB17" s="85"/>
      <c r="AC17" s="79"/>
      <c r="AD17" s="94">
        <v>2</v>
      </c>
      <c r="AE17" s="95">
        <f>IF(P17=0,"",IF(AD17=0,"",(AD17/P17)))</f>
        <v>0.060606060606061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5</v>
      </c>
      <c r="AN17" s="101">
        <f>IF(P17=0,"",IF(AM17=0,"",(AM17/P17)))</f>
        <v>0.15151515151515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4</v>
      </c>
      <c r="AW17" s="107">
        <f>IF(P17=0,"",IF(AV17=0,"",(AV17/P17)))</f>
        <v>0.12121212121212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11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8</v>
      </c>
      <c r="BO17" s="120">
        <f>IF(P17=0,"",IF(BN17=0,"",(BN17/P17)))</f>
        <v>0.24242424242424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3</v>
      </c>
      <c r="BX17" s="127">
        <f>IF(P17=0,"",IF(BW17=0,"",(BW17/P17)))</f>
        <v>0.090909090909091</v>
      </c>
      <c r="BY17" s="128">
        <v>1</v>
      </c>
      <c r="BZ17" s="129">
        <f>IFERROR(BY17/BW17,"-")</f>
        <v>0.33333333333333</v>
      </c>
      <c r="CA17" s="130">
        <v>18000</v>
      </c>
      <c r="CB17" s="131">
        <f>IFERROR(CA17/BW17,"-")</f>
        <v>6000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18000</v>
      </c>
      <c r="CQ17" s="141">
        <v>18000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3.7333333333333</v>
      </c>
      <c r="B18" s="203" t="s">
        <v>169</v>
      </c>
      <c r="C18" s="203" t="s">
        <v>143</v>
      </c>
      <c r="D18" s="203" t="s">
        <v>144</v>
      </c>
      <c r="E18" s="203" t="s">
        <v>170</v>
      </c>
      <c r="F18" s="203" t="s">
        <v>137</v>
      </c>
      <c r="G18" s="203" t="s">
        <v>171</v>
      </c>
      <c r="H18" s="90" t="s">
        <v>159</v>
      </c>
      <c r="I18" s="90" t="s">
        <v>172</v>
      </c>
      <c r="J18" s="188">
        <v>75000</v>
      </c>
      <c r="K18" s="81">
        <v>0</v>
      </c>
      <c r="L18" s="81">
        <v>0</v>
      </c>
      <c r="M18" s="81">
        <v>78</v>
      </c>
      <c r="N18" s="91">
        <v>14</v>
      </c>
      <c r="O18" s="92">
        <v>0</v>
      </c>
      <c r="P18" s="93">
        <f>N18+O18</f>
        <v>14</v>
      </c>
      <c r="Q18" s="82">
        <f>IFERROR(P18/M18,"-")</f>
        <v>0.17948717948718</v>
      </c>
      <c r="R18" s="81">
        <v>1</v>
      </c>
      <c r="S18" s="81">
        <v>5</v>
      </c>
      <c r="T18" s="82">
        <f>IFERROR(S18/(O18+P18),"-")</f>
        <v>0.35714285714286</v>
      </c>
      <c r="U18" s="182">
        <f>IFERROR(J18/SUM(P18:P19),"-")</f>
        <v>1086.9565217391</v>
      </c>
      <c r="V18" s="84">
        <v>2</v>
      </c>
      <c r="W18" s="82">
        <f>IF(P18=0,"-",V18/P18)</f>
        <v>0.14285714285714</v>
      </c>
      <c r="X18" s="186">
        <v>17000</v>
      </c>
      <c r="Y18" s="187">
        <f>IFERROR(X18/P18,"-")</f>
        <v>1214.2857142857</v>
      </c>
      <c r="Z18" s="187">
        <f>IFERROR(X18/V18,"-")</f>
        <v>8500</v>
      </c>
      <c r="AA18" s="188">
        <f>SUM(X18:X19)-SUM(J18:J19)</f>
        <v>205000</v>
      </c>
      <c r="AB18" s="85">
        <f>SUM(X18:X19)/SUM(J18:J19)</f>
        <v>3.7333333333333</v>
      </c>
      <c r="AC18" s="79"/>
      <c r="AD18" s="94">
        <v>3</v>
      </c>
      <c r="AE18" s="95">
        <f>IF(P18=0,"",IF(AD18=0,"",(AD18/P18)))</f>
        <v>0.21428571428571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0.071428571428571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0.071428571428571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7</v>
      </c>
      <c r="BF18" s="113">
        <f>IF(P18=0,"",IF(BE18=0,"",(BE18/P18)))</f>
        <v>0.5</v>
      </c>
      <c r="BG18" s="112">
        <v>2</v>
      </c>
      <c r="BH18" s="114">
        <f>IFERROR(BG18/BE18,"-")</f>
        <v>0.28571428571429</v>
      </c>
      <c r="BI18" s="115">
        <v>17000</v>
      </c>
      <c r="BJ18" s="116">
        <f>IFERROR(BI18/BE18,"-")</f>
        <v>2428.5714285714</v>
      </c>
      <c r="BK18" s="117">
        <v>1</v>
      </c>
      <c r="BL18" s="117"/>
      <c r="BM18" s="117">
        <v>1</v>
      </c>
      <c r="BN18" s="119">
        <v>2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17000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173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142</v>
      </c>
      <c r="N19" s="91">
        <v>53</v>
      </c>
      <c r="O19" s="92">
        <v>2</v>
      </c>
      <c r="P19" s="93">
        <f>N19+O19</f>
        <v>55</v>
      </c>
      <c r="Q19" s="82">
        <f>IFERROR(P19/M19,"-")</f>
        <v>0.38732394366197</v>
      </c>
      <c r="R19" s="81">
        <v>3</v>
      </c>
      <c r="S19" s="81">
        <v>8</v>
      </c>
      <c r="T19" s="82">
        <f>IFERROR(S19/(O19+P19),"-")</f>
        <v>0.14035087719298</v>
      </c>
      <c r="U19" s="182"/>
      <c r="V19" s="84">
        <v>5</v>
      </c>
      <c r="W19" s="82">
        <f>IF(P19=0,"-",V19/P19)</f>
        <v>0.090909090909091</v>
      </c>
      <c r="X19" s="186">
        <v>263000</v>
      </c>
      <c r="Y19" s="187">
        <f>IFERROR(X19/P19,"-")</f>
        <v>4781.8181818182</v>
      </c>
      <c r="Z19" s="187">
        <f>IFERROR(X19/V19,"-")</f>
        <v>52600</v>
      </c>
      <c r="AA19" s="188"/>
      <c r="AB19" s="85"/>
      <c r="AC19" s="79"/>
      <c r="AD19" s="94">
        <v>1</v>
      </c>
      <c r="AE19" s="95">
        <f>IF(P19=0,"",IF(AD19=0,"",(AD19/P19)))</f>
        <v>0.018181818181818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3</v>
      </c>
      <c r="AN19" s="101">
        <f>IF(P19=0,"",IF(AM19=0,"",(AM19/P19)))</f>
        <v>0.054545454545455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5</v>
      </c>
      <c r="AW19" s="107">
        <f>IF(P19=0,"",IF(AV19=0,"",(AV19/P19)))</f>
        <v>0.090909090909091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18</v>
      </c>
      <c r="BF19" s="113">
        <f>IF(P19=0,"",IF(BE19=0,"",(BE19/P19)))</f>
        <v>0.32727272727273</v>
      </c>
      <c r="BG19" s="112">
        <v>1</v>
      </c>
      <c r="BH19" s="114">
        <f>IFERROR(BG19/BE19,"-")</f>
        <v>0.055555555555556</v>
      </c>
      <c r="BI19" s="115">
        <v>28000</v>
      </c>
      <c r="BJ19" s="116">
        <f>IFERROR(BI19/BE19,"-")</f>
        <v>1555.5555555556</v>
      </c>
      <c r="BK19" s="117"/>
      <c r="BL19" s="117"/>
      <c r="BM19" s="117">
        <v>1</v>
      </c>
      <c r="BN19" s="119">
        <v>17</v>
      </c>
      <c r="BO19" s="120">
        <f>IF(P19=0,"",IF(BN19=0,"",(BN19/P19)))</f>
        <v>0.30909090909091</v>
      </c>
      <c r="BP19" s="121">
        <v>3</v>
      </c>
      <c r="BQ19" s="122">
        <f>IFERROR(BP19/BN19,"-")</f>
        <v>0.17647058823529</v>
      </c>
      <c r="BR19" s="123">
        <v>230000</v>
      </c>
      <c r="BS19" s="124">
        <f>IFERROR(BR19/BN19,"-")</f>
        <v>13529.411764706</v>
      </c>
      <c r="BT19" s="125"/>
      <c r="BU19" s="125"/>
      <c r="BV19" s="125">
        <v>3</v>
      </c>
      <c r="BW19" s="126">
        <v>9</v>
      </c>
      <c r="BX19" s="127">
        <f>IF(P19=0,"",IF(BW19=0,"",(BW19/P19)))</f>
        <v>0.16363636363636</v>
      </c>
      <c r="BY19" s="128">
        <v>1</v>
      </c>
      <c r="BZ19" s="129">
        <f>IFERROR(BY19/BW19,"-")</f>
        <v>0.11111111111111</v>
      </c>
      <c r="CA19" s="130">
        <v>5000</v>
      </c>
      <c r="CB19" s="131">
        <f>IFERROR(CA19/BW19,"-")</f>
        <v>555.55555555556</v>
      </c>
      <c r="CC19" s="132">
        <v>1</v>
      </c>
      <c r="CD19" s="132"/>
      <c r="CE19" s="132"/>
      <c r="CF19" s="133">
        <v>2</v>
      </c>
      <c r="CG19" s="134">
        <f>IF(P19=0,"",IF(CF19=0,"",(CF19/P19)))</f>
        <v>0.036363636363636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5</v>
      </c>
      <c r="CP19" s="141">
        <v>263000</v>
      </c>
      <c r="CQ19" s="141">
        <v>131000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3.44375</v>
      </c>
      <c r="B20" s="203" t="s">
        <v>174</v>
      </c>
      <c r="C20" s="203" t="s">
        <v>97</v>
      </c>
      <c r="D20" s="203" t="s">
        <v>136</v>
      </c>
      <c r="E20" s="203" t="s">
        <v>175</v>
      </c>
      <c r="F20" s="203" t="s">
        <v>137</v>
      </c>
      <c r="G20" s="203" t="s">
        <v>176</v>
      </c>
      <c r="H20" s="90" t="s">
        <v>147</v>
      </c>
      <c r="I20" s="90" t="s">
        <v>177</v>
      </c>
      <c r="J20" s="188">
        <v>80000</v>
      </c>
      <c r="K20" s="81">
        <v>0</v>
      </c>
      <c r="L20" s="81">
        <v>0</v>
      </c>
      <c r="M20" s="81">
        <v>159</v>
      </c>
      <c r="N20" s="91">
        <v>14</v>
      </c>
      <c r="O20" s="92">
        <v>0</v>
      </c>
      <c r="P20" s="93">
        <f>N20+O20</f>
        <v>14</v>
      </c>
      <c r="Q20" s="82">
        <f>IFERROR(P20/M20,"-")</f>
        <v>0.088050314465409</v>
      </c>
      <c r="R20" s="81">
        <v>0</v>
      </c>
      <c r="S20" s="81">
        <v>6</v>
      </c>
      <c r="T20" s="82">
        <f>IFERROR(S20/(O20+P20),"-")</f>
        <v>0.42857142857143</v>
      </c>
      <c r="U20" s="182">
        <f>IFERROR(J20/SUM(P20:P21),"-")</f>
        <v>1095.8904109589</v>
      </c>
      <c r="V20" s="84">
        <v>1</v>
      </c>
      <c r="W20" s="82">
        <f>IF(P20=0,"-",V20/P20)</f>
        <v>0.071428571428571</v>
      </c>
      <c r="X20" s="186">
        <v>9000</v>
      </c>
      <c r="Y20" s="187">
        <f>IFERROR(X20/P20,"-")</f>
        <v>642.85714285714</v>
      </c>
      <c r="Z20" s="187">
        <f>IFERROR(X20/V20,"-")</f>
        <v>9000</v>
      </c>
      <c r="AA20" s="188">
        <f>SUM(X20:X21)-SUM(J20:J21)</f>
        <v>195500</v>
      </c>
      <c r="AB20" s="85">
        <f>SUM(X20:X21)/SUM(J20:J21)</f>
        <v>3.44375</v>
      </c>
      <c r="AC20" s="79"/>
      <c r="AD20" s="94">
        <v>3</v>
      </c>
      <c r="AE20" s="95">
        <f>IF(P20=0,"",IF(AD20=0,"",(AD20/P20)))</f>
        <v>0.21428571428571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1</v>
      </c>
      <c r="AN20" s="101">
        <f>IF(P20=0,"",IF(AM20=0,"",(AM20/P20)))</f>
        <v>0.071428571428571</v>
      </c>
      <c r="AO20" s="100">
        <v>1</v>
      </c>
      <c r="AP20" s="102">
        <f>IFERROR(AP20/AM20,"-")</f>
        <v>0</v>
      </c>
      <c r="AQ20" s="103">
        <v>9000</v>
      </c>
      <c r="AR20" s="104">
        <f>IFERROR(AQ20/AM20,"-")</f>
        <v>9000</v>
      </c>
      <c r="AS20" s="105"/>
      <c r="AT20" s="105"/>
      <c r="AU20" s="105">
        <v>1</v>
      </c>
      <c r="AV20" s="106">
        <v>2</v>
      </c>
      <c r="AW20" s="107">
        <f>IF(P20=0,"",IF(AV20=0,"",(AV20/P20)))</f>
        <v>0.14285714285714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3</v>
      </c>
      <c r="BF20" s="113">
        <f>IF(P20=0,"",IF(BE20=0,"",(BE20/P20)))</f>
        <v>0.21428571428571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0.21428571428571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0.071428571428571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0.071428571428571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9000</v>
      </c>
      <c r="CQ20" s="141">
        <v>9000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178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129</v>
      </c>
      <c r="N21" s="91">
        <v>59</v>
      </c>
      <c r="O21" s="92">
        <v>0</v>
      </c>
      <c r="P21" s="93">
        <f>N21+O21</f>
        <v>59</v>
      </c>
      <c r="Q21" s="82">
        <f>IFERROR(P21/M21,"-")</f>
        <v>0.45736434108527</v>
      </c>
      <c r="R21" s="81">
        <v>2</v>
      </c>
      <c r="S21" s="81">
        <v>8</v>
      </c>
      <c r="T21" s="82">
        <f>IFERROR(S21/(O21+P21),"-")</f>
        <v>0.13559322033898</v>
      </c>
      <c r="U21" s="182"/>
      <c r="V21" s="84">
        <v>3</v>
      </c>
      <c r="W21" s="82">
        <f>IF(P21=0,"-",V21/P21)</f>
        <v>0.050847457627119</v>
      </c>
      <c r="X21" s="186">
        <v>266500</v>
      </c>
      <c r="Y21" s="187">
        <f>IFERROR(X21/P21,"-")</f>
        <v>4516.9491525424</v>
      </c>
      <c r="Z21" s="187">
        <f>IFERROR(X21/V21,"-")</f>
        <v>88833.333333333</v>
      </c>
      <c r="AA21" s="188"/>
      <c r="AB21" s="85"/>
      <c r="AC21" s="79"/>
      <c r="AD21" s="94">
        <v>1</v>
      </c>
      <c r="AE21" s="95">
        <f>IF(P21=0,"",IF(AD21=0,"",(AD21/P21)))</f>
        <v>0.016949152542373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11</v>
      </c>
      <c r="AN21" s="101">
        <f>IF(P21=0,"",IF(AM21=0,"",(AM21/P21)))</f>
        <v>0.1864406779661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7</v>
      </c>
      <c r="AW21" s="107">
        <f>IF(P21=0,"",IF(AV21=0,"",(AV21/P21)))</f>
        <v>0.11864406779661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14</v>
      </c>
      <c r="BF21" s="113">
        <f>IF(P21=0,"",IF(BE21=0,"",(BE21/P21)))</f>
        <v>0.23728813559322</v>
      </c>
      <c r="BG21" s="112">
        <v>2</v>
      </c>
      <c r="BH21" s="114">
        <f>IFERROR(BG21/BE21,"-")</f>
        <v>0.14285714285714</v>
      </c>
      <c r="BI21" s="115">
        <v>56000</v>
      </c>
      <c r="BJ21" s="116">
        <f>IFERROR(BI21/BE21,"-")</f>
        <v>4000</v>
      </c>
      <c r="BK21" s="117">
        <v>1</v>
      </c>
      <c r="BL21" s="117"/>
      <c r="BM21" s="117">
        <v>1</v>
      </c>
      <c r="BN21" s="119">
        <v>15</v>
      </c>
      <c r="BO21" s="120">
        <f>IF(P21=0,"",IF(BN21=0,"",(BN21/P21)))</f>
        <v>0.25423728813559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9</v>
      </c>
      <c r="BX21" s="127">
        <f>IF(P21=0,"",IF(BW21=0,"",(BW21/P21)))</f>
        <v>0.15254237288136</v>
      </c>
      <c r="BY21" s="128">
        <v>1</v>
      </c>
      <c r="BZ21" s="129">
        <f>IFERROR(BY21/BW21,"-")</f>
        <v>0.11111111111111</v>
      </c>
      <c r="CA21" s="130">
        <v>210500</v>
      </c>
      <c r="CB21" s="131">
        <f>IFERROR(CA21/BW21,"-")</f>
        <v>23388.888888889</v>
      </c>
      <c r="CC21" s="132"/>
      <c r="CD21" s="132"/>
      <c r="CE21" s="132">
        <v>1</v>
      </c>
      <c r="CF21" s="133">
        <v>2</v>
      </c>
      <c r="CG21" s="134">
        <f>IF(P21=0,"",IF(CF21=0,"",(CF21/P21)))</f>
        <v>0.033898305084746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3</v>
      </c>
      <c r="CP21" s="141">
        <v>266500</v>
      </c>
      <c r="CQ21" s="141">
        <v>210500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0.4</v>
      </c>
      <c r="B22" s="203" t="s">
        <v>179</v>
      </c>
      <c r="C22" s="203" t="s">
        <v>150</v>
      </c>
      <c r="D22" s="203" t="s">
        <v>144</v>
      </c>
      <c r="E22" s="203"/>
      <c r="F22" s="203" t="s">
        <v>137</v>
      </c>
      <c r="G22" s="203" t="s">
        <v>180</v>
      </c>
      <c r="H22" s="90" t="s">
        <v>153</v>
      </c>
      <c r="I22" s="90" t="s">
        <v>126</v>
      </c>
      <c r="J22" s="188">
        <v>120000</v>
      </c>
      <c r="K22" s="81">
        <v>0</v>
      </c>
      <c r="L22" s="81">
        <v>0</v>
      </c>
      <c r="M22" s="81">
        <v>97</v>
      </c>
      <c r="N22" s="91">
        <v>20</v>
      </c>
      <c r="O22" s="92">
        <v>0</v>
      </c>
      <c r="P22" s="93">
        <f>N22+O22</f>
        <v>20</v>
      </c>
      <c r="Q22" s="82">
        <f>IFERROR(P22/M22,"-")</f>
        <v>0.20618556701031</v>
      </c>
      <c r="R22" s="81">
        <v>0</v>
      </c>
      <c r="S22" s="81">
        <v>10</v>
      </c>
      <c r="T22" s="82">
        <f>IFERROR(S22/(O22+P22),"-")</f>
        <v>0.5</v>
      </c>
      <c r="U22" s="182">
        <f>IFERROR(J22/SUM(P22:P23),"-")</f>
        <v>2000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-72000</v>
      </c>
      <c r="AB22" s="85">
        <f>SUM(X22:X23)/SUM(J22:J23)</f>
        <v>0.4</v>
      </c>
      <c r="AC22" s="79"/>
      <c r="AD22" s="94">
        <v>3</v>
      </c>
      <c r="AE22" s="95">
        <f>IF(P22=0,"",IF(AD22=0,"",(AD22/P22)))</f>
        <v>0.15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8</v>
      </c>
      <c r="AN22" s="101">
        <f>IF(P22=0,"",IF(AM22=0,"",(AM22/P22)))</f>
        <v>0.4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0.05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4</v>
      </c>
      <c r="BF22" s="113">
        <f>IF(P22=0,"",IF(BE22=0,"",(BE22/P22)))</f>
        <v>0.2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0.15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0.05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181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72</v>
      </c>
      <c r="N23" s="91">
        <v>37</v>
      </c>
      <c r="O23" s="92">
        <v>3</v>
      </c>
      <c r="P23" s="93">
        <f>N23+O23</f>
        <v>40</v>
      </c>
      <c r="Q23" s="82">
        <f>IFERROR(P23/M23,"-")</f>
        <v>0.55555555555556</v>
      </c>
      <c r="R23" s="81">
        <v>1</v>
      </c>
      <c r="S23" s="81">
        <v>12</v>
      </c>
      <c r="T23" s="82">
        <f>IFERROR(S23/(O23+P23),"-")</f>
        <v>0.27906976744186</v>
      </c>
      <c r="U23" s="182"/>
      <c r="V23" s="84">
        <v>2</v>
      </c>
      <c r="W23" s="82">
        <f>IF(P23=0,"-",V23/P23)</f>
        <v>0.05</v>
      </c>
      <c r="X23" s="186">
        <v>48000</v>
      </c>
      <c r="Y23" s="187">
        <f>IFERROR(X23/P23,"-")</f>
        <v>1200</v>
      </c>
      <c r="Z23" s="187">
        <f>IFERROR(X23/V23,"-")</f>
        <v>24000</v>
      </c>
      <c r="AA23" s="188"/>
      <c r="AB23" s="85"/>
      <c r="AC23" s="79"/>
      <c r="AD23" s="94">
        <v>1</v>
      </c>
      <c r="AE23" s="95">
        <f>IF(P23=0,"",IF(AD23=0,"",(AD23/P23)))</f>
        <v>0.025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10</v>
      </c>
      <c r="AN23" s="101">
        <f>IF(P23=0,"",IF(AM23=0,"",(AM23/P23)))</f>
        <v>0.25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10</v>
      </c>
      <c r="AW23" s="107">
        <f>IF(P23=0,"",IF(AV23=0,"",(AV23/P23)))</f>
        <v>0.25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7</v>
      </c>
      <c r="BF23" s="113">
        <f>IF(P23=0,"",IF(BE23=0,"",(BE23/P23)))</f>
        <v>0.175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7</v>
      </c>
      <c r="BO23" s="120">
        <f>IF(P23=0,"",IF(BN23=0,"",(BN23/P23)))</f>
        <v>0.175</v>
      </c>
      <c r="BP23" s="121">
        <v>1</v>
      </c>
      <c r="BQ23" s="122">
        <f>IFERROR(BP23/BN23,"-")</f>
        <v>0.14285714285714</v>
      </c>
      <c r="BR23" s="123">
        <v>23000</v>
      </c>
      <c r="BS23" s="124">
        <f>IFERROR(BR23/BN23,"-")</f>
        <v>3285.7142857143</v>
      </c>
      <c r="BT23" s="125"/>
      <c r="BU23" s="125"/>
      <c r="BV23" s="125">
        <v>1</v>
      </c>
      <c r="BW23" s="126">
        <v>2</v>
      </c>
      <c r="BX23" s="127">
        <f>IF(P23=0,"",IF(BW23=0,"",(BW23/P23)))</f>
        <v>0.05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3</v>
      </c>
      <c r="CG23" s="134">
        <f>IF(P23=0,"",IF(CF23=0,"",(CF23/P23)))</f>
        <v>0.075</v>
      </c>
      <c r="CH23" s="135">
        <v>1</v>
      </c>
      <c r="CI23" s="136">
        <f>IFERROR(CH23/CF23,"-")</f>
        <v>0.33333333333333</v>
      </c>
      <c r="CJ23" s="137">
        <v>25000</v>
      </c>
      <c r="CK23" s="138">
        <f>IFERROR(CJ23/CF23,"-")</f>
        <v>8333.3333333333</v>
      </c>
      <c r="CL23" s="139"/>
      <c r="CM23" s="139"/>
      <c r="CN23" s="139">
        <v>1</v>
      </c>
      <c r="CO23" s="140">
        <v>2</v>
      </c>
      <c r="CP23" s="141">
        <v>48000</v>
      </c>
      <c r="CQ23" s="141">
        <v>25000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182</v>
      </c>
      <c r="C24" s="203" t="s">
        <v>150</v>
      </c>
      <c r="D24" s="203" t="s">
        <v>144</v>
      </c>
      <c r="E24" s="203" t="s">
        <v>183</v>
      </c>
      <c r="F24" s="203" t="s">
        <v>137</v>
      </c>
      <c r="G24" s="203" t="s">
        <v>184</v>
      </c>
      <c r="H24" s="90" t="s">
        <v>153</v>
      </c>
      <c r="I24" s="90" t="s">
        <v>185</v>
      </c>
      <c r="J24" s="188">
        <v>110000</v>
      </c>
      <c r="K24" s="81">
        <v>0</v>
      </c>
      <c r="L24" s="81">
        <v>0</v>
      </c>
      <c r="M24" s="81">
        <v>29</v>
      </c>
      <c r="N24" s="91">
        <v>2</v>
      </c>
      <c r="O24" s="92">
        <v>0</v>
      </c>
      <c r="P24" s="93">
        <f>N24+O24</f>
        <v>2</v>
      </c>
      <c r="Q24" s="82">
        <f>IFERROR(P24/M24,"-")</f>
        <v>0.068965517241379</v>
      </c>
      <c r="R24" s="81">
        <v>0</v>
      </c>
      <c r="S24" s="81">
        <v>1</v>
      </c>
      <c r="T24" s="82">
        <f>IFERROR(S24/(O24+P24),"-")</f>
        <v>0.5</v>
      </c>
      <c r="U24" s="182">
        <f>IFERROR(J24/SUM(P24:P25),"-")</f>
        <v>3548.3870967742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-110000</v>
      </c>
      <c r="AB24" s="85">
        <f>SUM(X24:X25)/SUM(J24:J25)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186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63</v>
      </c>
      <c r="N25" s="91">
        <v>26</v>
      </c>
      <c r="O25" s="92">
        <v>3</v>
      </c>
      <c r="P25" s="93">
        <f>N25+O25</f>
        <v>29</v>
      </c>
      <c r="Q25" s="82">
        <f>IFERROR(P25/M25,"-")</f>
        <v>0.46031746031746</v>
      </c>
      <c r="R25" s="81">
        <v>1</v>
      </c>
      <c r="S25" s="81">
        <v>4</v>
      </c>
      <c r="T25" s="82">
        <f>IFERROR(S25/(O25+P25),"-")</f>
        <v>0.125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>
        <v>1</v>
      </c>
      <c r="AE25" s="95">
        <f>IF(P25=0,"",IF(AD25=0,"",(AD25/P25)))</f>
        <v>0.03448275862069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2</v>
      </c>
      <c r="AN25" s="101">
        <f>IF(P25=0,"",IF(AM25=0,"",(AM25/P25)))</f>
        <v>0.068965517241379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5</v>
      </c>
      <c r="AW25" s="107">
        <f>IF(P25=0,"",IF(AV25=0,"",(AV25/P25)))</f>
        <v>0.17241379310345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7</v>
      </c>
      <c r="BF25" s="113">
        <f>IF(P25=0,"",IF(BE25=0,"",(BE25/P25)))</f>
        <v>0.24137931034483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10</v>
      </c>
      <c r="BO25" s="120">
        <f>IF(P25=0,"",IF(BN25=0,"",(BN25/P25)))</f>
        <v>0.3448275862069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0.13793103448276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5.56</v>
      </c>
      <c r="B26" s="203" t="s">
        <v>187</v>
      </c>
      <c r="C26" s="203" t="s">
        <v>135</v>
      </c>
      <c r="D26" s="203" t="s">
        <v>144</v>
      </c>
      <c r="E26" s="203" t="s">
        <v>188</v>
      </c>
      <c r="F26" s="203" t="s">
        <v>137</v>
      </c>
      <c r="G26" s="203" t="s">
        <v>189</v>
      </c>
      <c r="H26" s="90" t="s">
        <v>153</v>
      </c>
      <c r="I26" s="90" t="s">
        <v>185</v>
      </c>
      <c r="J26" s="188">
        <v>75000</v>
      </c>
      <c r="K26" s="81">
        <v>0</v>
      </c>
      <c r="L26" s="81">
        <v>0</v>
      </c>
      <c r="M26" s="81">
        <v>80</v>
      </c>
      <c r="N26" s="91">
        <v>14</v>
      </c>
      <c r="O26" s="92">
        <v>0</v>
      </c>
      <c r="P26" s="93">
        <f>N26+O26</f>
        <v>14</v>
      </c>
      <c r="Q26" s="82">
        <f>IFERROR(P26/M26,"-")</f>
        <v>0.175</v>
      </c>
      <c r="R26" s="81">
        <v>0</v>
      </c>
      <c r="S26" s="81">
        <v>3</v>
      </c>
      <c r="T26" s="82">
        <f>IFERROR(S26/(O26+P26),"-")</f>
        <v>0.21428571428571</v>
      </c>
      <c r="U26" s="182">
        <f>IFERROR(J26/SUM(P26:P27),"-")</f>
        <v>892.85714285714</v>
      </c>
      <c r="V26" s="84">
        <v>1</v>
      </c>
      <c r="W26" s="82">
        <f>IF(P26=0,"-",V26/P26)</f>
        <v>0.071428571428571</v>
      </c>
      <c r="X26" s="186">
        <v>1000</v>
      </c>
      <c r="Y26" s="187">
        <f>IFERROR(X26/P26,"-")</f>
        <v>71.428571428571</v>
      </c>
      <c r="Z26" s="187">
        <f>IFERROR(X26/V26,"-")</f>
        <v>1000</v>
      </c>
      <c r="AA26" s="188">
        <f>SUM(X26:X27)-SUM(J26:J27)</f>
        <v>342000</v>
      </c>
      <c r="AB26" s="85">
        <f>SUM(X26:X27)/SUM(J26:J27)</f>
        <v>5.56</v>
      </c>
      <c r="AC26" s="79"/>
      <c r="AD26" s="94">
        <v>1</v>
      </c>
      <c r="AE26" s="95">
        <f>IF(P26=0,"",IF(AD26=0,"",(AD26/P26)))</f>
        <v>0.071428571428571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2</v>
      </c>
      <c r="AN26" s="101">
        <f>IF(P26=0,"",IF(AM26=0,"",(AM26/P26)))</f>
        <v>0.14285714285714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4</v>
      </c>
      <c r="AW26" s="107">
        <f>IF(P26=0,"",IF(AV26=0,"",(AV26/P26)))</f>
        <v>0.28571428571429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4</v>
      </c>
      <c r="BF26" s="113">
        <f>IF(P26=0,"",IF(BE26=0,"",(BE26/P26)))</f>
        <v>0.28571428571429</v>
      </c>
      <c r="BG26" s="112">
        <v>1</v>
      </c>
      <c r="BH26" s="114">
        <f>IFERROR(BG26/BE26,"-")</f>
        <v>0.25</v>
      </c>
      <c r="BI26" s="115">
        <v>1000</v>
      </c>
      <c r="BJ26" s="116">
        <f>IFERROR(BI26/BE26,"-")</f>
        <v>250</v>
      </c>
      <c r="BK26" s="117">
        <v>1</v>
      </c>
      <c r="BL26" s="117"/>
      <c r="BM26" s="117"/>
      <c r="BN26" s="119">
        <v>2</v>
      </c>
      <c r="BO26" s="120">
        <f>IF(P26=0,"",IF(BN26=0,"",(BN26/P26)))</f>
        <v>0.14285714285714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0.071428571428571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1000</v>
      </c>
      <c r="CQ26" s="141">
        <v>1000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190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141</v>
      </c>
      <c r="N27" s="91">
        <v>66</v>
      </c>
      <c r="O27" s="92">
        <v>4</v>
      </c>
      <c r="P27" s="93">
        <f>N27+O27</f>
        <v>70</v>
      </c>
      <c r="Q27" s="82">
        <f>IFERROR(P27/M27,"-")</f>
        <v>0.49645390070922</v>
      </c>
      <c r="R27" s="81">
        <v>1</v>
      </c>
      <c r="S27" s="81">
        <v>13</v>
      </c>
      <c r="T27" s="82">
        <f>IFERROR(S27/(O27+P27),"-")</f>
        <v>0.17567567567568</v>
      </c>
      <c r="U27" s="182"/>
      <c r="V27" s="84">
        <v>6</v>
      </c>
      <c r="W27" s="82">
        <f>IF(P27=0,"-",V27/P27)</f>
        <v>0.085714285714286</v>
      </c>
      <c r="X27" s="186">
        <v>416000</v>
      </c>
      <c r="Y27" s="187">
        <f>IFERROR(X27/P27,"-")</f>
        <v>5942.8571428571</v>
      </c>
      <c r="Z27" s="187">
        <f>IFERROR(X27/V27,"-")</f>
        <v>69333.333333333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6</v>
      </c>
      <c r="AN27" s="101">
        <f>IF(P27=0,"",IF(AM27=0,"",(AM27/P27)))</f>
        <v>0.085714285714286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8</v>
      </c>
      <c r="AW27" s="107">
        <f>IF(P27=0,"",IF(AV27=0,"",(AV27/P27)))</f>
        <v>0.11428571428571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15</v>
      </c>
      <c r="BF27" s="113">
        <f>IF(P27=0,"",IF(BE27=0,"",(BE27/P27)))</f>
        <v>0.21428571428571</v>
      </c>
      <c r="BG27" s="112">
        <v>1</v>
      </c>
      <c r="BH27" s="114">
        <f>IFERROR(BG27/BE27,"-")</f>
        <v>0.066666666666667</v>
      </c>
      <c r="BI27" s="115">
        <v>3000</v>
      </c>
      <c r="BJ27" s="116">
        <f>IFERROR(BI27/BE27,"-")</f>
        <v>200</v>
      </c>
      <c r="BK27" s="117">
        <v>1</v>
      </c>
      <c r="BL27" s="117"/>
      <c r="BM27" s="117"/>
      <c r="BN27" s="119">
        <v>21</v>
      </c>
      <c r="BO27" s="120">
        <f>IF(P27=0,"",IF(BN27=0,"",(BN27/P27)))</f>
        <v>0.3</v>
      </c>
      <c r="BP27" s="121">
        <v>3</v>
      </c>
      <c r="BQ27" s="122">
        <f>IFERROR(BP27/BN27,"-")</f>
        <v>0.14285714285714</v>
      </c>
      <c r="BR27" s="123">
        <v>407000</v>
      </c>
      <c r="BS27" s="124">
        <f>IFERROR(BR27/BN27,"-")</f>
        <v>19380.952380952</v>
      </c>
      <c r="BT27" s="125">
        <v>1</v>
      </c>
      <c r="BU27" s="125">
        <v>1</v>
      </c>
      <c r="BV27" s="125">
        <v>1</v>
      </c>
      <c r="BW27" s="126">
        <v>14</v>
      </c>
      <c r="BX27" s="127">
        <f>IF(P27=0,"",IF(BW27=0,"",(BW27/P27)))</f>
        <v>0.2</v>
      </c>
      <c r="BY27" s="128">
        <v>2</v>
      </c>
      <c r="BZ27" s="129">
        <f>IFERROR(BY27/BW27,"-")</f>
        <v>0.14285714285714</v>
      </c>
      <c r="CA27" s="130">
        <v>6000</v>
      </c>
      <c r="CB27" s="131">
        <f>IFERROR(CA27/BW27,"-")</f>
        <v>428.57142857143</v>
      </c>
      <c r="CC27" s="132">
        <v>2</v>
      </c>
      <c r="CD27" s="132"/>
      <c r="CE27" s="132"/>
      <c r="CF27" s="133">
        <v>6</v>
      </c>
      <c r="CG27" s="134">
        <f>IF(P27=0,"",IF(CF27=0,"",(CF27/P27)))</f>
        <v>0.085714285714286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6</v>
      </c>
      <c r="CP27" s="141">
        <v>416000</v>
      </c>
      <c r="CQ27" s="141">
        <v>394000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0.14666666666667</v>
      </c>
      <c r="B28" s="203" t="s">
        <v>191</v>
      </c>
      <c r="C28" s="203" t="s">
        <v>143</v>
      </c>
      <c r="D28" s="203" t="s">
        <v>144</v>
      </c>
      <c r="E28" s="203" t="s">
        <v>145</v>
      </c>
      <c r="F28" s="203" t="s">
        <v>137</v>
      </c>
      <c r="G28" s="203" t="s">
        <v>192</v>
      </c>
      <c r="H28" s="90" t="s">
        <v>147</v>
      </c>
      <c r="I28" s="90" t="s">
        <v>193</v>
      </c>
      <c r="J28" s="188">
        <v>75000</v>
      </c>
      <c r="K28" s="81">
        <v>0</v>
      </c>
      <c r="L28" s="81">
        <v>0</v>
      </c>
      <c r="M28" s="81">
        <v>37</v>
      </c>
      <c r="N28" s="91">
        <v>6</v>
      </c>
      <c r="O28" s="92">
        <v>0</v>
      </c>
      <c r="P28" s="93">
        <f>N28+O28</f>
        <v>6</v>
      </c>
      <c r="Q28" s="82">
        <f>IFERROR(P28/M28,"-")</f>
        <v>0.16216216216216</v>
      </c>
      <c r="R28" s="81">
        <v>0</v>
      </c>
      <c r="S28" s="81">
        <v>2</v>
      </c>
      <c r="T28" s="82">
        <f>IFERROR(S28/(O28+P28),"-")</f>
        <v>0.33333333333333</v>
      </c>
      <c r="U28" s="182">
        <f>IFERROR(J28/SUM(P28:P29),"-")</f>
        <v>2777.7777777778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-64000</v>
      </c>
      <c r="AB28" s="85">
        <f>SUM(X28:X29)/SUM(J28:J29)</f>
        <v>0.14666666666667</v>
      </c>
      <c r="AC28" s="79"/>
      <c r="AD28" s="94">
        <v>2</v>
      </c>
      <c r="AE28" s="95">
        <f>IF(P28=0,"",IF(AD28=0,"",(AD28/P28)))</f>
        <v>0.33333333333333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0.16666666666667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194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55</v>
      </c>
      <c r="N29" s="91">
        <v>19</v>
      </c>
      <c r="O29" s="92">
        <v>2</v>
      </c>
      <c r="P29" s="93">
        <f>N29+O29</f>
        <v>21</v>
      </c>
      <c r="Q29" s="82">
        <f>IFERROR(P29/M29,"-")</f>
        <v>0.38181818181818</v>
      </c>
      <c r="R29" s="81">
        <v>0</v>
      </c>
      <c r="S29" s="81">
        <v>3</v>
      </c>
      <c r="T29" s="82">
        <f>IFERROR(S29/(O29+P29),"-")</f>
        <v>0.1304347826087</v>
      </c>
      <c r="U29" s="182"/>
      <c r="V29" s="84">
        <v>1</v>
      </c>
      <c r="W29" s="82">
        <f>IF(P29=0,"-",V29/P29)</f>
        <v>0.047619047619048</v>
      </c>
      <c r="X29" s="186">
        <v>11000</v>
      </c>
      <c r="Y29" s="187">
        <f>IFERROR(X29/P29,"-")</f>
        <v>523.80952380952</v>
      </c>
      <c r="Z29" s="187">
        <f>IFERROR(X29/V29,"-")</f>
        <v>11000</v>
      </c>
      <c r="AA29" s="188"/>
      <c r="AB29" s="85"/>
      <c r="AC29" s="79"/>
      <c r="AD29" s="94">
        <v>2</v>
      </c>
      <c r="AE29" s="95">
        <f>IF(P29=0,"",IF(AD29=0,"",(AD29/P29)))</f>
        <v>0.095238095238095</v>
      </c>
      <c r="AF29" s="94">
        <v>1</v>
      </c>
      <c r="AG29" s="96">
        <f>IFERROR(AF29/AD29,"-")</f>
        <v>0.5</v>
      </c>
      <c r="AH29" s="97">
        <v>11000</v>
      </c>
      <c r="AI29" s="98">
        <f>IFERROR(AH29/AD29,"-")</f>
        <v>5500</v>
      </c>
      <c r="AJ29" s="99"/>
      <c r="AK29" s="99"/>
      <c r="AL29" s="99">
        <v>1</v>
      </c>
      <c r="AM29" s="100">
        <v>2</v>
      </c>
      <c r="AN29" s="101">
        <f>IF(P29=0,"",IF(AM29=0,"",(AM29/P29)))</f>
        <v>0.095238095238095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2</v>
      </c>
      <c r="AW29" s="107">
        <f>IF(P29=0,"",IF(AV29=0,"",(AV29/P29)))</f>
        <v>0.095238095238095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6</v>
      </c>
      <c r="BF29" s="113">
        <f>IF(P29=0,"",IF(BE29=0,"",(BE29/P29)))</f>
        <v>0.28571428571429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6</v>
      </c>
      <c r="BO29" s="120">
        <f>IF(P29=0,"",IF(BN29=0,"",(BN29/P29)))</f>
        <v>0.28571428571429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0.047619047619048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0.095238095238095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11000</v>
      </c>
      <c r="CQ29" s="141">
        <v>11000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0.6</v>
      </c>
      <c r="B30" s="203" t="s">
        <v>195</v>
      </c>
      <c r="C30" s="203" t="s">
        <v>143</v>
      </c>
      <c r="D30" s="203" t="s">
        <v>144</v>
      </c>
      <c r="E30" s="203" t="s">
        <v>196</v>
      </c>
      <c r="F30" s="203" t="s">
        <v>137</v>
      </c>
      <c r="G30" s="203" t="s">
        <v>197</v>
      </c>
      <c r="H30" s="90" t="s">
        <v>159</v>
      </c>
      <c r="I30" s="90" t="s">
        <v>198</v>
      </c>
      <c r="J30" s="188">
        <v>75000</v>
      </c>
      <c r="K30" s="81">
        <v>0</v>
      </c>
      <c r="L30" s="81">
        <v>0</v>
      </c>
      <c r="M30" s="81">
        <v>47</v>
      </c>
      <c r="N30" s="91">
        <v>7</v>
      </c>
      <c r="O30" s="92">
        <v>0</v>
      </c>
      <c r="P30" s="93">
        <f>N30+O30</f>
        <v>7</v>
      </c>
      <c r="Q30" s="82">
        <f>IFERROR(P30/M30,"-")</f>
        <v>0.14893617021277</v>
      </c>
      <c r="R30" s="81">
        <v>0</v>
      </c>
      <c r="S30" s="81">
        <v>3</v>
      </c>
      <c r="T30" s="82">
        <f>IFERROR(S30/(O30+P30),"-")</f>
        <v>0.42857142857143</v>
      </c>
      <c r="U30" s="182">
        <f>IFERROR(J30/SUM(P30:P31),"-")</f>
        <v>1630.4347826087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-30000</v>
      </c>
      <c r="AB30" s="85">
        <f>SUM(X30:X31)/SUM(J30:J31)</f>
        <v>0.6</v>
      </c>
      <c r="AC30" s="79"/>
      <c r="AD30" s="94">
        <v>1</v>
      </c>
      <c r="AE30" s="95">
        <f>IF(P30=0,"",IF(AD30=0,"",(AD30/P30)))</f>
        <v>0.14285714285714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>
        <v>2</v>
      </c>
      <c r="AN30" s="101">
        <f>IF(P30=0,"",IF(AM30=0,"",(AM30/P30)))</f>
        <v>0.28571428571429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0.14285714285714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0.14285714285714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0.28571428571429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199</v>
      </c>
      <c r="C31" s="203"/>
      <c r="D31" s="203"/>
      <c r="E31" s="203"/>
      <c r="F31" s="203" t="s">
        <v>64</v>
      </c>
      <c r="G31" s="203"/>
      <c r="H31" s="90"/>
      <c r="I31" s="90"/>
      <c r="J31" s="188"/>
      <c r="K31" s="81">
        <v>0</v>
      </c>
      <c r="L31" s="81">
        <v>0</v>
      </c>
      <c r="M31" s="81">
        <v>83</v>
      </c>
      <c r="N31" s="91">
        <v>36</v>
      </c>
      <c r="O31" s="92">
        <v>3</v>
      </c>
      <c r="P31" s="93">
        <f>N31+O31</f>
        <v>39</v>
      </c>
      <c r="Q31" s="82">
        <f>IFERROR(P31/M31,"-")</f>
        <v>0.46987951807229</v>
      </c>
      <c r="R31" s="81">
        <v>0</v>
      </c>
      <c r="S31" s="81">
        <v>5</v>
      </c>
      <c r="T31" s="82">
        <f>IFERROR(S31/(O31+P31),"-")</f>
        <v>0.11904761904762</v>
      </c>
      <c r="U31" s="182"/>
      <c r="V31" s="84">
        <v>1</v>
      </c>
      <c r="W31" s="82">
        <f>IF(P31=0,"-",V31/P31)</f>
        <v>0.025641025641026</v>
      </c>
      <c r="X31" s="186">
        <v>45000</v>
      </c>
      <c r="Y31" s="187">
        <f>IFERROR(X31/P31,"-")</f>
        <v>1153.8461538462</v>
      </c>
      <c r="Z31" s="187">
        <f>IFERROR(X31/V31,"-")</f>
        <v>45000</v>
      </c>
      <c r="AA31" s="188"/>
      <c r="AB31" s="85"/>
      <c r="AC31" s="79"/>
      <c r="AD31" s="94">
        <v>1</v>
      </c>
      <c r="AE31" s="95">
        <f>IF(P31=0,"",IF(AD31=0,"",(AD31/P31)))</f>
        <v>0.025641025641026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4</v>
      </c>
      <c r="AN31" s="101">
        <f>IF(P31=0,"",IF(AM31=0,"",(AM31/P31)))</f>
        <v>0.1025641025641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10</v>
      </c>
      <c r="AW31" s="107">
        <f>IF(P31=0,"",IF(AV31=0,"",(AV31/P31)))</f>
        <v>0.25641025641026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8</v>
      </c>
      <c r="BF31" s="113">
        <f>IF(P31=0,"",IF(BE31=0,"",(BE31/P31)))</f>
        <v>0.20512820512821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12</v>
      </c>
      <c r="BO31" s="120">
        <f>IF(P31=0,"",IF(BN31=0,"",(BN31/P31)))</f>
        <v>0.30769230769231</v>
      </c>
      <c r="BP31" s="121">
        <v>1</v>
      </c>
      <c r="BQ31" s="122">
        <f>IFERROR(BP31/BN31,"-")</f>
        <v>0.083333333333333</v>
      </c>
      <c r="BR31" s="123">
        <v>45000</v>
      </c>
      <c r="BS31" s="124">
        <f>IFERROR(BR31/BN31,"-")</f>
        <v>3750</v>
      </c>
      <c r="BT31" s="125"/>
      <c r="BU31" s="125"/>
      <c r="BV31" s="125">
        <v>1</v>
      </c>
      <c r="BW31" s="126">
        <v>4</v>
      </c>
      <c r="BX31" s="127">
        <f>IF(P31=0,"",IF(BW31=0,"",(BW31/P31)))</f>
        <v>0.1025641025641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45000</v>
      </c>
      <c r="CQ31" s="141">
        <v>45000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1.0875</v>
      </c>
      <c r="B32" s="203" t="s">
        <v>200</v>
      </c>
      <c r="C32" s="203" t="s">
        <v>201</v>
      </c>
      <c r="D32" s="203" t="s">
        <v>136</v>
      </c>
      <c r="E32" s="203"/>
      <c r="F32" s="203" t="s">
        <v>137</v>
      </c>
      <c r="G32" s="203" t="s">
        <v>202</v>
      </c>
      <c r="H32" s="90" t="s">
        <v>153</v>
      </c>
      <c r="I32" s="90" t="s">
        <v>198</v>
      </c>
      <c r="J32" s="188">
        <v>80000</v>
      </c>
      <c r="K32" s="81">
        <v>0</v>
      </c>
      <c r="L32" s="81">
        <v>0</v>
      </c>
      <c r="M32" s="81">
        <v>337</v>
      </c>
      <c r="N32" s="91">
        <v>57</v>
      </c>
      <c r="O32" s="92">
        <v>0</v>
      </c>
      <c r="P32" s="93">
        <f>N32+O32</f>
        <v>57</v>
      </c>
      <c r="Q32" s="82">
        <f>IFERROR(P32/M32,"-")</f>
        <v>0.16913946587537</v>
      </c>
      <c r="R32" s="81">
        <v>0</v>
      </c>
      <c r="S32" s="81">
        <v>24</v>
      </c>
      <c r="T32" s="82">
        <f>IFERROR(S32/(O32+P32),"-")</f>
        <v>0.42105263157895</v>
      </c>
      <c r="U32" s="182">
        <f>IFERROR(J32/SUM(P32:P33),"-")</f>
        <v>526.31578947368</v>
      </c>
      <c r="V32" s="84">
        <v>2</v>
      </c>
      <c r="W32" s="82">
        <f>IF(P32=0,"-",V32/P32)</f>
        <v>0.035087719298246</v>
      </c>
      <c r="X32" s="186">
        <v>19000</v>
      </c>
      <c r="Y32" s="187">
        <f>IFERROR(X32/P32,"-")</f>
        <v>333.33333333333</v>
      </c>
      <c r="Z32" s="187">
        <f>IFERROR(X32/V32,"-")</f>
        <v>9500</v>
      </c>
      <c r="AA32" s="188">
        <f>SUM(X32:X33)-SUM(J32:J33)</f>
        <v>7000</v>
      </c>
      <c r="AB32" s="85">
        <f>SUM(X32:X33)/SUM(J32:J33)</f>
        <v>1.0875</v>
      </c>
      <c r="AC32" s="79"/>
      <c r="AD32" s="94">
        <v>11</v>
      </c>
      <c r="AE32" s="95">
        <f>IF(P32=0,"",IF(AD32=0,"",(AD32/P32)))</f>
        <v>0.19298245614035</v>
      </c>
      <c r="AF32" s="94">
        <v>1</v>
      </c>
      <c r="AG32" s="96">
        <f>IFERROR(AF32/AD32,"-")</f>
        <v>0.090909090909091</v>
      </c>
      <c r="AH32" s="97">
        <v>3000</v>
      </c>
      <c r="AI32" s="98">
        <f>IFERROR(AH32/AD32,"-")</f>
        <v>272.72727272727</v>
      </c>
      <c r="AJ32" s="99">
        <v>1</v>
      </c>
      <c r="AK32" s="99"/>
      <c r="AL32" s="99"/>
      <c r="AM32" s="100">
        <v>20</v>
      </c>
      <c r="AN32" s="101">
        <f>IF(P32=0,"",IF(AM32=0,"",(AM32/P32)))</f>
        <v>0.35087719298246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6</v>
      </c>
      <c r="AW32" s="107">
        <f>IF(P32=0,"",IF(AV32=0,"",(AV32/P32)))</f>
        <v>0.10526315789474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9</v>
      </c>
      <c r="BF32" s="113">
        <f>IF(P32=0,"",IF(BE32=0,"",(BE32/P32)))</f>
        <v>0.15789473684211</v>
      </c>
      <c r="BG32" s="112">
        <v>1</v>
      </c>
      <c r="BH32" s="114">
        <f>IFERROR(BG32/BE32,"-")</f>
        <v>0.11111111111111</v>
      </c>
      <c r="BI32" s="115">
        <v>16000</v>
      </c>
      <c r="BJ32" s="116">
        <f>IFERROR(BI32/BE32,"-")</f>
        <v>1777.7777777778</v>
      </c>
      <c r="BK32" s="117"/>
      <c r="BL32" s="117"/>
      <c r="BM32" s="117">
        <v>1</v>
      </c>
      <c r="BN32" s="119">
        <v>7</v>
      </c>
      <c r="BO32" s="120">
        <f>IF(P32=0,"",IF(BN32=0,"",(BN32/P32)))</f>
        <v>0.12280701754386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3</v>
      </c>
      <c r="BX32" s="127">
        <f>IF(P32=0,"",IF(BW32=0,"",(BW32/P32)))</f>
        <v>0.052631578947368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0.017543859649123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2</v>
      </c>
      <c r="CP32" s="141">
        <v>19000</v>
      </c>
      <c r="CQ32" s="141">
        <v>16000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203</v>
      </c>
      <c r="C33" s="203"/>
      <c r="D33" s="203"/>
      <c r="E33" s="203"/>
      <c r="F33" s="203" t="s">
        <v>64</v>
      </c>
      <c r="G33" s="203"/>
      <c r="H33" s="90"/>
      <c r="I33" s="90"/>
      <c r="J33" s="188"/>
      <c r="K33" s="81">
        <v>0</v>
      </c>
      <c r="L33" s="81">
        <v>0</v>
      </c>
      <c r="M33" s="81">
        <v>146</v>
      </c>
      <c r="N33" s="91">
        <v>95</v>
      </c>
      <c r="O33" s="92">
        <v>0</v>
      </c>
      <c r="P33" s="93">
        <f>N33+O33</f>
        <v>95</v>
      </c>
      <c r="Q33" s="82">
        <f>IFERROR(P33/M33,"-")</f>
        <v>0.65068493150685</v>
      </c>
      <c r="R33" s="81">
        <v>2</v>
      </c>
      <c r="S33" s="81">
        <v>14</v>
      </c>
      <c r="T33" s="82">
        <f>IFERROR(S33/(O33+P33),"-")</f>
        <v>0.14736842105263</v>
      </c>
      <c r="U33" s="182"/>
      <c r="V33" s="84">
        <v>5</v>
      </c>
      <c r="W33" s="82">
        <f>IF(P33=0,"-",V33/P33)</f>
        <v>0.052631578947368</v>
      </c>
      <c r="X33" s="186">
        <v>68000</v>
      </c>
      <c r="Y33" s="187">
        <f>IFERROR(X33/P33,"-")</f>
        <v>715.78947368421</v>
      </c>
      <c r="Z33" s="187">
        <f>IFERROR(X33/V33,"-")</f>
        <v>13600</v>
      </c>
      <c r="AA33" s="188"/>
      <c r="AB33" s="85"/>
      <c r="AC33" s="79"/>
      <c r="AD33" s="94">
        <v>6</v>
      </c>
      <c r="AE33" s="95">
        <f>IF(P33=0,"",IF(AD33=0,"",(AD33/P33)))</f>
        <v>0.063157894736842</v>
      </c>
      <c r="AF33" s="94">
        <v>1</v>
      </c>
      <c r="AG33" s="96">
        <f>IFERROR(AF33/AD33,"-")</f>
        <v>0.16666666666667</v>
      </c>
      <c r="AH33" s="97">
        <v>12000</v>
      </c>
      <c r="AI33" s="98">
        <f>IFERROR(AH33/AD33,"-")</f>
        <v>2000</v>
      </c>
      <c r="AJ33" s="99"/>
      <c r="AK33" s="99"/>
      <c r="AL33" s="99">
        <v>1</v>
      </c>
      <c r="AM33" s="100">
        <v>24</v>
      </c>
      <c r="AN33" s="101">
        <f>IF(P33=0,"",IF(AM33=0,"",(AM33/P33)))</f>
        <v>0.25263157894737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19</v>
      </c>
      <c r="AW33" s="107">
        <f>IF(P33=0,"",IF(AV33=0,"",(AV33/P33)))</f>
        <v>0.2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20</v>
      </c>
      <c r="BF33" s="113">
        <f>IF(P33=0,"",IF(BE33=0,"",(BE33/P33)))</f>
        <v>0.21052631578947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19</v>
      </c>
      <c r="BO33" s="120">
        <f>IF(P33=0,"",IF(BN33=0,"",(BN33/P33)))</f>
        <v>0.2</v>
      </c>
      <c r="BP33" s="121">
        <v>3</v>
      </c>
      <c r="BQ33" s="122">
        <f>IFERROR(BP33/BN33,"-")</f>
        <v>0.15789473684211</v>
      </c>
      <c r="BR33" s="123">
        <v>46000</v>
      </c>
      <c r="BS33" s="124">
        <f>IFERROR(BR33/BN33,"-")</f>
        <v>2421.0526315789</v>
      </c>
      <c r="BT33" s="125">
        <v>1</v>
      </c>
      <c r="BU33" s="125"/>
      <c r="BV33" s="125">
        <v>2</v>
      </c>
      <c r="BW33" s="126">
        <v>7</v>
      </c>
      <c r="BX33" s="127">
        <f>IF(P33=0,"",IF(BW33=0,"",(BW33/P33)))</f>
        <v>0.073684210526316</v>
      </c>
      <c r="BY33" s="128">
        <v>1</v>
      </c>
      <c r="BZ33" s="129">
        <f>IFERROR(BY33/BW33,"-")</f>
        <v>0.14285714285714</v>
      </c>
      <c r="CA33" s="130">
        <v>10000</v>
      </c>
      <c r="CB33" s="131">
        <f>IFERROR(CA33/BW33,"-")</f>
        <v>1428.5714285714</v>
      </c>
      <c r="CC33" s="132"/>
      <c r="CD33" s="132">
        <v>1</v>
      </c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5</v>
      </c>
      <c r="CP33" s="141">
        <v>68000</v>
      </c>
      <c r="CQ33" s="141">
        <v>26000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0.1625</v>
      </c>
      <c r="B34" s="203" t="s">
        <v>204</v>
      </c>
      <c r="C34" s="203" t="s">
        <v>90</v>
      </c>
      <c r="D34" s="203" t="s">
        <v>144</v>
      </c>
      <c r="E34" s="203" t="s">
        <v>205</v>
      </c>
      <c r="F34" s="203" t="s">
        <v>137</v>
      </c>
      <c r="G34" s="203" t="s">
        <v>206</v>
      </c>
      <c r="H34" s="90" t="s">
        <v>153</v>
      </c>
      <c r="I34" s="90" t="s">
        <v>207</v>
      </c>
      <c r="J34" s="188">
        <v>80000</v>
      </c>
      <c r="K34" s="81">
        <v>0</v>
      </c>
      <c r="L34" s="81">
        <v>0</v>
      </c>
      <c r="M34" s="81">
        <v>42</v>
      </c>
      <c r="N34" s="91">
        <v>6</v>
      </c>
      <c r="O34" s="92">
        <v>0</v>
      </c>
      <c r="P34" s="93">
        <f>N34+O34</f>
        <v>6</v>
      </c>
      <c r="Q34" s="82">
        <f>IFERROR(P34/M34,"-")</f>
        <v>0.14285714285714</v>
      </c>
      <c r="R34" s="81">
        <v>1</v>
      </c>
      <c r="S34" s="81">
        <v>1</v>
      </c>
      <c r="T34" s="82">
        <f>IFERROR(S34/(O34+P34),"-")</f>
        <v>0.16666666666667</v>
      </c>
      <c r="U34" s="182">
        <f>IFERROR(J34/SUM(P34:P35),"-")</f>
        <v>3200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-67000</v>
      </c>
      <c r="AB34" s="85">
        <f>SUM(X34:X35)/SUM(J34:J35)</f>
        <v>0.1625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2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1</v>
      </c>
      <c r="AW34" s="107">
        <f>IF(P34=0,"",IF(AV34=0,"",(AV34/P34)))</f>
        <v>0.16666666666667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3</v>
      </c>
      <c r="BF34" s="113">
        <f>IF(P34=0,"",IF(BE34=0,"",(BE34/P34)))</f>
        <v>0.5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208</v>
      </c>
      <c r="C35" s="203"/>
      <c r="D35" s="203"/>
      <c r="E35" s="203"/>
      <c r="F35" s="203" t="s">
        <v>64</v>
      </c>
      <c r="G35" s="203"/>
      <c r="H35" s="90"/>
      <c r="I35" s="90"/>
      <c r="J35" s="188"/>
      <c r="K35" s="81">
        <v>0</v>
      </c>
      <c r="L35" s="81">
        <v>0</v>
      </c>
      <c r="M35" s="81">
        <v>39</v>
      </c>
      <c r="N35" s="91">
        <v>18</v>
      </c>
      <c r="O35" s="92">
        <v>1</v>
      </c>
      <c r="P35" s="93">
        <f>N35+O35</f>
        <v>19</v>
      </c>
      <c r="Q35" s="82">
        <f>IFERROR(P35/M35,"-")</f>
        <v>0.48717948717949</v>
      </c>
      <c r="R35" s="81">
        <v>0</v>
      </c>
      <c r="S35" s="81">
        <v>4</v>
      </c>
      <c r="T35" s="82">
        <f>IFERROR(S35/(O35+P35),"-")</f>
        <v>0.2</v>
      </c>
      <c r="U35" s="182"/>
      <c r="V35" s="84">
        <v>1</v>
      </c>
      <c r="W35" s="82">
        <f>IF(P35=0,"-",V35/P35)</f>
        <v>0.052631578947368</v>
      </c>
      <c r="X35" s="186">
        <v>13000</v>
      </c>
      <c r="Y35" s="187">
        <f>IFERROR(X35/P35,"-")</f>
        <v>684.21052631579</v>
      </c>
      <c r="Z35" s="187">
        <f>IFERROR(X35/V35,"-")</f>
        <v>13000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7</v>
      </c>
      <c r="AN35" s="101">
        <f>IF(P35=0,"",IF(AM35=0,"",(AM35/P35)))</f>
        <v>0.36842105263158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3</v>
      </c>
      <c r="AW35" s="107">
        <f>IF(P35=0,"",IF(AV35=0,"",(AV35/P35)))</f>
        <v>0.15789473684211</v>
      </c>
      <c r="AX35" s="106">
        <v>1</v>
      </c>
      <c r="AY35" s="108">
        <f>IFERROR(AX35/AV35,"-")</f>
        <v>0.33333333333333</v>
      </c>
      <c r="AZ35" s="109">
        <v>13000</v>
      </c>
      <c r="BA35" s="110">
        <f>IFERROR(AZ35/AV35,"-")</f>
        <v>4333.3333333333</v>
      </c>
      <c r="BB35" s="111"/>
      <c r="BC35" s="111"/>
      <c r="BD35" s="111">
        <v>1</v>
      </c>
      <c r="BE35" s="112">
        <v>8</v>
      </c>
      <c r="BF35" s="113">
        <f>IF(P35=0,"",IF(BE35=0,"",(BE35/P35)))</f>
        <v>0.42105263157895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0.052631578947368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13000</v>
      </c>
      <c r="CQ35" s="141">
        <v>13000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</v>
      </c>
      <c r="B36" s="203" t="s">
        <v>209</v>
      </c>
      <c r="C36" s="203" t="s">
        <v>150</v>
      </c>
      <c r="D36" s="203" t="s">
        <v>144</v>
      </c>
      <c r="E36" s="203" t="s">
        <v>210</v>
      </c>
      <c r="F36" s="203" t="s">
        <v>137</v>
      </c>
      <c r="G36" s="203" t="s">
        <v>211</v>
      </c>
      <c r="H36" s="90" t="s">
        <v>153</v>
      </c>
      <c r="I36" s="90" t="s">
        <v>207</v>
      </c>
      <c r="J36" s="188">
        <v>110000</v>
      </c>
      <c r="K36" s="81">
        <v>0</v>
      </c>
      <c r="L36" s="81">
        <v>0</v>
      </c>
      <c r="M36" s="81">
        <v>63</v>
      </c>
      <c r="N36" s="91">
        <v>6</v>
      </c>
      <c r="O36" s="92">
        <v>0</v>
      </c>
      <c r="P36" s="93">
        <f>N36+O36</f>
        <v>6</v>
      </c>
      <c r="Q36" s="82">
        <f>IFERROR(P36/M36,"-")</f>
        <v>0.095238095238095</v>
      </c>
      <c r="R36" s="81">
        <v>1</v>
      </c>
      <c r="S36" s="81">
        <v>2</v>
      </c>
      <c r="T36" s="82">
        <f>IFERROR(S36/(O36+P36),"-")</f>
        <v>0.33333333333333</v>
      </c>
      <c r="U36" s="182">
        <f>IFERROR(J36/SUM(P36:P37),"-")</f>
        <v>2075.4716981132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-110000</v>
      </c>
      <c r="AB36" s="85">
        <f>SUM(X36:X37)/SUM(J36:J37)</f>
        <v>0</v>
      </c>
      <c r="AC36" s="79"/>
      <c r="AD36" s="94">
        <v>1</v>
      </c>
      <c r="AE36" s="95">
        <f>IF(P36=0,"",IF(AD36=0,"",(AD36/P36)))</f>
        <v>0.16666666666667</v>
      </c>
      <c r="AF36" s="94"/>
      <c r="AG36" s="96">
        <f>IFERROR(AF36/AD36,"-")</f>
        <v>0</v>
      </c>
      <c r="AH36" s="97"/>
      <c r="AI36" s="98">
        <f>IFERROR(AH36/AD36,"-")</f>
        <v>0</v>
      </c>
      <c r="AJ36" s="99"/>
      <c r="AK36" s="99"/>
      <c r="AL36" s="99"/>
      <c r="AM36" s="100">
        <v>1</v>
      </c>
      <c r="AN36" s="101">
        <f>IF(P36=0,"",IF(AM36=0,"",(AM36/P36)))</f>
        <v>0.16666666666667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0.16666666666667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212</v>
      </c>
      <c r="C37" s="203"/>
      <c r="D37" s="203"/>
      <c r="E37" s="203"/>
      <c r="F37" s="203" t="s">
        <v>64</v>
      </c>
      <c r="G37" s="203"/>
      <c r="H37" s="90"/>
      <c r="I37" s="90"/>
      <c r="J37" s="188"/>
      <c r="K37" s="81">
        <v>0</v>
      </c>
      <c r="L37" s="81">
        <v>0</v>
      </c>
      <c r="M37" s="81">
        <v>96</v>
      </c>
      <c r="N37" s="91">
        <v>45</v>
      </c>
      <c r="O37" s="92">
        <v>2</v>
      </c>
      <c r="P37" s="93">
        <f>N37+O37</f>
        <v>47</v>
      </c>
      <c r="Q37" s="82">
        <f>IFERROR(P37/M37,"-")</f>
        <v>0.48958333333333</v>
      </c>
      <c r="R37" s="81">
        <v>1</v>
      </c>
      <c r="S37" s="81">
        <v>16</v>
      </c>
      <c r="T37" s="82">
        <f>IFERROR(S37/(O37+P37),"-")</f>
        <v>0.3265306122449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>
        <v>1</v>
      </c>
      <c r="AE37" s="95">
        <f>IF(P37=0,"",IF(AD37=0,"",(AD37/P37)))</f>
        <v>0.021276595744681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>
        <v>13</v>
      </c>
      <c r="AN37" s="101">
        <f>IF(P37=0,"",IF(AM37=0,"",(AM37/P37)))</f>
        <v>0.27659574468085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7</v>
      </c>
      <c r="AW37" s="107">
        <f>IF(P37=0,"",IF(AV37=0,"",(AV37/P37)))</f>
        <v>0.14893617021277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11</v>
      </c>
      <c r="BF37" s="113">
        <f>IF(P37=0,"",IF(BE37=0,"",(BE37/P37)))</f>
        <v>0.23404255319149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13</v>
      </c>
      <c r="BO37" s="120">
        <f>IF(P37=0,"",IF(BN37=0,"",(BN37/P37)))</f>
        <v>0.27659574468085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0.021276595744681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0.021276595744681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30"/>
      <c r="B38" s="87"/>
      <c r="C38" s="88"/>
      <c r="D38" s="88"/>
      <c r="E38" s="88"/>
      <c r="F38" s="89"/>
      <c r="G38" s="90"/>
      <c r="H38" s="90"/>
      <c r="I38" s="90"/>
      <c r="J38" s="192"/>
      <c r="K38" s="34"/>
      <c r="L38" s="34"/>
      <c r="M38" s="31"/>
      <c r="N38" s="23"/>
      <c r="O38" s="23"/>
      <c r="P38" s="23"/>
      <c r="Q38" s="33"/>
      <c r="R38" s="32"/>
      <c r="S38" s="23"/>
      <c r="T38" s="32"/>
      <c r="U38" s="183"/>
      <c r="V38" s="25"/>
      <c r="W38" s="25"/>
      <c r="X38" s="189"/>
      <c r="Y38" s="189"/>
      <c r="Z38" s="189"/>
      <c r="AA38" s="189"/>
      <c r="AB38" s="33"/>
      <c r="AC38" s="59"/>
      <c r="AD38" s="63"/>
      <c r="AE38" s="64"/>
      <c r="AF38" s="63"/>
      <c r="AG38" s="67"/>
      <c r="AH38" s="68"/>
      <c r="AI38" s="69"/>
      <c r="AJ38" s="70"/>
      <c r="AK38" s="70"/>
      <c r="AL38" s="70"/>
      <c r="AM38" s="63"/>
      <c r="AN38" s="64"/>
      <c r="AO38" s="63"/>
      <c r="AP38" s="67"/>
      <c r="AQ38" s="68"/>
      <c r="AR38" s="69"/>
      <c r="AS38" s="70"/>
      <c r="AT38" s="70"/>
      <c r="AU38" s="70"/>
      <c r="AV38" s="63"/>
      <c r="AW38" s="64"/>
      <c r="AX38" s="63"/>
      <c r="AY38" s="67"/>
      <c r="AZ38" s="68"/>
      <c r="BA38" s="69"/>
      <c r="BB38" s="70"/>
      <c r="BC38" s="70"/>
      <c r="BD38" s="70"/>
      <c r="BE38" s="63"/>
      <c r="BF38" s="64"/>
      <c r="BG38" s="63"/>
      <c r="BH38" s="67"/>
      <c r="BI38" s="68"/>
      <c r="BJ38" s="69"/>
      <c r="BK38" s="70"/>
      <c r="BL38" s="70"/>
      <c r="BM38" s="70"/>
      <c r="BN38" s="65"/>
      <c r="BO38" s="66"/>
      <c r="BP38" s="63"/>
      <c r="BQ38" s="67"/>
      <c r="BR38" s="68"/>
      <c r="BS38" s="69"/>
      <c r="BT38" s="70"/>
      <c r="BU38" s="70"/>
      <c r="BV38" s="70"/>
      <c r="BW38" s="65"/>
      <c r="BX38" s="66"/>
      <c r="BY38" s="63"/>
      <c r="BZ38" s="67"/>
      <c r="CA38" s="68"/>
      <c r="CB38" s="69"/>
      <c r="CC38" s="70"/>
      <c r="CD38" s="70"/>
      <c r="CE38" s="70"/>
      <c r="CF38" s="65"/>
      <c r="CG38" s="66"/>
      <c r="CH38" s="63"/>
      <c r="CI38" s="67"/>
      <c r="CJ38" s="68"/>
      <c r="CK38" s="69"/>
      <c r="CL38" s="70"/>
      <c r="CM38" s="70"/>
      <c r="CN38" s="70"/>
      <c r="CO38" s="71"/>
      <c r="CP38" s="68"/>
      <c r="CQ38" s="68"/>
      <c r="CR38" s="68"/>
      <c r="CS38" s="72"/>
    </row>
    <row r="39" spans="1:98">
      <c r="A39" s="30"/>
      <c r="B39" s="37"/>
      <c r="C39" s="21"/>
      <c r="D39" s="21"/>
      <c r="E39" s="21"/>
      <c r="F39" s="22"/>
      <c r="G39" s="36"/>
      <c r="H39" s="36"/>
      <c r="I39" s="75"/>
      <c r="J39" s="193"/>
      <c r="K39" s="34"/>
      <c r="L39" s="34"/>
      <c r="M39" s="31"/>
      <c r="N39" s="23"/>
      <c r="O39" s="23"/>
      <c r="P39" s="23"/>
      <c r="Q39" s="33"/>
      <c r="R39" s="32"/>
      <c r="S39" s="23"/>
      <c r="T39" s="32"/>
      <c r="U39" s="183"/>
      <c r="V39" s="25"/>
      <c r="W39" s="25"/>
      <c r="X39" s="189"/>
      <c r="Y39" s="189"/>
      <c r="Z39" s="189"/>
      <c r="AA39" s="189"/>
      <c r="AB39" s="33"/>
      <c r="AC39" s="61"/>
      <c r="AD39" s="63"/>
      <c r="AE39" s="64"/>
      <c r="AF39" s="63"/>
      <c r="AG39" s="67"/>
      <c r="AH39" s="68"/>
      <c r="AI39" s="69"/>
      <c r="AJ39" s="70"/>
      <c r="AK39" s="70"/>
      <c r="AL39" s="70"/>
      <c r="AM39" s="63"/>
      <c r="AN39" s="64"/>
      <c r="AO39" s="63"/>
      <c r="AP39" s="67"/>
      <c r="AQ39" s="68"/>
      <c r="AR39" s="69"/>
      <c r="AS39" s="70"/>
      <c r="AT39" s="70"/>
      <c r="AU39" s="70"/>
      <c r="AV39" s="63"/>
      <c r="AW39" s="64"/>
      <c r="AX39" s="63"/>
      <c r="AY39" s="67"/>
      <c r="AZ39" s="68"/>
      <c r="BA39" s="69"/>
      <c r="BB39" s="70"/>
      <c r="BC39" s="70"/>
      <c r="BD39" s="70"/>
      <c r="BE39" s="63"/>
      <c r="BF39" s="64"/>
      <c r="BG39" s="63"/>
      <c r="BH39" s="67"/>
      <c r="BI39" s="68"/>
      <c r="BJ39" s="69"/>
      <c r="BK39" s="70"/>
      <c r="BL39" s="70"/>
      <c r="BM39" s="70"/>
      <c r="BN39" s="65"/>
      <c r="BO39" s="66"/>
      <c r="BP39" s="63"/>
      <c r="BQ39" s="67"/>
      <c r="BR39" s="68"/>
      <c r="BS39" s="69"/>
      <c r="BT39" s="70"/>
      <c r="BU39" s="70"/>
      <c r="BV39" s="70"/>
      <c r="BW39" s="65"/>
      <c r="BX39" s="66"/>
      <c r="BY39" s="63"/>
      <c r="BZ39" s="67"/>
      <c r="CA39" s="68"/>
      <c r="CB39" s="69"/>
      <c r="CC39" s="70"/>
      <c r="CD39" s="70"/>
      <c r="CE39" s="70"/>
      <c r="CF39" s="65"/>
      <c r="CG39" s="66"/>
      <c r="CH39" s="63"/>
      <c r="CI39" s="67"/>
      <c r="CJ39" s="68"/>
      <c r="CK39" s="69"/>
      <c r="CL39" s="70"/>
      <c r="CM39" s="70"/>
      <c r="CN39" s="70"/>
      <c r="CO39" s="71"/>
      <c r="CP39" s="68"/>
      <c r="CQ39" s="68"/>
      <c r="CR39" s="68"/>
      <c r="CS39" s="72"/>
    </row>
    <row r="40" spans="1:98">
      <c r="A40" s="19">
        <f>AB40</f>
        <v>1.0925531914894</v>
      </c>
      <c r="B40" s="39"/>
      <c r="C40" s="39"/>
      <c r="D40" s="39"/>
      <c r="E40" s="39"/>
      <c r="F40" s="39"/>
      <c r="G40" s="40" t="s">
        <v>213</v>
      </c>
      <c r="H40" s="40"/>
      <c r="I40" s="40"/>
      <c r="J40" s="190">
        <f>SUM(J6:J39)</f>
        <v>1410000</v>
      </c>
      <c r="K40" s="41">
        <f>SUM(K6:K39)</f>
        <v>0</v>
      </c>
      <c r="L40" s="41">
        <f>SUM(L6:L39)</f>
        <v>0</v>
      </c>
      <c r="M40" s="41">
        <f>SUM(M6:M39)</f>
        <v>3519</v>
      </c>
      <c r="N40" s="41">
        <f>SUM(N6:N39)</f>
        <v>1053</v>
      </c>
      <c r="O40" s="41">
        <f>SUM(O6:O39)</f>
        <v>30</v>
      </c>
      <c r="P40" s="41">
        <f>SUM(P6:P39)</f>
        <v>1083</v>
      </c>
      <c r="Q40" s="42">
        <f>IFERROR(P40/M40,"-")</f>
        <v>0.307757885763</v>
      </c>
      <c r="R40" s="78">
        <f>SUM(R6:R39)</f>
        <v>22</v>
      </c>
      <c r="S40" s="78">
        <f>SUM(S6:S39)</f>
        <v>246</v>
      </c>
      <c r="T40" s="42">
        <f>IFERROR(R40/P40,"-")</f>
        <v>0.020313942751616</v>
      </c>
      <c r="U40" s="184">
        <f>IFERROR(J40/P40,"-")</f>
        <v>1301.9390581717</v>
      </c>
      <c r="V40" s="44">
        <f>SUM(V6:V39)</f>
        <v>45</v>
      </c>
      <c r="W40" s="42">
        <f>IFERROR(V40/P40,"-")</f>
        <v>0.041551246537396</v>
      </c>
      <c r="X40" s="190">
        <f>SUM(X6:X39)</f>
        <v>1540500</v>
      </c>
      <c r="Y40" s="190">
        <f>IFERROR(X40/P40,"-")</f>
        <v>1422.4376731302</v>
      </c>
      <c r="Z40" s="190">
        <f>IFERROR(X40/V40,"-")</f>
        <v>34233.333333333</v>
      </c>
      <c r="AA40" s="190">
        <f>X40-J40</f>
        <v>130500</v>
      </c>
      <c r="AB40" s="47">
        <f>X40/J40</f>
        <v>1.0925531914894</v>
      </c>
      <c r="AC40" s="60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