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<sst xmlns="http://schemas.openxmlformats.org/spreadsheetml/2006/main" uniqueCount="224">
  <si>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</si>
  <si>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</si>
  <si>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</si>
  <si>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</si>
  <si>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</si>
  <si>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</si>
  <si>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</si>
  <si>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</si>
  <si>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</si>
  <si>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</si>
  <si>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</si>
  <si>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</si>
  <si>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</si>
  <si>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</si>
  <si>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</si>
  <si>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</si>
  <si>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</si>
  <si>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</si>
  <si>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</si>
  <si>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</si>
  <si>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</si>
  <si>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</si>
  <si>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</si>
  <si>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</si>
  <si>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</si>
  <si>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12月</t>
  </si>
  <si>
    <t>アイメール</t>
  </si>
  <si>
    <t>最終更新日</t>
  </si>
  <si>
    <t>03月31日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</si>
  <si>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</si>
  <si>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</si>
  <si>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</si>
  <si>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</si>
  <si>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</si>
  <si>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</si>
  <si>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</si>
  <si>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</si>
  <si>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</si>
  <si>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</si>
  <si>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</si>
  <si>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</si>
  <si>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</si>
  <si>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</si>
  <si>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</si>
  <si>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</si>
  <si>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</si>
  <si>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</si>
  <si>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</si>
  <si>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</si>
  <si>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</si>
  <si>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</si>
  <si>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</si>
  <si>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</si>
  <si>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</si>
  <si>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</si>
  <si>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</si>
  <si>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</si>
  <si>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</si>
  <si>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</si>
  <si>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</si>
  <si>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</si>
  <si>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smss1307</t>
  </si>
  <si>
    <t>いろいろ</t>
  </si>
  <si>
    <t>企画枠_横4コマ</t>
  </si>
  <si>
    <t>空電</t>
  </si>
  <si>
    <t>R45編集企画枠</t>
  </si>
  <si>
    <t>企画枠</t>
  </si>
  <si>
    <t>12/1～</t>
  </si>
  <si>
    <t>smss1312</t>
  </si>
  <si>
    <t>企画枠ラーメン信夫</t>
  </si>
  <si>
    <t>熟女系媒体編集企画枠</t>
  </si>
  <si>
    <t>sms_a676</t>
  </si>
  <si>
    <t>コアマガジン</t>
  </si>
  <si>
    <t>2Pスポーツ新聞_v01_アイ(森下さん)</t>
  </si>
  <si>
    <t>i34</t>
  </si>
  <si>
    <t>実話BUNKA超タブー</t>
  </si>
  <si>
    <t>1C2P</t>
  </si>
  <si>
    <t>12月01日(土)</t>
  </si>
  <si>
    <t>smss1313</t>
  </si>
  <si>
    <t>中面</t>
  </si>
  <si>
    <t>sms_a674</t>
  </si>
  <si>
    <t>三和出版</t>
  </si>
  <si>
    <t>5Pエロ画像メイン</t>
  </si>
  <si>
    <t>人妻DVD Dream</t>
  </si>
  <si>
    <t>4C5P</t>
  </si>
  <si>
    <t>12月02日(日)</t>
  </si>
  <si>
    <t>smss1310</t>
  </si>
  <si>
    <t>sms_a675</t>
  </si>
  <si>
    <t>大洋図書</t>
  </si>
  <si>
    <t>昭和の不思議101</t>
  </si>
  <si>
    <t>4C2P</t>
  </si>
  <si>
    <t>12月10日(月)</t>
  </si>
  <si>
    <t>smss1311</t>
  </si>
  <si>
    <t>sms_a677</t>
  </si>
  <si>
    <t>5P風俗(森下さん)</t>
  </si>
  <si>
    <t>まんが許せない暴力事件簿!!</t>
  </si>
  <si>
    <t>1C5P</t>
  </si>
  <si>
    <t>sms_a679</t>
  </si>
  <si>
    <t>まんが怪しい裏仕事</t>
  </si>
  <si>
    <t>12月25日(火)</t>
  </si>
  <si>
    <t>sms_a680</t>
  </si>
  <si>
    <t>まんが2019年業界 最初の悪特盛</t>
  </si>
  <si>
    <t>12月31日(月)</t>
  </si>
  <si>
    <t>smss1314</t>
  </si>
  <si>
    <t>空電 (共通)</t>
  </si>
  <si>
    <t>sms_a681</t>
  </si>
  <si>
    <t>俺の旅</t>
  </si>
  <si>
    <t>smss1316</t>
  </si>
  <si>
    <t>中面 前半</t>
  </si>
  <si>
    <t>sms_a682</t>
  </si>
  <si>
    <t>ミリオン出版</t>
  </si>
  <si>
    <t>1Pスポーツ新聞版アイ</t>
  </si>
  <si>
    <t>実話ナックルズSPECIAL</t>
  </si>
  <si>
    <t>表2　4C1P</t>
  </si>
  <si>
    <t>12月14日(金)</t>
  </si>
  <si>
    <t>smss1317</t>
  </si>
  <si>
    <t>表2</t>
  </si>
  <si>
    <t>sms_a683</t>
  </si>
  <si>
    <t>実話BUNKAタブー</t>
  </si>
  <si>
    <t>12月16日(日)</t>
  </si>
  <si>
    <t>smss1318</t>
  </si>
  <si>
    <t>中面 後半</t>
  </si>
  <si>
    <t>sms_a684</t>
  </si>
  <si>
    <t>ガイドワークス</t>
  </si>
  <si>
    <t>ぱちんこオリ術メガMix</t>
  </si>
  <si>
    <t>12月17日(月)</t>
  </si>
  <si>
    <t>smss1319</t>
  </si>
  <si>
    <t>中面 終盤</t>
  </si>
  <si>
    <t>sms_a685</t>
  </si>
  <si>
    <t>臨時増刊　ラヴァーズ</t>
  </si>
  <si>
    <t>12月18日(火)</t>
  </si>
  <si>
    <t>smss1320</t>
  </si>
  <si>
    <t>sms_a686</t>
  </si>
  <si>
    <t>メディアソフト</t>
  </si>
  <si>
    <t>1Pゴージャス(森下さん)　エロ有り</t>
  </si>
  <si>
    <t>That's DAN</t>
  </si>
  <si>
    <t>4C1P</t>
  </si>
  <si>
    <t>12月22日(土)</t>
  </si>
  <si>
    <t>smss1321</t>
  </si>
  <si>
    <t>sms_a687</t>
  </si>
  <si>
    <t>日本ジャーナル出版</t>
  </si>
  <si>
    <t>週刊実話増刊「実話ザ・タブー」</t>
  </si>
  <si>
    <t>12月26日(水)</t>
  </si>
  <si>
    <t>smss1322</t>
  </si>
  <si>
    <t>sms_a688</t>
  </si>
  <si>
    <t>パチスロ実戦術MARIAS</t>
  </si>
  <si>
    <t>12月28日(金)</t>
  </si>
  <si>
    <t>smss1323</t>
  </si>
  <si>
    <t>sms_a689</t>
  </si>
  <si>
    <t>ダイアプレス</t>
  </si>
  <si>
    <t>2Pスポーツ新聞_v01_アイ(エロ)</t>
  </si>
  <si>
    <t>ザ・ランジェリードリームPremium</t>
  </si>
  <si>
    <t>smss1324</t>
  </si>
  <si>
    <t>sms_a690</t>
  </si>
  <si>
    <t>コスミック出版</t>
  </si>
  <si>
    <t>封印映像　淫 春姫初め御開帳スペシャル</t>
  </si>
  <si>
    <t>表4　4C1P</t>
  </si>
  <si>
    <t>12月29日(土)</t>
  </si>
  <si>
    <t>smss1325</t>
  </si>
  <si>
    <t>表4</t>
  </si>
  <si>
    <t>sms_a691</t>
  </si>
  <si>
    <t>実話ナックルズ</t>
  </si>
  <si>
    <t>smss1326</t>
  </si>
  <si>
    <t>雑誌 TOTAL</t>
  </si>
  <si>
    <t>●DVD 広告</t>
  </si>
  <si>
    <t>sms_a658</t>
  </si>
  <si>
    <t>DVD4コマ</t>
  </si>
  <si>
    <t>mv20i</t>
  </si>
  <si>
    <t>ウルトラS級 超絶!猥褻なカラダ</t>
  </si>
  <si>
    <t>DVD袋表4C</t>
  </si>
  <si>
    <t>12月06日(木)</t>
  </si>
  <si>
    <t>smss1263</t>
  </si>
  <si>
    <t>sms_a659</t>
  </si>
  <si>
    <t>DVD漫画まさお</t>
  </si>
  <si>
    <t>ママ友たちの裏事情</t>
  </si>
  <si>
    <t>smss1264</t>
  </si>
  <si>
    <t>sms_a660</t>
  </si>
  <si>
    <t>BAZOOKA SUPER BEST20タイトル</t>
  </si>
  <si>
    <t>DVD対向4C1P</t>
  </si>
  <si>
    <t>12月07日(金)</t>
  </si>
  <si>
    <t>smss1265</t>
  </si>
  <si>
    <t>sms_a661</t>
  </si>
  <si>
    <t>DVD Dream</t>
  </si>
  <si>
    <t>DVD貼付け面4C1/3P</t>
  </si>
  <si>
    <t>smss1266</t>
  </si>
  <si>
    <t>sms_a662</t>
  </si>
  <si>
    <t>ぶんか社</t>
  </si>
  <si>
    <t>EXCITING MAX!Special</t>
  </si>
  <si>
    <t>DVD袋裏1C+DVDコンテンツ枠</t>
  </si>
  <si>
    <t>12月11日(火)</t>
  </si>
  <si>
    <t>smss1267</t>
  </si>
  <si>
    <t>sms_a663</t>
  </si>
  <si>
    <t>PRESTIGE SPECIAL2018</t>
  </si>
  <si>
    <t>smss1268</t>
  </si>
  <si>
    <t>sms_a664</t>
  </si>
  <si>
    <t>噂の検証!!個室マッサージ店の秘密</t>
  </si>
  <si>
    <t>smss1269</t>
  </si>
  <si>
    <t>sms_a665</t>
  </si>
  <si>
    <t>2018 OP-1グランプリ</t>
  </si>
  <si>
    <t>12月15日(土)</t>
  </si>
  <si>
    <t>smss1270</t>
  </si>
  <si>
    <t>sms_a666</t>
  </si>
  <si>
    <t>一水社</t>
  </si>
  <si>
    <t>DVD COMIC優しく魅力的な人妻</t>
  </si>
  <si>
    <t>smss1271</t>
  </si>
  <si>
    <t>sms_a667</t>
  </si>
  <si>
    <t>限界ギリギリ羞恥</t>
  </si>
  <si>
    <t>12月21日(金)</t>
  </si>
  <si>
    <t>smss1272</t>
  </si>
  <si>
    <t>sms_a668</t>
  </si>
  <si>
    <t>インフォメディア</t>
  </si>
  <si>
    <t>最高の五十路妻 ああっ熟壷がスケベすぎる…</t>
  </si>
  <si>
    <t>smss1273</t>
  </si>
  <si>
    <t>sms_a669</t>
  </si>
  <si>
    <t>なまなま生配信</t>
  </si>
  <si>
    <t>smss1274</t>
  </si>
  <si>
    <t>sms_a670</t>
  </si>
  <si>
    <t>若生出版</t>
  </si>
  <si>
    <t>ゲッチュ</t>
  </si>
  <si>
    <t>smss1275</t>
  </si>
  <si>
    <t>sms_a671</t>
  </si>
  <si>
    <t>団地妻 夫の留守にナマ出しハメ狂い!</t>
  </si>
  <si>
    <t>smss1306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</si>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</sst>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34</v>
      </c>
      <c r="D6" s="195">
        <v>1203000</v>
      </c>
      <c r="E6" s="81">
        <v>0</v>
      </c>
      <c r="F6" s="81">
        <v>0</v>
      </c>
      <c r="G6" s="81">
        <v>1101</v>
      </c>
      <c r="H6" s="91">
        <v>217</v>
      </c>
      <c r="I6" s="92">
        <v>4</v>
      </c>
      <c r="J6" s="145">
        <f>H6+I6</f>
        <v>221</v>
      </c>
      <c r="K6" s="82">
        <f>IFERROR(J6/G6,"-")</f>
        <v>0.20072661217075</v>
      </c>
      <c r="L6" s="81">
        <v>21</v>
      </c>
      <c r="M6" s="81">
        <v>49</v>
      </c>
      <c r="N6" s="82">
        <f>IFERROR(L6/J6,"-")</f>
        <v>0.095022624434389</v>
      </c>
      <c r="O6" s="83">
        <f>IFERROR(D6/J6,"-")</f>
        <v>5443.4389140271</v>
      </c>
      <c r="P6" s="84">
        <v>47</v>
      </c>
      <c r="Q6" s="82">
        <f>IFERROR(P6/J6,"-")</f>
        <v>0.21266968325792</v>
      </c>
      <c r="R6" s="200">
        <v>3026000</v>
      </c>
      <c r="S6" s="201">
        <f>IFERROR(R6/J6,"-")</f>
        <v>13692.307692308</v>
      </c>
      <c r="T6" s="201">
        <f>IFERROR(R6/P6,"-")</f>
        <v>64382.978723404</v>
      </c>
      <c r="U6" s="195">
        <f>IFERROR(R6-D6,"-")</f>
        <v>1823000</v>
      </c>
      <c r="V6" s="85">
        <f>R6/D6</f>
        <v>2.5153782211139</v>
      </c>
      <c r="W6" s="79"/>
      <c r="X6" s="144"/>
    </row>
    <row r="7" spans="1:24">
      <c r="A7" s="80"/>
      <c r="B7" s="86" t="s">
        <v>24</v>
      </c>
      <c r="C7" s="86">
        <v>28</v>
      </c>
      <c r="D7" s="195">
        <v>1430000</v>
      </c>
      <c r="E7" s="81">
        <v>0</v>
      </c>
      <c r="F7" s="81">
        <v>0</v>
      </c>
      <c r="G7" s="81">
        <v>4184</v>
      </c>
      <c r="H7" s="91">
        <v>1352</v>
      </c>
      <c r="I7" s="92">
        <v>28</v>
      </c>
      <c r="J7" s="145">
        <f>H7+I7</f>
        <v>1380</v>
      </c>
      <c r="K7" s="82">
        <f>IFERROR(J7/G7,"-")</f>
        <v>0.32982791586998</v>
      </c>
      <c r="L7" s="81">
        <v>31</v>
      </c>
      <c r="M7" s="81">
        <v>365</v>
      </c>
      <c r="N7" s="82">
        <f>IFERROR(L7/J7,"-")</f>
        <v>0.022463768115942</v>
      </c>
      <c r="O7" s="83">
        <f>IFERROR(D7/J7,"-")</f>
        <v>1036.231884058</v>
      </c>
      <c r="P7" s="84">
        <v>70</v>
      </c>
      <c r="Q7" s="82">
        <f>IFERROR(P7/J7,"-")</f>
        <v>0.050724637681159</v>
      </c>
      <c r="R7" s="200">
        <v>8841460</v>
      </c>
      <c r="S7" s="201">
        <f>IFERROR(R7/J7,"-")</f>
        <v>6406.8550724638</v>
      </c>
      <c r="T7" s="201">
        <f>IFERROR(R7/P7,"-")</f>
        <v>126306.57142857</v>
      </c>
      <c r="U7" s="195">
        <f>IFERROR(R7-D7,"-")</f>
        <v>7411460</v>
      </c>
      <c r="V7" s="85">
        <f>R7/D7</f>
        <v>6.1828391608392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2633000</v>
      </c>
      <c r="E10" s="41">
        <f>SUM(E6:E8)</f>
        <v>0</v>
      </c>
      <c r="F10" s="41">
        <f>SUM(F6:F8)</f>
        <v>0</v>
      </c>
      <c r="G10" s="41">
        <f>SUM(G6:G8)</f>
        <v>5285</v>
      </c>
      <c r="H10" s="41">
        <f>SUM(H6:H8)</f>
        <v>1569</v>
      </c>
      <c r="I10" s="41">
        <f>SUM(I6:I8)</f>
        <v>32</v>
      </c>
      <c r="J10" s="41">
        <f>SUM(J6:J8)</f>
        <v>1601</v>
      </c>
      <c r="K10" s="42">
        <f>IFERROR(J10/G10,"-")</f>
        <v>0.30293282876064</v>
      </c>
      <c r="L10" s="78">
        <f>SUM(L6:L8)</f>
        <v>52</v>
      </c>
      <c r="M10" s="78">
        <f>SUM(M6:M8)</f>
        <v>414</v>
      </c>
      <c r="N10" s="42">
        <f>IFERROR(L10/J10,"-")</f>
        <v>0.032479700187383</v>
      </c>
      <c r="O10" s="43">
        <f>IFERROR(D10/J10,"-")</f>
        <v>1644.5971267958</v>
      </c>
      <c r="P10" s="44">
        <f>SUM(P6:P8)</f>
        <v>117</v>
      </c>
      <c r="Q10" s="42">
        <f>IFERROR(P10/J10,"-")</f>
        <v>0.073079325421611</v>
      </c>
      <c r="R10" s="45">
        <f>SUM(R6:R8)</f>
        <v>11867460</v>
      </c>
      <c r="S10" s="45">
        <f>IFERROR(R10/J10,"-")</f>
        <v>7412.5296689569</v>
      </c>
      <c r="T10" s="45">
        <f>IFERROR(R10/P10,"-")</f>
        <v>101431.28205128</v>
      </c>
      <c r="U10" s="46">
        <f>SUM(U6:U8)</f>
        <v>9234460</v>
      </c>
      <c r="V10" s="47">
        <f>IFERROR(R10/D10,"-")</f>
        <v>4.5072009115078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3.0441176470588</v>
      </c>
      <c r="B6" s="203" t="s">
        <v>61</v>
      </c>
      <c r="C6" s="203" t="s">
        <v>62</v>
      </c>
      <c r="D6" s="203"/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68000</v>
      </c>
      <c r="K6" s="81">
        <v>0</v>
      </c>
      <c r="L6" s="81">
        <v>0</v>
      </c>
      <c r="M6" s="81">
        <v>48</v>
      </c>
      <c r="N6" s="91">
        <v>22</v>
      </c>
      <c r="O6" s="92">
        <v>0</v>
      </c>
      <c r="P6" s="93">
        <f>N6+O6</f>
        <v>22</v>
      </c>
      <c r="Q6" s="82">
        <f>IFERROR(P6/M6,"-")</f>
        <v>0.45833333333333</v>
      </c>
      <c r="R6" s="81">
        <v>2</v>
      </c>
      <c r="S6" s="81">
        <v>3</v>
      </c>
      <c r="T6" s="82">
        <f>IFERROR(S6/(O6+P6),"-")</f>
        <v>0.13636363636364</v>
      </c>
      <c r="U6" s="182">
        <f>IFERROR(J6/SUM(P6:P6),"-")</f>
        <v>3090.9090909091</v>
      </c>
      <c r="V6" s="84">
        <v>4</v>
      </c>
      <c r="W6" s="82">
        <f>IF(P6=0,"-",V6/P6)</f>
        <v>0.18181818181818</v>
      </c>
      <c r="X6" s="186">
        <v>207000</v>
      </c>
      <c r="Y6" s="187">
        <f>IFERROR(X6/P6,"-")</f>
        <v>9409.0909090909</v>
      </c>
      <c r="Z6" s="187">
        <f>IFERROR(X6/V6,"-")</f>
        <v>51750</v>
      </c>
      <c r="AA6" s="188">
        <f>SUM(X6:X6)-SUM(J6:J6)</f>
        <v>139000</v>
      </c>
      <c r="AB6" s="85">
        <f>SUM(X6:X6)/SUM(J6:J6)</f>
        <v>3.0441176470588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0.045454545454545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5</v>
      </c>
      <c r="AW6" s="107">
        <f>IF(P6=0,"",IF(AV6=0,"",(AV6/P6)))</f>
        <v>0.22727272727273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6</v>
      </c>
      <c r="BF6" s="113">
        <f>IF(P6=0,"",IF(BE6=0,"",(BE6/P6)))</f>
        <v>0.27272727272727</v>
      </c>
      <c r="BG6" s="112">
        <v>1</v>
      </c>
      <c r="BH6" s="114">
        <f>IFERROR(BG6/BE6,"-")</f>
        <v>0.16666666666667</v>
      </c>
      <c r="BI6" s="115">
        <v>3000</v>
      </c>
      <c r="BJ6" s="116">
        <f>IFERROR(BI6/BE6,"-")</f>
        <v>500</v>
      </c>
      <c r="BK6" s="117">
        <v>1</v>
      </c>
      <c r="BL6" s="117"/>
      <c r="BM6" s="117"/>
      <c r="BN6" s="119">
        <v>8</v>
      </c>
      <c r="BO6" s="120">
        <f>IF(P6=0,"",IF(BN6=0,"",(BN6/P6)))</f>
        <v>0.36363636363636</v>
      </c>
      <c r="BP6" s="121">
        <v>1</v>
      </c>
      <c r="BQ6" s="122">
        <f>IFERROR(BP6/BN6,"-")</f>
        <v>0.125</v>
      </c>
      <c r="BR6" s="123">
        <v>160000</v>
      </c>
      <c r="BS6" s="124">
        <f>IFERROR(BR6/BN6,"-")</f>
        <v>20000</v>
      </c>
      <c r="BT6" s="125"/>
      <c r="BU6" s="125"/>
      <c r="BV6" s="125">
        <v>1</v>
      </c>
      <c r="BW6" s="126">
        <v>2</v>
      </c>
      <c r="BX6" s="127">
        <f>IF(P6=0,"",IF(BW6=0,"",(BW6/P6)))</f>
        <v>0.090909090909091</v>
      </c>
      <c r="BY6" s="128">
        <v>2</v>
      </c>
      <c r="BZ6" s="129">
        <f>IFERROR(BY6/BW6,"-")</f>
        <v>1</v>
      </c>
      <c r="CA6" s="130">
        <v>44000</v>
      </c>
      <c r="CB6" s="131">
        <f>IFERROR(CA6/BW6,"-")</f>
        <v>22000</v>
      </c>
      <c r="CC6" s="132"/>
      <c r="CD6" s="132">
        <v>1</v>
      </c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4</v>
      </c>
      <c r="CP6" s="141">
        <v>207000</v>
      </c>
      <c r="CQ6" s="141">
        <v>160000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>
        <f>AB7</f>
        <v>5.9571428571429</v>
      </c>
      <c r="B7" s="203" t="s">
        <v>68</v>
      </c>
      <c r="C7" s="203" t="s">
        <v>62</v>
      </c>
      <c r="D7" s="203"/>
      <c r="E7" s="203" t="s">
        <v>69</v>
      </c>
      <c r="F7" s="203" t="s">
        <v>64</v>
      </c>
      <c r="G7" s="203" t="s">
        <v>70</v>
      </c>
      <c r="H7" s="90" t="s">
        <v>66</v>
      </c>
      <c r="I7" s="90" t="s">
        <v>67</v>
      </c>
      <c r="J7" s="188">
        <v>70000</v>
      </c>
      <c r="K7" s="81">
        <v>0</v>
      </c>
      <c r="L7" s="81">
        <v>0</v>
      </c>
      <c r="M7" s="81">
        <v>68</v>
      </c>
      <c r="N7" s="91">
        <v>16</v>
      </c>
      <c r="O7" s="92">
        <v>0</v>
      </c>
      <c r="P7" s="93">
        <f>N7+O7</f>
        <v>16</v>
      </c>
      <c r="Q7" s="82">
        <f>IFERROR(P7/M7,"-")</f>
        <v>0.23529411764706</v>
      </c>
      <c r="R7" s="81">
        <v>3</v>
      </c>
      <c r="S7" s="81">
        <v>4</v>
      </c>
      <c r="T7" s="82">
        <f>IFERROR(S7/(O7+P7),"-")</f>
        <v>0.25</v>
      </c>
      <c r="U7" s="182">
        <f>IFERROR(J7/SUM(P7:P7),"-")</f>
        <v>4375</v>
      </c>
      <c r="V7" s="84">
        <v>3</v>
      </c>
      <c r="W7" s="82">
        <f>IF(P7=0,"-",V7/P7)</f>
        <v>0.1875</v>
      </c>
      <c r="X7" s="186">
        <v>417000</v>
      </c>
      <c r="Y7" s="187">
        <f>IFERROR(X7/P7,"-")</f>
        <v>26062.5</v>
      </c>
      <c r="Z7" s="187">
        <f>IFERROR(X7/V7,"-")</f>
        <v>139000</v>
      </c>
      <c r="AA7" s="188">
        <f>SUM(X7:X7)-SUM(J7:J7)</f>
        <v>347000</v>
      </c>
      <c r="AB7" s="85">
        <f>SUM(X7:X7)/SUM(J7:J7)</f>
        <v>5.9571428571429</v>
      </c>
      <c r="AC7" s="79"/>
      <c r="AD7" s="94">
        <v>2</v>
      </c>
      <c r="AE7" s="95">
        <f>IF(P7=0,"",IF(AD7=0,"",(AD7/P7)))</f>
        <v>0.125</v>
      </c>
      <c r="AF7" s="94">
        <v>1</v>
      </c>
      <c r="AG7" s="96">
        <f>IFERROR(AF7/AD7,"-")</f>
        <v>0.5</v>
      </c>
      <c r="AH7" s="97">
        <v>8000</v>
      </c>
      <c r="AI7" s="98">
        <f>IFERROR(AH7/AD7,"-")</f>
        <v>4000</v>
      </c>
      <c r="AJ7" s="99"/>
      <c r="AK7" s="99">
        <v>1</v>
      </c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2</v>
      </c>
      <c r="AW7" s="107">
        <f>IF(P7=0,"",IF(AV7=0,"",(AV7/P7)))</f>
        <v>0.125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5</v>
      </c>
      <c r="BF7" s="113">
        <f>IF(P7=0,"",IF(BE7=0,"",(BE7/P7)))</f>
        <v>0.3125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5</v>
      </c>
      <c r="BO7" s="120">
        <f>IF(P7=0,"",IF(BN7=0,"",(BN7/P7)))</f>
        <v>0.3125</v>
      </c>
      <c r="BP7" s="121">
        <v>2</v>
      </c>
      <c r="BQ7" s="122">
        <f>IFERROR(BP7/BN7,"-")</f>
        <v>0.4</v>
      </c>
      <c r="BR7" s="123">
        <v>409000</v>
      </c>
      <c r="BS7" s="124">
        <f>IFERROR(BR7/BN7,"-")</f>
        <v>81800</v>
      </c>
      <c r="BT7" s="125"/>
      <c r="BU7" s="125"/>
      <c r="BV7" s="125">
        <v>2</v>
      </c>
      <c r="BW7" s="126">
        <v>2</v>
      </c>
      <c r="BX7" s="127">
        <f>IF(P7=0,"",IF(BW7=0,"",(BW7/P7)))</f>
        <v>0.125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3</v>
      </c>
      <c r="CP7" s="141">
        <v>417000</v>
      </c>
      <c r="CQ7" s="141">
        <v>366000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0.075</v>
      </c>
      <c r="B8" s="203" t="s">
        <v>71</v>
      </c>
      <c r="C8" s="203" t="s">
        <v>72</v>
      </c>
      <c r="D8" s="203"/>
      <c r="E8" s="203" t="s">
        <v>73</v>
      </c>
      <c r="F8" s="203" t="s">
        <v>74</v>
      </c>
      <c r="G8" s="203" t="s">
        <v>75</v>
      </c>
      <c r="H8" s="90" t="s">
        <v>76</v>
      </c>
      <c r="I8" s="204" t="s">
        <v>77</v>
      </c>
      <c r="J8" s="188">
        <v>40000</v>
      </c>
      <c r="K8" s="81">
        <v>0</v>
      </c>
      <c r="L8" s="81">
        <v>0</v>
      </c>
      <c r="M8" s="81">
        <v>13</v>
      </c>
      <c r="N8" s="91">
        <v>0</v>
      </c>
      <c r="O8" s="92">
        <v>0</v>
      </c>
      <c r="P8" s="93">
        <f>N8+O8</f>
        <v>0</v>
      </c>
      <c r="Q8" s="82">
        <f>IFERROR(P8/M8,"-")</f>
        <v>0</v>
      </c>
      <c r="R8" s="81">
        <v>0</v>
      </c>
      <c r="S8" s="81">
        <v>0</v>
      </c>
      <c r="T8" s="82" t="str">
        <f>IFERROR(S8/(O8+P8),"-")</f>
        <v>-</v>
      </c>
      <c r="U8" s="182">
        <f>IFERROR(J8/SUM(P8:P9),"-")</f>
        <v>6666.6666666667</v>
      </c>
      <c r="V8" s="84">
        <v>0</v>
      </c>
      <c r="W8" s="82" t="str">
        <f>IF(P8=0,"-",V8/P8)</f>
        <v>-</v>
      </c>
      <c r="X8" s="186">
        <v>0</v>
      </c>
      <c r="Y8" s="187" t="str">
        <f>IFERROR(X8/P8,"-")</f>
        <v>-</v>
      </c>
      <c r="Z8" s="187" t="str">
        <f>IFERROR(X8/V8,"-")</f>
        <v>-</v>
      </c>
      <c r="AA8" s="188">
        <f>SUM(X8:X9)-SUM(J8:J9)</f>
        <v>-37000</v>
      </c>
      <c r="AB8" s="85">
        <f>SUM(X8:X9)/SUM(J8:J9)</f>
        <v>0.075</v>
      </c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78</v>
      </c>
      <c r="C9" s="203" t="s">
        <v>79</v>
      </c>
      <c r="D9" s="203"/>
      <c r="E9" s="203"/>
      <c r="F9" s="203" t="s">
        <v>64</v>
      </c>
      <c r="G9" s="203"/>
      <c r="H9" s="90"/>
      <c r="I9" s="90"/>
      <c r="J9" s="188"/>
      <c r="K9" s="81">
        <v>0</v>
      </c>
      <c r="L9" s="81">
        <v>0</v>
      </c>
      <c r="M9" s="81">
        <v>113</v>
      </c>
      <c r="N9" s="91">
        <v>6</v>
      </c>
      <c r="O9" s="92">
        <v>0</v>
      </c>
      <c r="P9" s="93">
        <f>N9+O9</f>
        <v>6</v>
      </c>
      <c r="Q9" s="82">
        <f>IFERROR(P9/M9,"-")</f>
        <v>0.053097345132743</v>
      </c>
      <c r="R9" s="81">
        <v>0</v>
      </c>
      <c r="S9" s="81">
        <v>2</v>
      </c>
      <c r="T9" s="82">
        <f>IFERROR(S9/(O9+P9),"-")</f>
        <v>0.33333333333333</v>
      </c>
      <c r="U9" s="182"/>
      <c r="V9" s="84">
        <v>1</v>
      </c>
      <c r="W9" s="82">
        <f>IF(P9=0,"-",V9/P9)</f>
        <v>0.16666666666667</v>
      </c>
      <c r="X9" s="186">
        <v>3000</v>
      </c>
      <c r="Y9" s="187">
        <f>IFERROR(X9/P9,"-")</f>
        <v>500</v>
      </c>
      <c r="Z9" s="187">
        <f>IFERROR(X9/V9,"-")</f>
        <v>3000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>
        <v>2</v>
      </c>
      <c r="AW9" s="107">
        <f>IF(P9=0,"",IF(AV9=0,"",(AV9/P9)))</f>
        <v>0.33333333333333</v>
      </c>
      <c r="AX9" s="106">
        <v>1</v>
      </c>
      <c r="AY9" s="108">
        <f>IFERROR(AX9/AV9,"-")</f>
        <v>0.5</v>
      </c>
      <c r="AZ9" s="109">
        <v>3000</v>
      </c>
      <c r="BA9" s="110">
        <f>IFERROR(AZ9/AV9,"-")</f>
        <v>1500</v>
      </c>
      <c r="BB9" s="111">
        <v>1</v>
      </c>
      <c r="BC9" s="111"/>
      <c r="BD9" s="111"/>
      <c r="BE9" s="112">
        <v>1</v>
      </c>
      <c r="BF9" s="113">
        <f>IF(P9=0,"",IF(BE9=0,"",(BE9/P9)))</f>
        <v>0.16666666666667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1</v>
      </c>
      <c r="BO9" s="120">
        <f>IF(P9=0,"",IF(BN9=0,"",(BN9/P9)))</f>
        <v>0.16666666666667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2</v>
      </c>
      <c r="BX9" s="127">
        <f>IF(P9=0,"",IF(BW9=0,"",(BW9/P9)))</f>
        <v>0.33333333333333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3000</v>
      </c>
      <c r="CQ9" s="141">
        <v>3000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15.538461538462</v>
      </c>
      <c r="B10" s="203" t="s">
        <v>80</v>
      </c>
      <c r="C10" s="203" t="s">
        <v>81</v>
      </c>
      <c r="D10" s="203"/>
      <c r="E10" s="203" t="s">
        <v>82</v>
      </c>
      <c r="F10" s="203" t="s">
        <v>74</v>
      </c>
      <c r="G10" s="203" t="s">
        <v>83</v>
      </c>
      <c r="H10" s="90" t="s">
        <v>84</v>
      </c>
      <c r="I10" s="205" t="s">
        <v>85</v>
      </c>
      <c r="J10" s="188">
        <v>65000</v>
      </c>
      <c r="K10" s="81">
        <v>0</v>
      </c>
      <c r="L10" s="81">
        <v>0</v>
      </c>
      <c r="M10" s="81">
        <v>79</v>
      </c>
      <c r="N10" s="91">
        <v>11</v>
      </c>
      <c r="O10" s="92">
        <v>0</v>
      </c>
      <c r="P10" s="93">
        <f>N10+O10</f>
        <v>11</v>
      </c>
      <c r="Q10" s="82">
        <f>IFERROR(P10/M10,"-")</f>
        <v>0.13924050632911</v>
      </c>
      <c r="R10" s="81">
        <v>1</v>
      </c>
      <c r="S10" s="81">
        <v>0</v>
      </c>
      <c r="T10" s="82">
        <f>IFERROR(S10/(O10+P10),"-")</f>
        <v>0</v>
      </c>
      <c r="U10" s="182">
        <f>IFERROR(J10/SUM(P10:P11),"-")</f>
        <v>4333.3333333333</v>
      </c>
      <c r="V10" s="84">
        <v>2</v>
      </c>
      <c r="W10" s="82">
        <f>IF(P10=0,"-",V10/P10)</f>
        <v>0.18181818181818</v>
      </c>
      <c r="X10" s="186">
        <v>1002000</v>
      </c>
      <c r="Y10" s="187">
        <f>IFERROR(X10/P10,"-")</f>
        <v>91090.909090909</v>
      </c>
      <c r="Z10" s="187">
        <f>IFERROR(X10/V10,"-")</f>
        <v>501000</v>
      </c>
      <c r="AA10" s="188">
        <f>SUM(X10:X11)-SUM(J10:J11)</f>
        <v>945000</v>
      </c>
      <c r="AB10" s="85">
        <f>SUM(X10:X11)/SUM(J10:J11)</f>
        <v>15.538461538462</v>
      </c>
      <c r="AC10" s="79"/>
      <c r="AD10" s="94">
        <v>1</v>
      </c>
      <c r="AE10" s="95">
        <f>IF(P10=0,"",IF(AD10=0,"",(AD10/P10)))</f>
        <v>0.090909090909091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>
        <v>3</v>
      </c>
      <c r="AN10" s="101">
        <f>IF(P10=0,"",IF(AM10=0,"",(AM10/P10)))</f>
        <v>0.27272727272727</v>
      </c>
      <c r="AO10" s="100">
        <v>1</v>
      </c>
      <c r="AP10" s="102">
        <f>IFERROR(AP10/AM10,"-")</f>
        <v>0</v>
      </c>
      <c r="AQ10" s="103">
        <v>32000</v>
      </c>
      <c r="AR10" s="104">
        <f>IFERROR(AQ10/AM10,"-")</f>
        <v>10666.666666667</v>
      </c>
      <c r="AS10" s="105"/>
      <c r="AT10" s="105"/>
      <c r="AU10" s="105">
        <v>1</v>
      </c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4</v>
      </c>
      <c r="BF10" s="113">
        <f>IF(P10=0,"",IF(BE10=0,"",(BE10/P10)))</f>
        <v>0.36363636363636</v>
      </c>
      <c r="BG10" s="112">
        <v>1</v>
      </c>
      <c r="BH10" s="114">
        <f>IFERROR(BG10/BE10,"-")</f>
        <v>0.25</v>
      </c>
      <c r="BI10" s="115">
        <v>970000</v>
      </c>
      <c r="BJ10" s="116">
        <f>IFERROR(BI10/BE10,"-")</f>
        <v>242500</v>
      </c>
      <c r="BK10" s="117"/>
      <c r="BL10" s="117"/>
      <c r="BM10" s="117">
        <v>1</v>
      </c>
      <c r="BN10" s="119">
        <v>3</v>
      </c>
      <c r="BO10" s="120">
        <f>IF(P10=0,"",IF(BN10=0,"",(BN10/P10)))</f>
        <v>0.27272727272727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2</v>
      </c>
      <c r="CP10" s="141">
        <v>1002000</v>
      </c>
      <c r="CQ10" s="141">
        <v>970000</v>
      </c>
      <c r="CR10" s="141"/>
      <c r="CS10" s="142" t="str">
        <f>IF(AND(CQ10=0,CR10=0),"",IF(AND(CQ10&lt;=100000,CR10&lt;=100000),"",IF(CQ10/CP10&gt;0.7,"男高",IF(CR10/CP10&gt;0.7,"女高",""))))</f>
        <v>男高</v>
      </c>
    </row>
    <row r="11" spans="1:98">
      <c r="A11" s="80"/>
      <c r="B11" s="203" t="s">
        <v>86</v>
      </c>
      <c r="C11" s="203" t="s">
        <v>79</v>
      </c>
      <c r="D11" s="203"/>
      <c r="E11" s="203"/>
      <c r="F11" s="203" t="s">
        <v>64</v>
      </c>
      <c r="G11" s="203"/>
      <c r="H11" s="90"/>
      <c r="I11" s="90"/>
      <c r="J11" s="188"/>
      <c r="K11" s="81">
        <v>0</v>
      </c>
      <c r="L11" s="81">
        <v>0</v>
      </c>
      <c r="M11" s="81">
        <v>18</v>
      </c>
      <c r="N11" s="91">
        <v>4</v>
      </c>
      <c r="O11" s="92">
        <v>0</v>
      </c>
      <c r="P11" s="93">
        <f>N11+O11</f>
        <v>4</v>
      </c>
      <c r="Q11" s="82">
        <f>IFERROR(P11/M11,"-")</f>
        <v>0.22222222222222</v>
      </c>
      <c r="R11" s="81">
        <v>0</v>
      </c>
      <c r="S11" s="81">
        <v>0</v>
      </c>
      <c r="T11" s="82">
        <f>IFERROR(S11/(O11+P11),"-")</f>
        <v>0</v>
      </c>
      <c r="U11" s="182"/>
      <c r="V11" s="84">
        <v>1</v>
      </c>
      <c r="W11" s="82">
        <f>IF(P11=0,"-",V11/P11)</f>
        <v>0.25</v>
      </c>
      <c r="X11" s="186">
        <v>8000</v>
      </c>
      <c r="Y11" s="187">
        <f>IFERROR(X11/P11,"-")</f>
        <v>2000</v>
      </c>
      <c r="Z11" s="187">
        <f>IFERROR(X11/V11,"-")</f>
        <v>8000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3</v>
      </c>
      <c r="BF11" s="113">
        <f>IF(P11=0,"",IF(BE11=0,"",(BE11/P11)))</f>
        <v>0.75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1</v>
      </c>
      <c r="BO11" s="120">
        <f>IF(P11=0,"",IF(BN11=0,"",(BN11/P11)))</f>
        <v>0.25</v>
      </c>
      <c r="BP11" s="121">
        <v>1</v>
      </c>
      <c r="BQ11" s="122">
        <f>IFERROR(BP11/BN11,"-")</f>
        <v>1</v>
      </c>
      <c r="BR11" s="123">
        <v>8000</v>
      </c>
      <c r="BS11" s="124">
        <f>IFERROR(BR11/BN11,"-")</f>
        <v>8000</v>
      </c>
      <c r="BT11" s="125"/>
      <c r="BU11" s="125">
        <v>1</v>
      </c>
      <c r="BV11" s="125"/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1</v>
      </c>
      <c r="CP11" s="141">
        <v>8000</v>
      </c>
      <c r="CQ11" s="141">
        <v>8000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3.5285714285714</v>
      </c>
      <c r="B12" s="203" t="s">
        <v>87</v>
      </c>
      <c r="C12" s="203" t="s">
        <v>88</v>
      </c>
      <c r="D12" s="203"/>
      <c r="E12" s="203" t="s">
        <v>73</v>
      </c>
      <c r="F12" s="203" t="s">
        <v>74</v>
      </c>
      <c r="G12" s="203" t="s">
        <v>89</v>
      </c>
      <c r="H12" s="90" t="s">
        <v>90</v>
      </c>
      <c r="I12" s="90" t="s">
        <v>91</v>
      </c>
      <c r="J12" s="188">
        <v>70000</v>
      </c>
      <c r="K12" s="81">
        <v>0</v>
      </c>
      <c r="L12" s="81">
        <v>0</v>
      </c>
      <c r="M12" s="81">
        <v>33</v>
      </c>
      <c r="N12" s="91">
        <v>6</v>
      </c>
      <c r="O12" s="92">
        <v>0</v>
      </c>
      <c r="P12" s="93">
        <f>N12+O12</f>
        <v>6</v>
      </c>
      <c r="Q12" s="82">
        <f>IFERROR(P12/M12,"-")</f>
        <v>0.18181818181818</v>
      </c>
      <c r="R12" s="81">
        <v>0</v>
      </c>
      <c r="S12" s="81">
        <v>1</v>
      </c>
      <c r="T12" s="82">
        <f>IFERROR(S12/(O12+P12),"-")</f>
        <v>0.16666666666667</v>
      </c>
      <c r="U12" s="182">
        <f>IFERROR(J12/SUM(P12:P13),"-")</f>
        <v>7777.7777777778</v>
      </c>
      <c r="V12" s="84">
        <v>3</v>
      </c>
      <c r="W12" s="82">
        <f>IF(P12=0,"-",V12/P12)</f>
        <v>0.5</v>
      </c>
      <c r="X12" s="186">
        <v>247000</v>
      </c>
      <c r="Y12" s="187">
        <f>IFERROR(X12/P12,"-")</f>
        <v>41166.666666667</v>
      </c>
      <c r="Z12" s="187">
        <f>IFERROR(X12/V12,"-")</f>
        <v>82333.333333333</v>
      </c>
      <c r="AA12" s="188">
        <f>SUM(X12:X13)-SUM(J12:J13)</f>
        <v>177000</v>
      </c>
      <c r="AB12" s="85">
        <f>SUM(X12:X13)/SUM(J12:J13)</f>
        <v>3.5285714285714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2</v>
      </c>
      <c r="BF12" s="113">
        <f>IF(P12=0,"",IF(BE12=0,"",(BE12/P12)))</f>
        <v>0.33333333333333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2</v>
      </c>
      <c r="BO12" s="120">
        <f>IF(P12=0,"",IF(BN12=0,"",(BN12/P12)))</f>
        <v>0.33333333333333</v>
      </c>
      <c r="BP12" s="121">
        <v>1</v>
      </c>
      <c r="BQ12" s="122">
        <f>IFERROR(BP12/BN12,"-")</f>
        <v>0.5</v>
      </c>
      <c r="BR12" s="123">
        <v>5000</v>
      </c>
      <c r="BS12" s="124">
        <f>IFERROR(BR12/BN12,"-")</f>
        <v>2500</v>
      </c>
      <c r="BT12" s="125">
        <v>1</v>
      </c>
      <c r="BU12" s="125"/>
      <c r="BV12" s="125"/>
      <c r="BW12" s="126">
        <v>2</v>
      </c>
      <c r="BX12" s="127">
        <f>IF(P12=0,"",IF(BW12=0,"",(BW12/P12)))</f>
        <v>0.33333333333333</v>
      </c>
      <c r="BY12" s="128">
        <v>2</v>
      </c>
      <c r="BZ12" s="129">
        <f>IFERROR(BY12/BW12,"-")</f>
        <v>1</v>
      </c>
      <c r="CA12" s="130">
        <v>242000</v>
      </c>
      <c r="CB12" s="131">
        <f>IFERROR(CA12/BW12,"-")</f>
        <v>121000</v>
      </c>
      <c r="CC12" s="132">
        <v>1</v>
      </c>
      <c r="CD12" s="132"/>
      <c r="CE12" s="132">
        <v>1</v>
      </c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3</v>
      </c>
      <c r="CP12" s="141">
        <v>247000</v>
      </c>
      <c r="CQ12" s="141">
        <v>240000</v>
      </c>
      <c r="CR12" s="141"/>
      <c r="CS12" s="142" t="str">
        <f>IF(AND(CQ12=0,CR12=0),"",IF(AND(CQ12&lt;=100000,CR12&lt;=100000),"",IF(CQ12/CP12&gt;0.7,"男高",IF(CR12/CP12&gt;0.7,"女高",""))))</f>
        <v>男高</v>
      </c>
    </row>
    <row r="13" spans="1:98">
      <c r="A13" s="80"/>
      <c r="B13" s="203" t="s">
        <v>92</v>
      </c>
      <c r="C13" s="203" t="s">
        <v>79</v>
      </c>
      <c r="D13" s="203"/>
      <c r="E13" s="203"/>
      <c r="F13" s="203" t="s">
        <v>64</v>
      </c>
      <c r="G13" s="203"/>
      <c r="H13" s="90"/>
      <c r="I13" s="90"/>
      <c r="J13" s="188"/>
      <c r="K13" s="81">
        <v>0</v>
      </c>
      <c r="L13" s="81">
        <v>0</v>
      </c>
      <c r="M13" s="81">
        <v>13</v>
      </c>
      <c r="N13" s="91">
        <v>3</v>
      </c>
      <c r="O13" s="92">
        <v>0</v>
      </c>
      <c r="P13" s="93">
        <f>N13+O13</f>
        <v>3</v>
      </c>
      <c r="Q13" s="82">
        <f>IFERROR(P13/M13,"-")</f>
        <v>0.23076923076923</v>
      </c>
      <c r="R13" s="81">
        <v>0</v>
      </c>
      <c r="S13" s="81">
        <v>1</v>
      </c>
      <c r="T13" s="82">
        <f>IFERROR(S13/(O13+P13),"-")</f>
        <v>0.33333333333333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2</v>
      </c>
      <c r="BO13" s="120">
        <f>IF(P13=0,"",IF(BN13=0,"",(BN13/P13)))</f>
        <v>0.66666666666667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1</v>
      </c>
      <c r="BX13" s="127">
        <f>IF(P13=0,"",IF(BW13=0,"",(BW13/P13)))</f>
        <v>0.33333333333333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0.11111111111111</v>
      </c>
      <c r="B14" s="203" t="s">
        <v>93</v>
      </c>
      <c r="C14" s="203" t="s">
        <v>72</v>
      </c>
      <c r="D14" s="203"/>
      <c r="E14" s="203" t="s">
        <v>94</v>
      </c>
      <c r="F14" s="203" t="s">
        <v>74</v>
      </c>
      <c r="G14" s="203" t="s">
        <v>95</v>
      </c>
      <c r="H14" s="90" t="s">
        <v>96</v>
      </c>
      <c r="I14" s="90" t="s">
        <v>91</v>
      </c>
      <c r="J14" s="188">
        <v>135000</v>
      </c>
      <c r="K14" s="81">
        <v>0</v>
      </c>
      <c r="L14" s="81">
        <v>0</v>
      </c>
      <c r="M14" s="81">
        <v>17</v>
      </c>
      <c r="N14" s="91">
        <v>1</v>
      </c>
      <c r="O14" s="92">
        <v>0</v>
      </c>
      <c r="P14" s="93">
        <f>N14+O14</f>
        <v>1</v>
      </c>
      <c r="Q14" s="82">
        <f>IFERROR(P14/M14,"-")</f>
        <v>0.058823529411765</v>
      </c>
      <c r="R14" s="81">
        <v>0</v>
      </c>
      <c r="S14" s="81">
        <v>0</v>
      </c>
      <c r="T14" s="82">
        <f>IFERROR(S14/(O14+P14),"-")</f>
        <v>0</v>
      </c>
      <c r="U14" s="182">
        <f>IFERROR(J14/SUM(P14:P17),"-")</f>
        <v>7105.2631578947</v>
      </c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>
        <f>SUM(X14:X17)-SUM(J14:J17)</f>
        <v>-120000</v>
      </c>
      <c r="AB14" s="85">
        <f>SUM(X14:X17)/SUM(J14:J17)</f>
        <v>0.11111111111111</v>
      </c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>
        <v>1</v>
      </c>
      <c r="AW14" s="107">
        <f>IF(P14=0,"",IF(AV14=0,"",(AV14/P14)))</f>
        <v>1</v>
      </c>
      <c r="AX14" s="106"/>
      <c r="AY14" s="108">
        <f>IFERROR(AX14/AV14,"-")</f>
        <v>0</v>
      </c>
      <c r="AZ14" s="109"/>
      <c r="BA14" s="110">
        <f>IFERROR(AZ14/AV14,"-")</f>
        <v>0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/>
      <c r="BO14" s="120">
        <f>IF(P14=0,"",IF(BN14=0,"",(BN14/P14)))</f>
        <v>0</v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97</v>
      </c>
      <c r="C15" s="203" t="s">
        <v>72</v>
      </c>
      <c r="D15" s="203"/>
      <c r="E15" s="203" t="s">
        <v>94</v>
      </c>
      <c r="F15" s="203" t="s">
        <v>74</v>
      </c>
      <c r="G15" s="203" t="s">
        <v>98</v>
      </c>
      <c r="H15" s="90" t="s">
        <v>96</v>
      </c>
      <c r="I15" s="90" t="s">
        <v>99</v>
      </c>
      <c r="J15" s="188"/>
      <c r="K15" s="81">
        <v>0</v>
      </c>
      <c r="L15" s="81">
        <v>0</v>
      </c>
      <c r="M15" s="81">
        <v>12</v>
      </c>
      <c r="N15" s="91">
        <v>5</v>
      </c>
      <c r="O15" s="92">
        <v>0</v>
      </c>
      <c r="P15" s="93">
        <f>N15+O15</f>
        <v>5</v>
      </c>
      <c r="Q15" s="82">
        <f>IFERROR(P15/M15,"-")</f>
        <v>0.41666666666667</v>
      </c>
      <c r="R15" s="81">
        <v>0</v>
      </c>
      <c r="S15" s="81">
        <v>1</v>
      </c>
      <c r="T15" s="82">
        <f>IFERROR(S15/(O15+P15),"-")</f>
        <v>0.2</v>
      </c>
      <c r="U15" s="182"/>
      <c r="V15" s="84">
        <v>1</v>
      </c>
      <c r="W15" s="82">
        <f>IF(P15=0,"-",V15/P15)</f>
        <v>0.2</v>
      </c>
      <c r="X15" s="186">
        <v>5000</v>
      </c>
      <c r="Y15" s="187">
        <f>IFERROR(X15/P15,"-")</f>
        <v>1000</v>
      </c>
      <c r="Z15" s="187">
        <f>IFERROR(X15/V15,"-")</f>
        <v>5000</v>
      </c>
      <c r="AA15" s="188"/>
      <c r="AB15" s="85"/>
      <c r="AC15" s="79"/>
      <c r="AD15" s="94">
        <v>1</v>
      </c>
      <c r="AE15" s="95">
        <f>IF(P15=0,"",IF(AD15=0,"",(AD15/P15)))</f>
        <v>0.2</v>
      </c>
      <c r="AF15" s="94"/>
      <c r="AG15" s="96">
        <f>IFERROR(AF15/AD15,"-")</f>
        <v>0</v>
      </c>
      <c r="AH15" s="97"/>
      <c r="AI15" s="98">
        <f>IFERROR(AH15/AD15,"-")</f>
        <v>0</v>
      </c>
      <c r="AJ15" s="99"/>
      <c r="AK15" s="99"/>
      <c r="AL15" s="99"/>
      <c r="AM15" s="100">
        <v>1</v>
      </c>
      <c r="AN15" s="101">
        <f>IF(P15=0,"",IF(AM15=0,"",(AM15/P15)))</f>
        <v>0.2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2</v>
      </c>
      <c r="BF15" s="113">
        <f>IF(P15=0,"",IF(BE15=0,"",(BE15/P15)))</f>
        <v>0.4</v>
      </c>
      <c r="BG15" s="112">
        <v>1</v>
      </c>
      <c r="BH15" s="114">
        <f>IFERROR(BG15/BE15,"-")</f>
        <v>0.5</v>
      </c>
      <c r="BI15" s="115">
        <v>5000</v>
      </c>
      <c r="BJ15" s="116">
        <f>IFERROR(BI15/BE15,"-")</f>
        <v>2500</v>
      </c>
      <c r="BK15" s="117">
        <v>1</v>
      </c>
      <c r="BL15" s="117"/>
      <c r="BM15" s="117"/>
      <c r="BN15" s="119">
        <v>1</v>
      </c>
      <c r="BO15" s="120">
        <f>IF(P15=0,"",IF(BN15=0,"",(BN15/P15)))</f>
        <v>0.2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1</v>
      </c>
      <c r="CP15" s="141">
        <v>5000</v>
      </c>
      <c r="CQ15" s="141">
        <v>5000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100</v>
      </c>
      <c r="C16" s="203" t="s">
        <v>72</v>
      </c>
      <c r="D16" s="203"/>
      <c r="E16" s="203" t="s">
        <v>94</v>
      </c>
      <c r="F16" s="203" t="s">
        <v>74</v>
      </c>
      <c r="G16" s="203" t="s">
        <v>101</v>
      </c>
      <c r="H16" s="90" t="s">
        <v>96</v>
      </c>
      <c r="I16" s="90" t="s">
        <v>102</v>
      </c>
      <c r="J16" s="188"/>
      <c r="K16" s="81">
        <v>0</v>
      </c>
      <c r="L16" s="81">
        <v>0</v>
      </c>
      <c r="M16" s="81">
        <v>11</v>
      </c>
      <c r="N16" s="91">
        <v>3</v>
      </c>
      <c r="O16" s="92">
        <v>0</v>
      </c>
      <c r="P16" s="93">
        <f>N16+O16</f>
        <v>3</v>
      </c>
      <c r="Q16" s="82">
        <f>IFERROR(P16/M16,"-")</f>
        <v>0.27272727272727</v>
      </c>
      <c r="R16" s="81">
        <v>0</v>
      </c>
      <c r="S16" s="81">
        <v>2</v>
      </c>
      <c r="T16" s="82">
        <f>IFERROR(S16/(O16+P16),"-")</f>
        <v>0.66666666666667</v>
      </c>
      <c r="U16" s="182"/>
      <c r="V16" s="84">
        <v>1</v>
      </c>
      <c r="W16" s="82">
        <f>IF(P16=0,"-",V16/P16)</f>
        <v>0.33333333333333</v>
      </c>
      <c r="X16" s="186">
        <v>10000</v>
      </c>
      <c r="Y16" s="187">
        <f>IFERROR(X16/P16,"-")</f>
        <v>3333.3333333333</v>
      </c>
      <c r="Z16" s="187">
        <f>IFERROR(X16/V16,"-")</f>
        <v>10000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>
        <v>1</v>
      </c>
      <c r="AW16" s="107">
        <f>IF(P16=0,"",IF(AV16=0,"",(AV16/P16)))</f>
        <v>0.33333333333333</v>
      </c>
      <c r="AX16" s="106"/>
      <c r="AY16" s="108">
        <f>IFERROR(AX16/AV16,"-")</f>
        <v>0</v>
      </c>
      <c r="AZ16" s="109"/>
      <c r="BA16" s="110">
        <f>IFERROR(AZ16/AV16,"-")</f>
        <v>0</v>
      </c>
      <c r="BB16" s="111"/>
      <c r="BC16" s="111"/>
      <c r="BD16" s="111"/>
      <c r="BE16" s="112">
        <v>1</v>
      </c>
      <c r="BF16" s="113">
        <f>IF(P16=0,"",IF(BE16=0,"",(BE16/P16)))</f>
        <v>0.33333333333333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1</v>
      </c>
      <c r="BO16" s="120">
        <f>IF(P16=0,"",IF(BN16=0,"",(BN16/P16)))</f>
        <v>0.33333333333333</v>
      </c>
      <c r="BP16" s="121">
        <v>1</v>
      </c>
      <c r="BQ16" s="122">
        <f>IFERROR(BP16/BN16,"-")</f>
        <v>1</v>
      </c>
      <c r="BR16" s="123">
        <v>10000</v>
      </c>
      <c r="BS16" s="124">
        <f>IFERROR(BR16/BN16,"-")</f>
        <v>10000</v>
      </c>
      <c r="BT16" s="125"/>
      <c r="BU16" s="125">
        <v>1</v>
      </c>
      <c r="BV16" s="125"/>
      <c r="BW16" s="126"/>
      <c r="BX16" s="127">
        <f>IF(P16=0,"",IF(BW16=0,"",(BW16/P16)))</f>
        <v>0</v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1</v>
      </c>
      <c r="CP16" s="141">
        <v>10000</v>
      </c>
      <c r="CQ16" s="141">
        <v>10000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103</v>
      </c>
      <c r="C17" s="203"/>
      <c r="D17" s="203"/>
      <c r="E17" s="203"/>
      <c r="F17" s="203" t="s">
        <v>64</v>
      </c>
      <c r="G17" s="203" t="s">
        <v>104</v>
      </c>
      <c r="H17" s="90"/>
      <c r="I17" s="90"/>
      <c r="J17" s="188"/>
      <c r="K17" s="81">
        <v>0</v>
      </c>
      <c r="L17" s="81">
        <v>0</v>
      </c>
      <c r="M17" s="81">
        <v>43</v>
      </c>
      <c r="N17" s="91">
        <v>7</v>
      </c>
      <c r="O17" s="92">
        <v>3</v>
      </c>
      <c r="P17" s="93">
        <f>N17+O17</f>
        <v>10</v>
      </c>
      <c r="Q17" s="82">
        <f>IFERROR(P17/M17,"-")</f>
        <v>0.23255813953488</v>
      </c>
      <c r="R17" s="81">
        <v>0</v>
      </c>
      <c r="S17" s="81">
        <v>4</v>
      </c>
      <c r="T17" s="82">
        <f>IFERROR(S17/(O17+P17),"-")</f>
        <v>0.30769230769231</v>
      </c>
      <c r="U17" s="182"/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>
        <v>5</v>
      </c>
      <c r="AW17" s="107">
        <f>IF(P17=0,"",IF(AV17=0,"",(AV17/P17)))</f>
        <v>0.5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>
        <v>5</v>
      </c>
      <c r="BO17" s="120">
        <f>IF(P17=0,"",IF(BN17=0,"",(BN17/P17)))</f>
        <v>0.5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/>
      <c r="BX17" s="127">
        <f>IF(P17=0,"",IF(BW17=0,"",(BW17/P17)))</f>
        <v>0</v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>
        <f>AB18</f>
        <v>1.5538461538462</v>
      </c>
      <c r="B18" s="203" t="s">
        <v>105</v>
      </c>
      <c r="C18" s="203" t="s">
        <v>88</v>
      </c>
      <c r="D18" s="203"/>
      <c r="E18" s="203" t="s">
        <v>94</v>
      </c>
      <c r="F18" s="203" t="s">
        <v>74</v>
      </c>
      <c r="G18" s="203" t="s">
        <v>106</v>
      </c>
      <c r="H18" s="90" t="s">
        <v>96</v>
      </c>
      <c r="I18" s="90" t="s">
        <v>91</v>
      </c>
      <c r="J18" s="188">
        <v>65000</v>
      </c>
      <c r="K18" s="81">
        <v>0</v>
      </c>
      <c r="L18" s="81">
        <v>0</v>
      </c>
      <c r="M18" s="81">
        <v>29</v>
      </c>
      <c r="N18" s="91">
        <v>8</v>
      </c>
      <c r="O18" s="92">
        <v>0</v>
      </c>
      <c r="P18" s="93">
        <f>N18+O18</f>
        <v>8</v>
      </c>
      <c r="Q18" s="82">
        <f>IFERROR(P18/M18,"-")</f>
        <v>0.27586206896552</v>
      </c>
      <c r="R18" s="81">
        <v>1</v>
      </c>
      <c r="S18" s="81">
        <v>4</v>
      </c>
      <c r="T18" s="82">
        <f>IFERROR(S18/(O18+P18),"-")</f>
        <v>0.5</v>
      </c>
      <c r="U18" s="182">
        <f>IFERROR(J18/SUM(P18:P19),"-")</f>
        <v>7222.2222222222</v>
      </c>
      <c r="V18" s="84">
        <v>3</v>
      </c>
      <c r="W18" s="82">
        <f>IF(P18=0,"-",V18/P18)</f>
        <v>0.375</v>
      </c>
      <c r="X18" s="186">
        <v>101000</v>
      </c>
      <c r="Y18" s="187">
        <f>IFERROR(X18/P18,"-")</f>
        <v>12625</v>
      </c>
      <c r="Z18" s="187">
        <f>IFERROR(X18/V18,"-")</f>
        <v>33666.666666667</v>
      </c>
      <c r="AA18" s="188">
        <f>SUM(X18:X19)-SUM(J18:J19)</f>
        <v>36000</v>
      </c>
      <c r="AB18" s="85">
        <f>SUM(X18:X19)/SUM(J18:J19)</f>
        <v>1.5538461538462</v>
      </c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>
        <v>1</v>
      </c>
      <c r="AN18" s="101">
        <f>IF(P18=0,"",IF(AM18=0,"",(AM18/P18)))</f>
        <v>0.125</v>
      </c>
      <c r="AO18" s="100"/>
      <c r="AP18" s="102">
        <f>IFERROR(AP18/AM18,"-")</f>
        <v>0</v>
      </c>
      <c r="AQ18" s="103"/>
      <c r="AR18" s="104">
        <f>IFERROR(AQ18/AM18,"-")</f>
        <v>0</v>
      </c>
      <c r="AS18" s="105"/>
      <c r="AT18" s="105"/>
      <c r="AU18" s="105"/>
      <c r="AV18" s="106">
        <v>1</v>
      </c>
      <c r="AW18" s="107">
        <f>IF(P18=0,"",IF(AV18=0,"",(AV18/P18)))</f>
        <v>0.125</v>
      </c>
      <c r="AX18" s="106">
        <v>1</v>
      </c>
      <c r="AY18" s="108">
        <f>IFERROR(AX18/AV18,"-")</f>
        <v>1</v>
      </c>
      <c r="AZ18" s="109">
        <v>6000</v>
      </c>
      <c r="BA18" s="110">
        <f>IFERROR(AZ18/AV18,"-")</f>
        <v>6000</v>
      </c>
      <c r="BB18" s="111"/>
      <c r="BC18" s="111">
        <v>1</v>
      </c>
      <c r="BD18" s="111"/>
      <c r="BE18" s="112">
        <v>3</v>
      </c>
      <c r="BF18" s="113">
        <f>IF(P18=0,"",IF(BE18=0,"",(BE18/P18)))</f>
        <v>0.375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2</v>
      </c>
      <c r="BO18" s="120">
        <f>IF(P18=0,"",IF(BN18=0,"",(BN18/P18)))</f>
        <v>0.25</v>
      </c>
      <c r="BP18" s="121">
        <v>1</v>
      </c>
      <c r="BQ18" s="122">
        <f>IFERROR(BP18/BN18,"-")</f>
        <v>0.5</v>
      </c>
      <c r="BR18" s="123">
        <v>40000</v>
      </c>
      <c r="BS18" s="124">
        <f>IFERROR(BR18/BN18,"-")</f>
        <v>20000</v>
      </c>
      <c r="BT18" s="125"/>
      <c r="BU18" s="125"/>
      <c r="BV18" s="125">
        <v>1</v>
      </c>
      <c r="BW18" s="126">
        <v>1</v>
      </c>
      <c r="BX18" s="127">
        <f>IF(P18=0,"",IF(BW18=0,"",(BW18/P18)))</f>
        <v>0.125</v>
      </c>
      <c r="BY18" s="128">
        <v>1</v>
      </c>
      <c r="BZ18" s="129">
        <f>IFERROR(BY18/BW18,"-")</f>
        <v>1</v>
      </c>
      <c r="CA18" s="130">
        <v>55000</v>
      </c>
      <c r="CB18" s="131">
        <f>IFERROR(CA18/BW18,"-")</f>
        <v>55000</v>
      </c>
      <c r="CC18" s="132"/>
      <c r="CD18" s="132"/>
      <c r="CE18" s="132">
        <v>1</v>
      </c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3</v>
      </c>
      <c r="CP18" s="141">
        <v>101000</v>
      </c>
      <c r="CQ18" s="141">
        <v>55000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107</v>
      </c>
      <c r="C19" s="203" t="s">
        <v>108</v>
      </c>
      <c r="D19" s="203"/>
      <c r="E19" s="203"/>
      <c r="F19" s="203" t="s">
        <v>64</v>
      </c>
      <c r="G19" s="203"/>
      <c r="H19" s="90"/>
      <c r="I19" s="90"/>
      <c r="J19" s="188"/>
      <c r="K19" s="81">
        <v>0</v>
      </c>
      <c r="L19" s="81">
        <v>0</v>
      </c>
      <c r="M19" s="81">
        <v>6</v>
      </c>
      <c r="N19" s="91">
        <v>1</v>
      </c>
      <c r="O19" s="92">
        <v>0</v>
      </c>
      <c r="P19" s="93">
        <f>N19+O19</f>
        <v>1</v>
      </c>
      <c r="Q19" s="82">
        <f>IFERROR(P19/M19,"-")</f>
        <v>0.16666666666667</v>
      </c>
      <c r="R19" s="81">
        <v>0</v>
      </c>
      <c r="S19" s="81">
        <v>0</v>
      </c>
      <c r="T19" s="82">
        <f>IFERROR(S19/(O19+P19),"-")</f>
        <v>0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/>
      <c r="BO19" s="120">
        <f>IF(P19=0,"",IF(BN19=0,"",(BN19/P19)))</f>
        <v>0</v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>
        <v>1</v>
      </c>
      <c r="BX19" s="127">
        <f>IF(P19=0,"",IF(BW19=0,"",(BW19/P19)))</f>
        <v>1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>
        <f>AB20</f>
        <v>4.8</v>
      </c>
      <c r="B20" s="203" t="s">
        <v>109</v>
      </c>
      <c r="C20" s="203" t="s">
        <v>110</v>
      </c>
      <c r="D20" s="203"/>
      <c r="E20" s="203" t="s">
        <v>111</v>
      </c>
      <c r="F20" s="203" t="s">
        <v>74</v>
      </c>
      <c r="G20" s="203" t="s">
        <v>112</v>
      </c>
      <c r="H20" s="90" t="s">
        <v>113</v>
      </c>
      <c r="I20" s="90" t="s">
        <v>114</v>
      </c>
      <c r="J20" s="188">
        <v>100000</v>
      </c>
      <c r="K20" s="81">
        <v>0</v>
      </c>
      <c r="L20" s="81">
        <v>0</v>
      </c>
      <c r="M20" s="81">
        <v>25</v>
      </c>
      <c r="N20" s="91">
        <v>6</v>
      </c>
      <c r="O20" s="92">
        <v>0</v>
      </c>
      <c r="P20" s="93">
        <f>N20+O20</f>
        <v>6</v>
      </c>
      <c r="Q20" s="82">
        <f>IFERROR(P20/M20,"-")</f>
        <v>0.24</v>
      </c>
      <c r="R20" s="81">
        <v>0</v>
      </c>
      <c r="S20" s="81">
        <v>1</v>
      </c>
      <c r="T20" s="82">
        <f>IFERROR(S20/(O20+P20),"-")</f>
        <v>0.16666666666667</v>
      </c>
      <c r="U20" s="182">
        <f>IFERROR(J20/SUM(P20:P21),"-")</f>
        <v>8333.3333333333</v>
      </c>
      <c r="V20" s="84">
        <v>1</v>
      </c>
      <c r="W20" s="82">
        <f>IF(P20=0,"-",V20/P20)</f>
        <v>0.16666666666667</v>
      </c>
      <c r="X20" s="186">
        <v>14000</v>
      </c>
      <c r="Y20" s="187">
        <f>IFERROR(X20/P20,"-")</f>
        <v>2333.3333333333</v>
      </c>
      <c r="Z20" s="187">
        <f>IFERROR(X20/V20,"-")</f>
        <v>14000</v>
      </c>
      <c r="AA20" s="188">
        <f>SUM(X20:X21)-SUM(J20:J21)</f>
        <v>380000</v>
      </c>
      <c r="AB20" s="85">
        <f>SUM(X20:X21)/SUM(J20:J21)</f>
        <v>4.8</v>
      </c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>
        <v>2</v>
      </c>
      <c r="AN20" s="101">
        <f>IF(P20=0,"",IF(AM20=0,"",(AM20/P20)))</f>
        <v>0.33333333333333</v>
      </c>
      <c r="AO20" s="100">
        <v>1</v>
      </c>
      <c r="AP20" s="102">
        <f>IFERROR(AP20/AM20,"-")</f>
        <v>0</v>
      </c>
      <c r="AQ20" s="103">
        <v>14000</v>
      </c>
      <c r="AR20" s="104">
        <f>IFERROR(AQ20/AM20,"-")</f>
        <v>7000</v>
      </c>
      <c r="AS20" s="105"/>
      <c r="AT20" s="105"/>
      <c r="AU20" s="105">
        <v>1</v>
      </c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1</v>
      </c>
      <c r="BF20" s="113">
        <f>IF(P20=0,"",IF(BE20=0,"",(BE20/P20)))</f>
        <v>0.16666666666667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2</v>
      </c>
      <c r="BO20" s="120">
        <f>IF(P20=0,"",IF(BN20=0,"",(BN20/P20)))</f>
        <v>0.33333333333333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>
        <v>1</v>
      </c>
      <c r="BX20" s="127">
        <f>IF(P20=0,"",IF(BW20=0,"",(BW20/P20)))</f>
        <v>0.16666666666667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1</v>
      </c>
      <c r="CP20" s="141">
        <v>14000</v>
      </c>
      <c r="CQ20" s="141">
        <v>14000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115</v>
      </c>
      <c r="C21" s="203" t="s">
        <v>116</v>
      </c>
      <c r="D21" s="203"/>
      <c r="E21" s="203"/>
      <c r="F21" s="203" t="s">
        <v>64</v>
      </c>
      <c r="G21" s="203"/>
      <c r="H21" s="90"/>
      <c r="I21" s="90"/>
      <c r="J21" s="188"/>
      <c r="K21" s="81">
        <v>0</v>
      </c>
      <c r="L21" s="81">
        <v>0</v>
      </c>
      <c r="M21" s="81">
        <v>9</v>
      </c>
      <c r="N21" s="91">
        <v>6</v>
      </c>
      <c r="O21" s="92">
        <v>0</v>
      </c>
      <c r="P21" s="93">
        <f>N21+O21</f>
        <v>6</v>
      </c>
      <c r="Q21" s="82">
        <f>IFERROR(P21/M21,"-")</f>
        <v>0.66666666666667</v>
      </c>
      <c r="R21" s="81">
        <v>1</v>
      </c>
      <c r="S21" s="81">
        <v>1</v>
      </c>
      <c r="T21" s="82">
        <f>IFERROR(S21/(O21+P21),"-")</f>
        <v>0.16666666666667</v>
      </c>
      <c r="U21" s="182"/>
      <c r="V21" s="84">
        <v>2</v>
      </c>
      <c r="W21" s="82">
        <f>IF(P21=0,"-",V21/P21)</f>
        <v>0.33333333333333</v>
      </c>
      <c r="X21" s="186">
        <v>466000</v>
      </c>
      <c r="Y21" s="187">
        <f>IFERROR(X21/P21,"-")</f>
        <v>77666.666666667</v>
      </c>
      <c r="Z21" s="187">
        <f>IFERROR(X21/V21,"-")</f>
        <v>233000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>
        <v>2</v>
      </c>
      <c r="AN21" s="101">
        <f>IF(P21=0,"",IF(AM21=0,"",(AM21/P21)))</f>
        <v>0.33333333333333</v>
      </c>
      <c r="AO21" s="100"/>
      <c r="AP21" s="102">
        <f>IFERROR(AP21/AM21,"-")</f>
        <v>0</v>
      </c>
      <c r="AQ21" s="103"/>
      <c r="AR21" s="104">
        <f>IFERROR(AQ21/AM21,"-")</f>
        <v>0</v>
      </c>
      <c r="AS21" s="105"/>
      <c r="AT21" s="105"/>
      <c r="AU21" s="105"/>
      <c r="AV21" s="106">
        <v>1</v>
      </c>
      <c r="AW21" s="107">
        <f>IF(P21=0,"",IF(AV21=0,"",(AV21/P21)))</f>
        <v>0.16666666666667</v>
      </c>
      <c r="AX21" s="106"/>
      <c r="AY21" s="108">
        <f>IFERROR(AX21/AV21,"-")</f>
        <v>0</v>
      </c>
      <c r="AZ21" s="109"/>
      <c r="BA21" s="110">
        <f>IFERROR(AZ21/AV21,"-")</f>
        <v>0</v>
      </c>
      <c r="BB21" s="111"/>
      <c r="BC21" s="111"/>
      <c r="BD21" s="111"/>
      <c r="BE21" s="112">
        <v>1</v>
      </c>
      <c r="BF21" s="113">
        <f>IF(P21=0,"",IF(BE21=0,"",(BE21/P21)))</f>
        <v>0.16666666666667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>
        <v>1</v>
      </c>
      <c r="BO21" s="120">
        <f>IF(P21=0,"",IF(BN21=0,"",(BN21/P21)))</f>
        <v>0.16666666666667</v>
      </c>
      <c r="BP21" s="121">
        <v>1</v>
      </c>
      <c r="BQ21" s="122">
        <f>IFERROR(BP21/BN21,"-")</f>
        <v>1</v>
      </c>
      <c r="BR21" s="123">
        <v>8000</v>
      </c>
      <c r="BS21" s="124">
        <f>IFERROR(BR21/BN21,"-")</f>
        <v>8000</v>
      </c>
      <c r="BT21" s="125"/>
      <c r="BU21" s="125"/>
      <c r="BV21" s="125">
        <v>1</v>
      </c>
      <c r="BW21" s="126">
        <v>1</v>
      </c>
      <c r="BX21" s="127">
        <f>IF(P21=0,"",IF(BW21=0,"",(BW21/P21)))</f>
        <v>0.16666666666667</v>
      </c>
      <c r="BY21" s="128">
        <v>1</v>
      </c>
      <c r="BZ21" s="129">
        <f>IFERROR(BY21/BW21,"-")</f>
        <v>1</v>
      </c>
      <c r="CA21" s="130">
        <v>458000</v>
      </c>
      <c r="CB21" s="131">
        <f>IFERROR(CA21/BW21,"-")</f>
        <v>458000</v>
      </c>
      <c r="CC21" s="132"/>
      <c r="CD21" s="132"/>
      <c r="CE21" s="132">
        <v>1</v>
      </c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2</v>
      </c>
      <c r="CP21" s="141">
        <v>466000</v>
      </c>
      <c r="CQ21" s="141">
        <v>458000</v>
      </c>
      <c r="CR21" s="141"/>
      <c r="CS21" s="142" t="str">
        <f>IF(AND(CQ21=0,CR21=0),"",IF(AND(CQ21&lt;=100000,CR21&lt;=100000),"",IF(CQ21/CP21&gt;0.7,"男高",IF(CR21/CP21&gt;0.7,"女高",""))))</f>
        <v>男高</v>
      </c>
    </row>
    <row r="22" spans="1:98">
      <c r="A22" s="80">
        <f>AB22</f>
        <v>1.7384615384615</v>
      </c>
      <c r="B22" s="203" t="s">
        <v>117</v>
      </c>
      <c r="C22" s="203" t="s">
        <v>72</v>
      </c>
      <c r="D22" s="203"/>
      <c r="E22" s="203" t="s">
        <v>94</v>
      </c>
      <c r="F22" s="203" t="s">
        <v>74</v>
      </c>
      <c r="G22" s="203" t="s">
        <v>118</v>
      </c>
      <c r="H22" s="90" t="s">
        <v>96</v>
      </c>
      <c r="I22" s="205" t="s">
        <v>119</v>
      </c>
      <c r="J22" s="188">
        <v>65000</v>
      </c>
      <c r="K22" s="81">
        <v>0</v>
      </c>
      <c r="L22" s="81">
        <v>0</v>
      </c>
      <c r="M22" s="81">
        <v>46</v>
      </c>
      <c r="N22" s="91">
        <v>5</v>
      </c>
      <c r="O22" s="92">
        <v>0</v>
      </c>
      <c r="P22" s="93">
        <f>N22+O22</f>
        <v>5</v>
      </c>
      <c r="Q22" s="82">
        <f>IFERROR(P22/M22,"-")</f>
        <v>0.10869565217391</v>
      </c>
      <c r="R22" s="81">
        <v>0</v>
      </c>
      <c r="S22" s="81">
        <v>0</v>
      </c>
      <c r="T22" s="82">
        <f>IFERROR(S22/(O22+P22),"-")</f>
        <v>0</v>
      </c>
      <c r="U22" s="182">
        <f>IFERROR(J22/SUM(P22:P23),"-")</f>
        <v>3823.5294117647</v>
      </c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>
        <f>SUM(X22:X23)-SUM(J22:J23)</f>
        <v>48000</v>
      </c>
      <c r="AB22" s="85">
        <f>SUM(X22:X23)/SUM(J22:J23)</f>
        <v>1.7384615384615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1</v>
      </c>
      <c r="BF22" s="113">
        <f>IF(P22=0,"",IF(BE22=0,"",(BE22/P22)))</f>
        <v>0.2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2</v>
      </c>
      <c r="BO22" s="120">
        <f>IF(P22=0,"",IF(BN22=0,"",(BN22/P22)))</f>
        <v>0.4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>
        <v>2</v>
      </c>
      <c r="BX22" s="127">
        <f>IF(P22=0,"",IF(BW22=0,"",(BW22/P22)))</f>
        <v>0.4</v>
      </c>
      <c r="BY22" s="128"/>
      <c r="BZ22" s="129">
        <f>IFERROR(BY22/BW22,"-")</f>
        <v>0</v>
      </c>
      <c r="CA22" s="130"/>
      <c r="CB22" s="131">
        <f>IFERROR(CA22/BW22,"-")</f>
        <v>0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120</v>
      </c>
      <c r="C23" s="203" t="s">
        <v>121</v>
      </c>
      <c r="D23" s="203"/>
      <c r="E23" s="203"/>
      <c r="F23" s="203" t="s">
        <v>64</v>
      </c>
      <c r="G23" s="203"/>
      <c r="H23" s="90"/>
      <c r="I23" s="90"/>
      <c r="J23" s="188"/>
      <c r="K23" s="81">
        <v>0</v>
      </c>
      <c r="L23" s="81">
        <v>0</v>
      </c>
      <c r="M23" s="81">
        <v>34</v>
      </c>
      <c r="N23" s="91">
        <v>12</v>
      </c>
      <c r="O23" s="92">
        <v>0</v>
      </c>
      <c r="P23" s="93">
        <f>N23+O23</f>
        <v>12</v>
      </c>
      <c r="Q23" s="82">
        <f>IFERROR(P23/M23,"-")</f>
        <v>0.35294117647059</v>
      </c>
      <c r="R23" s="81">
        <v>4</v>
      </c>
      <c r="S23" s="81">
        <v>2</v>
      </c>
      <c r="T23" s="82">
        <f>IFERROR(S23/(O23+P23),"-")</f>
        <v>0.16666666666667</v>
      </c>
      <c r="U23" s="182"/>
      <c r="V23" s="84">
        <v>8</v>
      </c>
      <c r="W23" s="82">
        <f>IF(P23=0,"-",V23/P23)</f>
        <v>0.66666666666667</v>
      </c>
      <c r="X23" s="186">
        <v>113000</v>
      </c>
      <c r="Y23" s="187">
        <f>IFERROR(X23/P23,"-")</f>
        <v>9416.6666666667</v>
      </c>
      <c r="Z23" s="187">
        <f>IFERROR(X23/V23,"-")</f>
        <v>14125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3</v>
      </c>
      <c r="BF23" s="113">
        <f>IF(P23=0,"",IF(BE23=0,"",(BE23/P23)))</f>
        <v>0.25</v>
      </c>
      <c r="BG23" s="112">
        <v>2</v>
      </c>
      <c r="BH23" s="114">
        <f>IFERROR(BG23/BE23,"-")</f>
        <v>0.66666666666667</v>
      </c>
      <c r="BI23" s="115">
        <v>33000</v>
      </c>
      <c r="BJ23" s="116">
        <f>IFERROR(BI23/BE23,"-")</f>
        <v>11000</v>
      </c>
      <c r="BK23" s="117">
        <v>1</v>
      </c>
      <c r="BL23" s="117"/>
      <c r="BM23" s="117">
        <v>1</v>
      </c>
      <c r="BN23" s="119">
        <v>4</v>
      </c>
      <c r="BO23" s="120">
        <f>IF(P23=0,"",IF(BN23=0,"",(BN23/P23)))</f>
        <v>0.33333333333333</v>
      </c>
      <c r="BP23" s="121">
        <v>3</v>
      </c>
      <c r="BQ23" s="122">
        <f>IFERROR(BP23/BN23,"-")</f>
        <v>0.75</v>
      </c>
      <c r="BR23" s="123">
        <v>16000</v>
      </c>
      <c r="BS23" s="124">
        <f>IFERROR(BR23/BN23,"-")</f>
        <v>4000</v>
      </c>
      <c r="BT23" s="125">
        <v>2</v>
      </c>
      <c r="BU23" s="125">
        <v>1</v>
      </c>
      <c r="BV23" s="125"/>
      <c r="BW23" s="126">
        <v>2</v>
      </c>
      <c r="BX23" s="127">
        <f>IF(P23=0,"",IF(BW23=0,"",(BW23/P23)))</f>
        <v>0.16666666666667</v>
      </c>
      <c r="BY23" s="128">
        <v>1</v>
      </c>
      <c r="BZ23" s="129">
        <f>IFERROR(BY23/BW23,"-")</f>
        <v>0.5</v>
      </c>
      <c r="CA23" s="130">
        <v>8000</v>
      </c>
      <c r="CB23" s="131">
        <f>IFERROR(CA23/BW23,"-")</f>
        <v>4000</v>
      </c>
      <c r="CC23" s="132"/>
      <c r="CD23" s="132">
        <v>1</v>
      </c>
      <c r="CE23" s="132"/>
      <c r="CF23" s="133">
        <v>3</v>
      </c>
      <c r="CG23" s="134">
        <f>IF(P23=0,"",IF(CF23=0,"",(CF23/P23)))</f>
        <v>0.25</v>
      </c>
      <c r="CH23" s="135">
        <v>2</v>
      </c>
      <c r="CI23" s="136">
        <f>IFERROR(CH23/CF23,"-")</f>
        <v>0.66666666666667</v>
      </c>
      <c r="CJ23" s="137">
        <v>56000</v>
      </c>
      <c r="CK23" s="138">
        <f>IFERROR(CJ23/CF23,"-")</f>
        <v>18666.666666667</v>
      </c>
      <c r="CL23" s="139"/>
      <c r="CM23" s="139"/>
      <c r="CN23" s="139">
        <v>2</v>
      </c>
      <c r="CO23" s="140">
        <v>8</v>
      </c>
      <c r="CP23" s="141">
        <v>113000</v>
      </c>
      <c r="CQ23" s="141">
        <v>35000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>
        <f>AB24</f>
        <v>0.090909090909091</v>
      </c>
      <c r="B24" s="203" t="s">
        <v>122</v>
      </c>
      <c r="C24" s="203" t="s">
        <v>123</v>
      </c>
      <c r="D24" s="203"/>
      <c r="E24" s="203" t="s">
        <v>73</v>
      </c>
      <c r="F24" s="203" t="s">
        <v>74</v>
      </c>
      <c r="G24" s="203" t="s">
        <v>124</v>
      </c>
      <c r="H24" s="90" t="s">
        <v>90</v>
      </c>
      <c r="I24" s="90" t="s">
        <v>125</v>
      </c>
      <c r="J24" s="188">
        <v>55000</v>
      </c>
      <c r="K24" s="81">
        <v>0</v>
      </c>
      <c r="L24" s="81">
        <v>0</v>
      </c>
      <c r="M24" s="81">
        <v>13</v>
      </c>
      <c r="N24" s="91">
        <v>1</v>
      </c>
      <c r="O24" s="92">
        <v>0</v>
      </c>
      <c r="P24" s="93">
        <f>N24+O24</f>
        <v>1</v>
      </c>
      <c r="Q24" s="82">
        <f>IFERROR(P24/M24,"-")</f>
        <v>0.076923076923077</v>
      </c>
      <c r="R24" s="81">
        <v>0</v>
      </c>
      <c r="S24" s="81">
        <v>0</v>
      </c>
      <c r="T24" s="82">
        <f>IFERROR(S24/(O24+P24),"-")</f>
        <v>0</v>
      </c>
      <c r="U24" s="182">
        <f>IFERROR(J24/SUM(P24:P25),"-")</f>
        <v>18333.333333333</v>
      </c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>
        <f>SUM(X24:X25)-SUM(J24:J25)</f>
        <v>-50000</v>
      </c>
      <c r="AB24" s="85">
        <f>SUM(X24:X25)/SUM(J24:J25)</f>
        <v>0.090909090909091</v>
      </c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1</v>
      </c>
      <c r="BF24" s="113">
        <f>IF(P24=0,"",IF(BE24=0,"",(BE24/P24)))</f>
        <v>1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/>
      <c r="BO24" s="120">
        <f>IF(P24=0,"",IF(BN24=0,"",(BN24/P24)))</f>
        <v>0</v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126</v>
      </c>
      <c r="C25" s="203" t="s">
        <v>127</v>
      </c>
      <c r="D25" s="203"/>
      <c r="E25" s="203"/>
      <c r="F25" s="203" t="s">
        <v>64</v>
      </c>
      <c r="G25" s="203"/>
      <c r="H25" s="90"/>
      <c r="I25" s="90"/>
      <c r="J25" s="188"/>
      <c r="K25" s="81">
        <v>0</v>
      </c>
      <c r="L25" s="81">
        <v>0</v>
      </c>
      <c r="M25" s="81">
        <v>8</v>
      </c>
      <c r="N25" s="91">
        <v>2</v>
      </c>
      <c r="O25" s="92">
        <v>0</v>
      </c>
      <c r="P25" s="93">
        <f>N25+O25</f>
        <v>2</v>
      </c>
      <c r="Q25" s="82">
        <f>IFERROR(P25/M25,"-")</f>
        <v>0.25</v>
      </c>
      <c r="R25" s="81">
        <v>1</v>
      </c>
      <c r="S25" s="81">
        <v>0</v>
      </c>
      <c r="T25" s="82">
        <f>IFERROR(S25/(O25+P25),"-")</f>
        <v>0</v>
      </c>
      <c r="U25" s="182"/>
      <c r="V25" s="84">
        <v>1</v>
      </c>
      <c r="W25" s="82">
        <f>IF(P25=0,"-",V25/P25)</f>
        <v>0.5</v>
      </c>
      <c r="X25" s="186">
        <v>5000</v>
      </c>
      <c r="Y25" s="187">
        <f>IFERROR(X25/P25,"-")</f>
        <v>2500</v>
      </c>
      <c r="Z25" s="187">
        <f>IFERROR(X25/V25,"-")</f>
        <v>5000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>
        <v>1</v>
      </c>
      <c r="BO25" s="120">
        <f>IF(P25=0,"",IF(BN25=0,"",(BN25/P25)))</f>
        <v>0.5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>
        <v>1</v>
      </c>
      <c r="BX25" s="127">
        <f>IF(P25=0,"",IF(BW25=0,"",(BW25/P25)))</f>
        <v>0.5</v>
      </c>
      <c r="BY25" s="128">
        <v>1</v>
      </c>
      <c r="BZ25" s="129">
        <f>IFERROR(BY25/BW25,"-")</f>
        <v>1</v>
      </c>
      <c r="CA25" s="130">
        <v>5000</v>
      </c>
      <c r="CB25" s="131">
        <f>IFERROR(CA25/BW25,"-")</f>
        <v>5000</v>
      </c>
      <c r="CC25" s="132">
        <v>1</v>
      </c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1</v>
      </c>
      <c r="CP25" s="141">
        <v>5000</v>
      </c>
      <c r="CQ25" s="141">
        <v>5000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>
        <f>AB26</f>
        <v>3.6266666666667</v>
      </c>
      <c r="B26" s="203" t="s">
        <v>128</v>
      </c>
      <c r="C26" s="203" t="s">
        <v>88</v>
      </c>
      <c r="D26" s="203"/>
      <c r="E26" s="203" t="s">
        <v>94</v>
      </c>
      <c r="F26" s="203" t="s">
        <v>74</v>
      </c>
      <c r="G26" s="203" t="s">
        <v>129</v>
      </c>
      <c r="H26" s="90" t="s">
        <v>96</v>
      </c>
      <c r="I26" s="90" t="s">
        <v>130</v>
      </c>
      <c r="J26" s="188">
        <v>75000</v>
      </c>
      <c r="K26" s="81">
        <v>0</v>
      </c>
      <c r="L26" s="81">
        <v>0</v>
      </c>
      <c r="M26" s="81">
        <v>113</v>
      </c>
      <c r="N26" s="91">
        <v>17</v>
      </c>
      <c r="O26" s="92">
        <v>0</v>
      </c>
      <c r="P26" s="93">
        <f>N26+O26</f>
        <v>17</v>
      </c>
      <c r="Q26" s="82">
        <f>IFERROR(P26/M26,"-")</f>
        <v>0.15044247787611</v>
      </c>
      <c r="R26" s="81">
        <v>1</v>
      </c>
      <c r="S26" s="81">
        <v>4</v>
      </c>
      <c r="T26" s="82">
        <f>IFERROR(S26/(O26+P26),"-")</f>
        <v>0.23529411764706</v>
      </c>
      <c r="U26" s="182">
        <f>IFERROR(J26/SUM(P26:P27),"-")</f>
        <v>2083.3333333333</v>
      </c>
      <c r="V26" s="84">
        <v>5</v>
      </c>
      <c r="W26" s="82">
        <f>IF(P26=0,"-",V26/P26)</f>
        <v>0.29411764705882</v>
      </c>
      <c r="X26" s="186">
        <v>255000</v>
      </c>
      <c r="Y26" s="187">
        <f>IFERROR(X26/P26,"-")</f>
        <v>15000</v>
      </c>
      <c r="Z26" s="187">
        <f>IFERROR(X26/V26,"-")</f>
        <v>51000</v>
      </c>
      <c r="AA26" s="188">
        <f>SUM(X26:X27)-SUM(J26:J27)</f>
        <v>197000</v>
      </c>
      <c r="AB26" s="85">
        <f>SUM(X26:X27)/SUM(J26:J27)</f>
        <v>3.6266666666667</v>
      </c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>
        <v>1</v>
      </c>
      <c r="AN26" s="101">
        <f>IF(P26=0,"",IF(AM26=0,"",(AM26/P26)))</f>
        <v>0.058823529411765</v>
      </c>
      <c r="AO26" s="100"/>
      <c r="AP26" s="102">
        <f>IFERROR(AP26/AM26,"-")</f>
        <v>0</v>
      </c>
      <c r="AQ26" s="103"/>
      <c r="AR26" s="104">
        <f>IFERROR(AQ26/AM26,"-")</f>
        <v>0</v>
      </c>
      <c r="AS26" s="105"/>
      <c r="AT26" s="105"/>
      <c r="AU26" s="105"/>
      <c r="AV26" s="106">
        <v>2</v>
      </c>
      <c r="AW26" s="107">
        <f>IF(P26=0,"",IF(AV26=0,"",(AV26/P26)))</f>
        <v>0.11764705882353</v>
      </c>
      <c r="AX26" s="106">
        <v>1</v>
      </c>
      <c r="AY26" s="108">
        <f>IFERROR(AX26/AV26,"-")</f>
        <v>0.5</v>
      </c>
      <c r="AZ26" s="109">
        <v>3000</v>
      </c>
      <c r="BA26" s="110">
        <f>IFERROR(AZ26/AV26,"-")</f>
        <v>1500</v>
      </c>
      <c r="BB26" s="111">
        <v>1</v>
      </c>
      <c r="BC26" s="111"/>
      <c r="BD26" s="111"/>
      <c r="BE26" s="112">
        <v>8</v>
      </c>
      <c r="BF26" s="113">
        <f>IF(P26=0,"",IF(BE26=0,"",(BE26/P26)))</f>
        <v>0.47058823529412</v>
      </c>
      <c r="BG26" s="112">
        <v>1</v>
      </c>
      <c r="BH26" s="114">
        <f>IFERROR(BG26/BE26,"-")</f>
        <v>0.125</v>
      </c>
      <c r="BI26" s="115">
        <v>8000</v>
      </c>
      <c r="BJ26" s="116">
        <f>IFERROR(BI26/BE26,"-")</f>
        <v>1000</v>
      </c>
      <c r="BK26" s="117"/>
      <c r="BL26" s="117">
        <v>1</v>
      </c>
      <c r="BM26" s="117"/>
      <c r="BN26" s="119">
        <v>6</v>
      </c>
      <c r="BO26" s="120">
        <f>IF(P26=0,"",IF(BN26=0,"",(BN26/P26)))</f>
        <v>0.35294117647059</v>
      </c>
      <c r="BP26" s="121">
        <v>3</v>
      </c>
      <c r="BQ26" s="122">
        <f>IFERROR(BP26/BN26,"-")</f>
        <v>0.5</v>
      </c>
      <c r="BR26" s="123">
        <v>244000</v>
      </c>
      <c r="BS26" s="124">
        <f>IFERROR(BR26/BN26,"-")</f>
        <v>40666.666666667</v>
      </c>
      <c r="BT26" s="125">
        <v>1</v>
      </c>
      <c r="BU26" s="125"/>
      <c r="BV26" s="125">
        <v>2</v>
      </c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5</v>
      </c>
      <c r="CP26" s="141">
        <v>255000</v>
      </c>
      <c r="CQ26" s="141">
        <v>200000</v>
      </c>
      <c r="CR26" s="141"/>
      <c r="CS26" s="142" t="str">
        <f>IF(AND(CQ26=0,CR26=0),"",IF(AND(CQ26&lt;=100000,CR26&lt;=100000),"",IF(CQ26/CP26&gt;0.7,"男高",IF(CR26/CP26&gt;0.7,"女高",""))))</f>
        <v>男高</v>
      </c>
    </row>
    <row r="27" spans="1:98">
      <c r="A27" s="80"/>
      <c r="B27" s="203" t="s">
        <v>131</v>
      </c>
      <c r="C27" s="203" t="s">
        <v>121</v>
      </c>
      <c r="D27" s="203"/>
      <c r="E27" s="203"/>
      <c r="F27" s="203" t="s">
        <v>64</v>
      </c>
      <c r="G27" s="203"/>
      <c r="H27" s="90"/>
      <c r="I27" s="90"/>
      <c r="J27" s="188"/>
      <c r="K27" s="81">
        <v>0</v>
      </c>
      <c r="L27" s="81">
        <v>0</v>
      </c>
      <c r="M27" s="81">
        <v>53</v>
      </c>
      <c r="N27" s="91">
        <v>19</v>
      </c>
      <c r="O27" s="92">
        <v>0</v>
      </c>
      <c r="P27" s="93">
        <f>N27+O27</f>
        <v>19</v>
      </c>
      <c r="Q27" s="82">
        <f>IFERROR(P27/M27,"-")</f>
        <v>0.35849056603774</v>
      </c>
      <c r="R27" s="81">
        <v>3</v>
      </c>
      <c r="S27" s="81">
        <v>2</v>
      </c>
      <c r="T27" s="82">
        <f>IFERROR(S27/(O27+P27),"-")</f>
        <v>0.10526315789474</v>
      </c>
      <c r="U27" s="182"/>
      <c r="V27" s="84">
        <v>2</v>
      </c>
      <c r="W27" s="82">
        <f>IF(P27=0,"-",V27/P27)</f>
        <v>0.10526315789474</v>
      </c>
      <c r="X27" s="186">
        <v>17000</v>
      </c>
      <c r="Y27" s="187">
        <f>IFERROR(X27/P27,"-")</f>
        <v>894.73684210526</v>
      </c>
      <c r="Z27" s="187">
        <f>IFERROR(X27/V27,"-")</f>
        <v>8500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>
        <v>2</v>
      </c>
      <c r="AN27" s="101">
        <f>IF(P27=0,"",IF(AM27=0,"",(AM27/P27)))</f>
        <v>0.10526315789474</v>
      </c>
      <c r="AO27" s="100"/>
      <c r="AP27" s="102">
        <f>IFERROR(AP27/AM27,"-")</f>
        <v>0</v>
      </c>
      <c r="AQ27" s="103"/>
      <c r="AR27" s="104">
        <f>IFERROR(AQ27/AM27,"-")</f>
        <v>0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>
        <v>6</v>
      </c>
      <c r="BF27" s="113">
        <f>IF(P27=0,"",IF(BE27=0,"",(BE27/P27)))</f>
        <v>0.31578947368421</v>
      </c>
      <c r="BG27" s="112">
        <v>1</v>
      </c>
      <c r="BH27" s="114">
        <f>IFERROR(BG27/BE27,"-")</f>
        <v>0.16666666666667</v>
      </c>
      <c r="BI27" s="115">
        <v>14000</v>
      </c>
      <c r="BJ27" s="116">
        <f>IFERROR(BI27/BE27,"-")</f>
        <v>2333.3333333333</v>
      </c>
      <c r="BK27" s="117"/>
      <c r="BL27" s="117"/>
      <c r="BM27" s="117">
        <v>1</v>
      </c>
      <c r="BN27" s="119">
        <v>7</v>
      </c>
      <c r="BO27" s="120">
        <f>IF(P27=0,"",IF(BN27=0,"",(BN27/P27)))</f>
        <v>0.36842105263158</v>
      </c>
      <c r="BP27" s="121">
        <v>1</v>
      </c>
      <c r="BQ27" s="122">
        <f>IFERROR(BP27/BN27,"-")</f>
        <v>0.14285714285714</v>
      </c>
      <c r="BR27" s="123">
        <v>3000</v>
      </c>
      <c r="BS27" s="124">
        <f>IFERROR(BR27/BN27,"-")</f>
        <v>428.57142857143</v>
      </c>
      <c r="BT27" s="125">
        <v>1</v>
      </c>
      <c r="BU27" s="125"/>
      <c r="BV27" s="125"/>
      <c r="BW27" s="126">
        <v>4</v>
      </c>
      <c r="BX27" s="127">
        <f>IF(P27=0,"",IF(BW27=0,"",(BW27/P27)))</f>
        <v>0.21052631578947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2</v>
      </c>
      <c r="CP27" s="141">
        <v>17000</v>
      </c>
      <c r="CQ27" s="141">
        <v>14000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>
        <f>AB28</f>
        <v>0.13333333333333</v>
      </c>
      <c r="B28" s="203" t="s">
        <v>132</v>
      </c>
      <c r="C28" s="203" t="s">
        <v>133</v>
      </c>
      <c r="D28" s="203"/>
      <c r="E28" s="203" t="s">
        <v>134</v>
      </c>
      <c r="F28" s="203" t="s">
        <v>74</v>
      </c>
      <c r="G28" s="203" t="s">
        <v>135</v>
      </c>
      <c r="H28" s="90" t="s">
        <v>136</v>
      </c>
      <c r="I28" s="204" t="s">
        <v>137</v>
      </c>
      <c r="J28" s="188">
        <v>45000</v>
      </c>
      <c r="K28" s="81">
        <v>0</v>
      </c>
      <c r="L28" s="81">
        <v>0</v>
      </c>
      <c r="M28" s="81">
        <v>38</v>
      </c>
      <c r="N28" s="91">
        <v>1</v>
      </c>
      <c r="O28" s="92">
        <v>0</v>
      </c>
      <c r="P28" s="93">
        <f>N28+O28</f>
        <v>1</v>
      </c>
      <c r="Q28" s="82">
        <f>IFERROR(P28/M28,"-")</f>
        <v>0.026315789473684</v>
      </c>
      <c r="R28" s="81">
        <v>0</v>
      </c>
      <c r="S28" s="81">
        <v>1</v>
      </c>
      <c r="T28" s="82">
        <f>IFERROR(S28/(O28+P28),"-")</f>
        <v>1</v>
      </c>
      <c r="U28" s="182">
        <f>IFERROR(J28/SUM(P28:P29),"-")</f>
        <v>15000</v>
      </c>
      <c r="V28" s="84">
        <v>1</v>
      </c>
      <c r="W28" s="82">
        <f>IF(P28=0,"-",V28/P28)</f>
        <v>1</v>
      </c>
      <c r="X28" s="186">
        <v>6000</v>
      </c>
      <c r="Y28" s="187">
        <f>IFERROR(X28/P28,"-")</f>
        <v>6000</v>
      </c>
      <c r="Z28" s="187">
        <f>IFERROR(X28/V28,"-")</f>
        <v>6000</v>
      </c>
      <c r="AA28" s="188">
        <f>SUM(X28:X29)-SUM(J28:J29)</f>
        <v>-39000</v>
      </c>
      <c r="AB28" s="85">
        <f>SUM(X28:X29)/SUM(J28:J29)</f>
        <v>0.13333333333333</v>
      </c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1</v>
      </c>
      <c r="BF28" s="113">
        <f>IF(P28=0,"",IF(BE28=0,"",(BE28/P28)))</f>
        <v>1</v>
      </c>
      <c r="BG28" s="112">
        <v>1</v>
      </c>
      <c r="BH28" s="114">
        <f>IFERROR(BG28/BE28,"-")</f>
        <v>1</v>
      </c>
      <c r="BI28" s="115">
        <v>6000</v>
      </c>
      <c r="BJ28" s="116">
        <f>IFERROR(BI28/BE28,"-")</f>
        <v>6000</v>
      </c>
      <c r="BK28" s="117"/>
      <c r="BL28" s="117">
        <v>1</v>
      </c>
      <c r="BM28" s="117"/>
      <c r="BN28" s="119"/>
      <c r="BO28" s="120">
        <f>IF(P28=0,"",IF(BN28=0,"",(BN28/P28)))</f>
        <v>0</v>
      </c>
      <c r="BP28" s="121"/>
      <c r="BQ28" s="122" t="str">
        <f>IFERROR(BP28/BN28,"-")</f>
        <v>-</v>
      </c>
      <c r="BR28" s="123"/>
      <c r="BS28" s="124" t="str">
        <f>IFERROR(BR28/BN28,"-")</f>
        <v>-</v>
      </c>
      <c r="BT28" s="125"/>
      <c r="BU28" s="125"/>
      <c r="BV28" s="125"/>
      <c r="BW28" s="126"/>
      <c r="BX28" s="127">
        <f>IF(P28=0,"",IF(BW28=0,"",(BW28/P28)))</f>
        <v>0</v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1</v>
      </c>
      <c r="CP28" s="141">
        <v>6000</v>
      </c>
      <c r="CQ28" s="141">
        <v>6000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138</v>
      </c>
      <c r="C29" s="203" t="s">
        <v>127</v>
      </c>
      <c r="D29" s="203"/>
      <c r="E29" s="203"/>
      <c r="F29" s="203" t="s">
        <v>64</v>
      </c>
      <c r="G29" s="203"/>
      <c r="H29" s="90"/>
      <c r="I29" s="90"/>
      <c r="J29" s="188"/>
      <c r="K29" s="81">
        <v>0</v>
      </c>
      <c r="L29" s="81">
        <v>0</v>
      </c>
      <c r="M29" s="81">
        <v>4</v>
      </c>
      <c r="N29" s="91">
        <v>2</v>
      </c>
      <c r="O29" s="92">
        <v>0</v>
      </c>
      <c r="P29" s="93">
        <f>N29+O29</f>
        <v>2</v>
      </c>
      <c r="Q29" s="82">
        <f>IFERROR(P29/M29,"-")</f>
        <v>0.5</v>
      </c>
      <c r="R29" s="81">
        <v>0</v>
      </c>
      <c r="S29" s="81">
        <v>1</v>
      </c>
      <c r="T29" s="82">
        <f>IFERROR(S29/(O29+P29),"-")</f>
        <v>0.5</v>
      </c>
      <c r="U29" s="182"/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>
        <v>1</v>
      </c>
      <c r="AN29" s="101">
        <f>IF(P29=0,"",IF(AM29=0,"",(AM29/P29)))</f>
        <v>0.5</v>
      </c>
      <c r="AO29" s="100"/>
      <c r="AP29" s="102">
        <f>IFERROR(AP29/AM29,"-")</f>
        <v>0</v>
      </c>
      <c r="AQ29" s="103"/>
      <c r="AR29" s="104">
        <f>IFERROR(AQ29/AM29,"-")</f>
        <v>0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>
        <v>1</v>
      </c>
      <c r="BO29" s="120">
        <f>IF(P29=0,"",IF(BN29=0,"",(BN29/P29)))</f>
        <v>0.5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/>
      <c r="BX29" s="127">
        <f>IF(P29=0,"",IF(BW29=0,"",(BW29/P29)))</f>
        <v>0</v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>
        <f>AB30</f>
        <v>0.272</v>
      </c>
      <c r="B30" s="203" t="s">
        <v>139</v>
      </c>
      <c r="C30" s="203" t="s">
        <v>140</v>
      </c>
      <c r="D30" s="203"/>
      <c r="E30" s="203" t="s">
        <v>94</v>
      </c>
      <c r="F30" s="203" t="s">
        <v>74</v>
      </c>
      <c r="G30" s="203" t="s">
        <v>141</v>
      </c>
      <c r="H30" s="90" t="s">
        <v>96</v>
      </c>
      <c r="I30" s="90" t="s">
        <v>142</v>
      </c>
      <c r="J30" s="188">
        <v>125000</v>
      </c>
      <c r="K30" s="81">
        <v>0</v>
      </c>
      <c r="L30" s="81">
        <v>0</v>
      </c>
      <c r="M30" s="81">
        <v>28</v>
      </c>
      <c r="N30" s="91">
        <v>4</v>
      </c>
      <c r="O30" s="92">
        <v>0</v>
      </c>
      <c r="P30" s="93">
        <f>N30+O30</f>
        <v>4</v>
      </c>
      <c r="Q30" s="82">
        <f>IFERROR(P30/M30,"-")</f>
        <v>0.14285714285714</v>
      </c>
      <c r="R30" s="81">
        <v>1</v>
      </c>
      <c r="S30" s="81">
        <v>2</v>
      </c>
      <c r="T30" s="82">
        <f>IFERROR(S30/(O30+P30),"-")</f>
        <v>0.5</v>
      </c>
      <c r="U30" s="182">
        <f>IFERROR(J30/SUM(P30:P31),"-")</f>
        <v>7352.9411764706</v>
      </c>
      <c r="V30" s="84">
        <v>1</v>
      </c>
      <c r="W30" s="82">
        <f>IF(P30=0,"-",V30/P30)</f>
        <v>0.25</v>
      </c>
      <c r="X30" s="186">
        <v>3000</v>
      </c>
      <c r="Y30" s="187">
        <f>IFERROR(X30/P30,"-")</f>
        <v>750</v>
      </c>
      <c r="Z30" s="187">
        <f>IFERROR(X30/V30,"-")</f>
        <v>3000</v>
      </c>
      <c r="AA30" s="188">
        <f>SUM(X30:X31)-SUM(J30:J31)</f>
        <v>-91000</v>
      </c>
      <c r="AB30" s="85">
        <f>SUM(X30:X31)/SUM(J30:J31)</f>
        <v>0.272</v>
      </c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>
        <v>1</v>
      </c>
      <c r="AN30" s="101">
        <f>IF(P30=0,"",IF(AM30=0,"",(AM30/P30)))</f>
        <v>0.25</v>
      </c>
      <c r="AO30" s="100"/>
      <c r="AP30" s="102">
        <f>IFERROR(AP30/AM30,"-")</f>
        <v>0</v>
      </c>
      <c r="AQ30" s="103"/>
      <c r="AR30" s="104">
        <f>IFERROR(AQ30/AM30,"-")</f>
        <v>0</v>
      </c>
      <c r="AS30" s="105"/>
      <c r="AT30" s="105"/>
      <c r="AU30" s="105"/>
      <c r="AV30" s="106">
        <v>1</v>
      </c>
      <c r="AW30" s="107">
        <f>IF(P30=0,"",IF(AV30=0,"",(AV30/P30)))</f>
        <v>0.25</v>
      </c>
      <c r="AX30" s="106">
        <v>1</v>
      </c>
      <c r="AY30" s="108">
        <f>IFERROR(AX30/AV30,"-")</f>
        <v>1</v>
      </c>
      <c r="AZ30" s="109">
        <v>3000</v>
      </c>
      <c r="BA30" s="110">
        <f>IFERROR(AZ30/AV30,"-")</f>
        <v>3000</v>
      </c>
      <c r="BB30" s="111">
        <v>1</v>
      </c>
      <c r="BC30" s="111"/>
      <c r="BD30" s="111"/>
      <c r="BE30" s="112">
        <v>1</v>
      </c>
      <c r="BF30" s="113">
        <f>IF(P30=0,"",IF(BE30=0,"",(BE30/P30)))</f>
        <v>0.25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>
        <v>1</v>
      </c>
      <c r="BO30" s="120">
        <f>IF(P30=0,"",IF(BN30=0,"",(BN30/P30)))</f>
        <v>0.25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/>
      <c r="BX30" s="127">
        <f>IF(P30=0,"",IF(BW30=0,"",(BW30/P30)))</f>
        <v>0</v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1</v>
      </c>
      <c r="CP30" s="141">
        <v>3000</v>
      </c>
      <c r="CQ30" s="141">
        <v>3000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143</v>
      </c>
      <c r="C31" s="203" t="s">
        <v>108</v>
      </c>
      <c r="D31" s="203"/>
      <c r="E31" s="203"/>
      <c r="F31" s="203" t="s">
        <v>64</v>
      </c>
      <c r="G31" s="203"/>
      <c r="H31" s="90"/>
      <c r="I31" s="90"/>
      <c r="J31" s="188"/>
      <c r="K31" s="81">
        <v>0</v>
      </c>
      <c r="L31" s="81">
        <v>0</v>
      </c>
      <c r="M31" s="81">
        <v>74</v>
      </c>
      <c r="N31" s="91">
        <v>13</v>
      </c>
      <c r="O31" s="92">
        <v>0</v>
      </c>
      <c r="P31" s="93">
        <f>N31+O31</f>
        <v>13</v>
      </c>
      <c r="Q31" s="82">
        <f>IFERROR(P31/M31,"-")</f>
        <v>0.17567567567568</v>
      </c>
      <c r="R31" s="81">
        <v>1</v>
      </c>
      <c r="S31" s="81">
        <v>2</v>
      </c>
      <c r="T31" s="82">
        <f>IFERROR(S31/(O31+P31),"-")</f>
        <v>0.15384615384615</v>
      </c>
      <c r="U31" s="182"/>
      <c r="V31" s="84">
        <v>2</v>
      </c>
      <c r="W31" s="82">
        <f>IF(P31=0,"-",V31/P31)</f>
        <v>0.15384615384615</v>
      </c>
      <c r="X31" s="186">
        <v>31000</v>
      </c>
      <c r="Y31" s="187">
        <f>IFERROR(X31/P31,"-")</f>
        <v>2384.6153846154</v>
      </c>
      <c r="Z31" s="187">
        <f>IFERROR(X31/V31,"-")</f>
        <v>15500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>
        <v>1</v>
      </c>
      <c r="AW31" s="107">
        <f>IF(P31=0,"",IF(AV31=0,"",(AV31/P31)))</f>
        <v>0.076923076923077</v>
      </c>
      <c r="AX31" s="106"/>
      <c r="AY31" s="108">
        <f>IFERROR(AX31/AV31,"-")</f>
        <v>0</v>
      </c>
      <c r="AZ31" s="109"/>
      <c r="BA31" s="110">
        <f>IFERROR(AZ31/AV31,"-")</f>
        <v>0</v>
      </c>
      <c r="BB31" s="111"/>
      <c r="BC31" s="111"/>
      <c r="BD31" s="111"/>
      <c r="BE31" s="112">
        <v>2</v>
      </c>
      <c r="BF31" s="113">
        <f>IF(P31=0,"",IF(BE31=0,"",(BE31/P31)))</f>
        <v>0.15384615384615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7</v>
      </c>
      <c r="BO31" s="120">
        <f>IF(P31=0,"",IF(BN31=0,"",(BN31/P31)))</f>
        <v>0.53846153846154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>
        <v>3</v>
      </c>
      <c r="BX31" s="127">
        <f>IF(P31=0,"",IF(BW31=0,"",(BW31/P31)))</f>
        <v>0.23076923076923</v>
      </c>
      <c r="BY31" s="128">
        <v>2</v>
      </c>
      <c r="BZ31" s="129">
        <f>IFERROR(BY31/BW31,"-")</f>
        <v>0.66666666666667</v>
      </c>
      <c r="CA31" s="130">
        <v>31000</v>
      </c>
      <c r="CB31" s="131">
        <f>IFERROR(CA31/BW31,"-")</f>
        <v>10333.333333333</v>
      </c>
      <c r="CC31" s="132"/>
      <c r="CD31" s="132"/>
      <c r="CE31" s="132">
        <v>2</v>
      </c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2</v>
      </c>
      <c r="CP31" s="141">
        <v>31000</v>
      </c>
      <c r="CQ31" s="141">
        <v>20000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>
        <f>AB32</f>
        <v>0</v>
      </c>
      <c r="B32" s="203" t="s">
        <v>144</v>
      </c>
      <c r="C32" s="203" t="s">
        <v>123</v>
      </c>
      <c r="D32" s="203"/>
      <c r="E32" s="203" t="s">
        <v>73</v>
      </c>
      <c r="F32" s="203" t="s">
        <v>74</v>
      </c>
      <c r="G32" s="203" t="s">
        <v>145</v>
      </c>
      <c r="H32" s="90" t="s">
        <v>90</v>
      </c>
      <c r="I32" s="90" t="s">
        <v>146</v>
      </c>
      <c r="J32" s="188">
        <v>55000</v>
      </c>
      <c r="K32" s="81">
        <v>0</v>
      </c>
      <c r="L32" s="81">
        <v>0</v>
      </c>
      <c r="M32" s="81">
        <v>10</v>
      </c>
      <c r="N32" s="91">
        <v>3</v>
      </c>
      <c r="O32" s="92">
        <v>0</v>
      </c>
      <c r="P32" s="93">
        <f>N32+O32</f>
        <v>3</v>
      </c>
      <c r="Q32" s="82">
        <f>IFERROR(P32/M32,"-")</f>
        <v>0.3</v>
      </c>
      <c r="R32" s="81">
        <v>0</v>
      </c>
      <c r="S32" s="81">
        <v>1</v>
      </c>
      <c r="T32" s="82">
        <f>IFERROR(S32/(O32+P32),"-")</f>
        <v>0.33333333333333</v>
      </c>
      <c r="U32" s="182">
        <f>IFERROR(J32/SUM(P32:P33),"-")</f>
        <v>7857.1428571429</v>
      </c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>
        <f>SUM(X32:X33)-SUM(J32:J33)</f>
        <v>-55000</v>
      </c>
      <c r="AB32" s="85">
        <f>SUM(X32:X33)/SUM(J32:J33)</f>
        <v>0</v>
      </c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>
        <v>1</v>
      </c>
      <c r="AN32" s="101">
        <f>IF(P32=0,"",IF(AM32=0,"",(AM32/P32)))</f>
        <v>0.33333333333333</v>
      </c>
      <c r="AO32" s="100"/>
      <c r="AP32" s="102">
        <f>IFERROR(AP32/AM32,"-")</f>
        <v>0</v>
      </c>
      <c r="AQ32" s="103"/>
      <c r="AR32" s="104">
        <f>IFERROR(AQ32/AM32,"-")</f>
        <v>0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1</v>
      </c>
      <c r="BF32" s="113">
        <f>IF(P32=0,"",IF(BE32=0,"",(BE32/P32)))</f>
        <v>0.33333333333333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>
        <v>1</v>
      </c>
      <c r="BO32" s="120">
        <f>IF(P32=0,"",IF(BN32=0,"",(BN32/P32)))</f>
        <v>0.33333333333333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/>
      <c r="BX32" s="127">
        <f>IF(P32=0,"",IF(BW32=0,"",(BW32/P32)))</f>
        <v>0</v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147</v>
      </c>
      <c r="C33" s="203" t="s">
        <v>127</v>
      </c>
      <c r="D33" s="203"/>
      <c r="E33" s="203"/>
      <c r="F33" s="203" t="s">
        <v>64</v>
      </c>
      <c r="G33" s="203"/>
      <c r="H33" s="90"/>
      <c r="I33" s="90"/>
      <c r="J33" s="188"/>
      <c r="K33" s="81">
        <v>0</v>
      </c>
      <c r="L33" s="81">
        <v>0</v>
      </c>
      <c r="M33" s="81">
        <v>5</v>
      </c>
      <c r="N33" s="91">
        <v>4</v>
      </c>
      <c r="O33" s="92">
        <v>0</v>
      </c>
      <c r="P33" s="93">
        <f>N33+O33</f>
        <v>4</v>
      </c>
      <c r="Q33" s="82">
        <f>IFERROR(P33/M33,"-")</f>
        <v>0.8</v>
      </c>
      <c r="R33" s="81">
        <v>0</v>
      </c>
      <c r="S33" s="81">
        <v>0</v>
      </c>
      <c r="T33" s="82">
        <f>IFERROR(S33/(O33+P33),"-")</f>
        <v>0</v>
      </c>
      <c r="U33" s="182"/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>
        <v>2</v>
      </c>
      <c r="AW33" s="107">
        <f>IF(P33=0,"",IF(AV33=0,"",(AV33/P33)))</f>
        <v>0.5</v>
      </c>
      <c r="AX33" s="106"/>
      <c r="AY33" s="108">
        <f>IFERROR(AX33/AV33,"-")</f>
        <v>0</v>
      </c>
      <c r="AZ33" s="109"/>
      <c r="BA33" s="110">
        <f>IFERROR(AZ33/AV33,"-")</f>
        <v>0</v>
      </c>
      <c r="BB33" s="111"/>
      <c r="BC33" s="111"/>
      <c r="BD33" s="111"/>
      <c r="BE33" s="112">
        <v>2</v>
      </c>
      <c r="BF33" s="113">
        <f>IF(P33=0,"",IF(BE33=0,"",(BE33/P33)))</f>
        <v>0.5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/>
      <c r="BO33" s="120">
        <f>IF(P33=0,"",IF(BN33=0,"",(BN33/P33)))</f>
        <v>0</v>
      </c>
      <c r="BP33" s="121"/>
      <c r="BQ33" s="122" t="str">
        <f>IFERROR(BP33/BN33,"-")</f>
        <v>-</v>
      </c>
      <c r="BR33" s="123"/>
      <c r="BS33" s="124" t="str">
        <f>IFERROR(BR33/BN33,"-")</f>
        <v>-</v>
      </c>
      <c r="BT33" s="125"/>
      <c r="BU33" s="125"/>
      <c r="BV33" s="125"/>
      <c r="BW33" s="126"/>
      <c r="BX33" s="127">
        <f>IF(P33=0,"",IF(BW33=0,"",(BW33/P33)))</f>
        <v>0</v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>
        <f>AB34</f>
        <v>0</v>
      </c>
      <c r="B34" s="203" t="s">
        <v>148</v>
      </c>
      <c r="C34" s="203" t="s">
        <v>149</v>
      </c>
      <c r="D34" s="203"/>
      <c r="E34" s="203" t="s">
        <v>150</v>
      </c>
      <c r="F34" s="203" t="s">
        <v>74</v>
      </c>
      <c r="G34" s="203" t="s">
        <v>151</v>
      </c>
      <c r="H34" s="90" t="s">
        <v>90</v>
      </c>
      <c r="I34" s="90" t="s">
        <v>146</v>
      </c>
      <c r="J34" s="188">
        <v>45000</v>
      </c>
      <c r="K34" s="81">
        <v>0</v>
      </c>
      <c r="L34" s="81">
        <v>0</v>
      </c>
      <c r="M34" s="81">
        <v>9</v>
      </c>
      <c r="N34" s="91">
        <v>2</v>
      </c>
      <c r="O34" s="92">
        <v>0</v>
      </c>
      <c r="P34" s="93">
        <f>N34+O34</f>
        <v>2</v>
      </c>
      <c r="Q34" s="82">
        <f>IFERROR(P34/M34,"-")</f>
        <v>0.22222222222222</v>
      </c>
      <c r="R34" s="81">
        <v>0</v>
      </c>
      <c r="S34" s="81">
        <v>0</v>
      </c>
      <c r="T34" s="82">
        <f>IFERROR(S34/(O34+P34),"-")</f>
        <v>0</v>
      </c>
      <c r="U34" s="182">
        <f>IFERROR(J34/SUM(P34:P35),"-")</f>
        <v>22500</v>
      </c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>
        <f>SUM(X34:X35)-SUM(J34:J35)</f>
        <v>-45000</v>
      </c>
      <c r="AB34" s="85">
        <f>SUM(X34:X35)/SUM(J34:J35)</f>
        <v>0</v>
      </c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1</v>
      </c>
      <c r="BF34" s="113">
        <f>IF(P34=0,"",IF(BE34=0,"",(BE34/P34)))</f>
        <v>0.5</v>
      </c>
      <c r="BG34" s="112"/>
      <c r="BH34" s="114">
        <f>IFERROR(BG34/BE34,"-")</f>
        <v>0</v>
      </c>
      <c r="BI34" s="115"/>
      <c r="BJ34" s="116">
        <f>IFERROR(BI34/BE34,"-")</f>
        <v>0</v>
      </c>
      <c r="BK34" s="117"/>
      <c r="BL34" s="117"/>
      <c r="BM34" s="117"/>
      <c r="BN34" s="119">
        <v>1</v>
      </c>
      <c r="BO34" s="120">
        <f>IF(P34=0,"",IF(BN34=0,"",(BN34/P34)))</f>
        <v>0.5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/>
      <c r="BX34" s="127">
        <f>IF(P34=0,"",IF(BW34=0,"",(BW34/P34)))</f>
        <v>0</v>
      </c>
      <c r="BY34" s="128"/>
      <c r="BZ34" s="129" t="str">
        <f>IFERROR(BY34/BW34,"-")</f>
        <v>-</v>
      </c>
      <c r="CA34" s="130"/>
      <c r="CB34" s="131" t="str">
        <f>IFERROR(CA34/BW34,"-")</f>
        <v>-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152</v>
      </c>
      <c r="C35" s="203" t="s">
        <v>79</v>
      </c>
      <c r="D35" s="203"/>
      <c r="E35" s="203"/>
      <c r="F35" s="203" t="s">
        <v>64</v>
      </c>
      <c r="G35" s="203"/>
      <c r="H35" s="90"/>
      <c r="I35" s="90"/>
      <c r="J35" s="188"/>
      <c r="K35" s="81">
        <v>0</v>
      </c>
      <c r="L35" s="81">
        <v>0</v>
      </c>
      <c r="M35" s="81">
        <v>1</v>
      </c>
      <c r="N35" s="91">
        <v>0</v>
      </c>
      <c r="O35" s="92">
        <v>0</v>
      </c>
      <c r="P35" s="93">
        <f>N35+O35</f>
        <v>0</v>
      </c>
      <c r="Q35" s="82">
        <f>IFERROR(P35/M35,"-")</f>
        <v>0</v>
      </c>
      <c r="R35" s="81">
        <v>0</v>
      </c>
      <c r="S35" s="81">
        <v>0</v>
      </c>
      <c r="T35" s="82" t="str">
        <f>IFERROR(S35/(O35+P35),"-")</f>
        <v>-</v>
      </c>
      <c r="U35" s="182"/>
      <c r="V35" s="84">
        <v>0</v>
      </c>
      <c r="W35" s="82" t="str">
        <f>IF(P35=0,"-",V35/P35)</f>
        <v>-</v>
      </c>
      <c r="X35" s="186">
        <v>0</v>
      </c>
      <c r="Y35" s="187" t="str">
        <f>IFERROR(X35/P35,"-")</f>
        <v>-</v>
      </c>
      <c r="Z35" s="187" t="str">
        <f>IFERROR(X35/V35,"-")</f>
        <v>-</v>
      </c>
      <c r="AA35" s="188"/>
      <c r="AB35" s="85"/>
      <c r="AC35" s="79"/>
      <c r="AD35" s="94"/>
      <c r="AE35" s="95" t="str">
        <f>IF(P35=0,"",IF(AD35=0,"",(AD35/P35)))</f>
        <v/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 t="str">
        <f>IF(P35=0,"",IF(AM35=0,"",(AM35/P35)))</f>
        <v/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 t="str">
        <f>IF(P35=0,"",IF(AV35=0,"",(AV35/P35)))</f>
        <v/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 t="str">
        <f>IF(P35=0,"",IF(BE35=0,"",(BE35/P35)))</f>
        <v/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/>
      <c r="BO35" s="120" t="str">
        <f>IF(P35=0,"",IF(BN35=0,"",(BN35/P35)))</f>
        <v/>
      </c>
      <c r="BP35" s="121"/>
      <c r="BQ35" s="122" t="str">
        <f>IFERROR(BP35/BN35,"-")</f>
        <v>-</v>
      </c>
      <c r="BR35" s="123"/>
      <c r="BS35" s="124" t="str">
        <f>IFERROR(BR35/BN35,"-")</f>
        <v>-</v>
      </c>
      <c r="BT35" s="125"/>
      <c r="BU35" s="125"/>
      <c r="BV35" s="125"/>
      <c r="BW35" s="126"/>
      <c r="BX35" s="127" t="str">
        <f>IF(P35=0,"",IF(BW35=0,"",(BW35/P35)))</f>
        <v/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 t="str">
        <f>IF(P35=0,"",IF(CF35=0,"",(CF35/P35)))</f>
        <v/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>
        <f>AB36</f>
        <v>0.05</v>
      </c>
      <c r="B36" s="203" t="s">
        <v>153</v>
      </c>
      <c r="C36" s="203" t="s">
        <v>154</v>
      </c>
      <c r="D36" s="203"/>
      <c r="E36" s="203" t="s">
        <v>111</v>
      </c>
      <c r="F36" s="203" t="s">
        <v>74</v>
      </c>
      <c r="G36" s="203" t="s">
        <v>155</v>
      </c>
      <c r="H36" s="90" t="s">
        <v>156</v>
      </c>
      <c r="I36" s="204" t="s">
        <v>157</v>
      </c>
      <c r="J36" s="188">
        <v>60000</v>
      </c>
      <c r="K36" s="81">
        <v>0</v>
      </c>
      <c r="L36" s="81">
        <v>0</v>
      </c>
      <c r="M36" s="81">
        <v>29</v>
      </c>
      <c r="N36" s="91">
        <v>4</v>
      </c>
      <c r="O36" s="92">
        <v>0</v>
      </c>
      <c r="P36" s="93">
        <f>N36+O36</f>
        <v>4</v>
      </c>
      <c r="Q36" s="82">
        <f>IFERROR(P36/M36,"-")</f>
        <v>0.13793103448276</v>
      </c>
      <c r="R36" s="81">
        <v>0</v>
      </c>
      <c r="S36" s="81">
        <v>2</v>
      </c>
      <c r="T36" s="82">
        <f>IFERROR(S36/(O36+P36),"-")</f>
        <v>0.5</v>
      </c>
      <c r="U36" s="182">
        <f>IFERROR(J36/SUM(P36:P37),"-")</f>
        <v>4615.3846153846</v>
      </c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>
        <f>SUM(X36:X37)-SUM(J36:J37)</f>
        <v>-57000</v>
      </c>
      <c r="AB36" s="85">
        <f>SUM(X36:X37)/SUM(J36:J37)</f>
        <v>0.05</v>
      </c>
      <c r="AC36" s="79"/>
      <c r="AD36" s="94">
        <v>1</v>
      </c>
      <c r="AE36" s="95">
        <f>IF(P36=0,"",IF(AD36=0,"",(AD36/P36)))</f>
        <v>0.25</v>
      </c>
      <c r="AF36" s="94"/>
      <c r="AG36" s="96">
        <f>IFERROR(AF36/AD36,"-")</f>
        <v>0</v>
      </c>
      <c r="AH36" s="97"/>
      <c r="AI36" s="98">
        <f>IFERROR(AH36/AD36,"-")</f>
        <v>0</v>
      </c>
      <c r="AJ36" s="99"/>
      <c r="AK36" s="99"/>
      <c r="AL36" s="99"/>
      <c r="AM36" s="100">
        <v>1</v>
      </c>
      <c r="AN36" s="101">
        <f>IF(P36=0,"",IF(AM36=0,"",(AM36/P36)))</f>
        <v>0.25</v>
      </c>
      <c r="AO36" s="100"/>
      <c r="AP36" s="102">
        <f>IFERROR(AP36/AM36,"-")</f>
        <v>0</v>
      </c>
      <c r="AQ36" s="103"/>
      <c r="AR36" s="104">
        <f>IFERROR(AQ36/AM36,"-")</f>
        <v>0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>
        <v>2</v>
      </c>
      <c r="BF36" s="113">
        <f>IF(P36=0,"",IF(BE36=0,"",(BE36/P36)))</f>
        <v>0.5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/>
      <c r="BO36" s="120">
        <f>IF(P36=0,"",IF(BN36=0,"",(BN36/P36)))</f>
        <v>0</v>
      </c>
      <c r="BP36" s="121"/>
      <c r="BQ36" s="122" t="str">
        <f>IFERROR(BP36/BN36,"-")</f>
        <v>-</v>
      </c>
      <c r="BR36" s="123"/>
      <c r="BS36" s="124" t="str">
        <f>IFERROR(BR36/BN36,"-")</f>
        <v>-</v>
      </c>
      <c r="BT36" s="125"/>
      <c r="BU36" s="125"/>
      <c r="BV36" s="125"/>
      <c r="BW36" s="126"/>
      <c r="BX36" s="127">
        <f>IF(P36=0,"",IF(BW36=0,"",(BW36/P36)))</f>
        <v>0</v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158</v>
      </c>
      <c r="C37" s="203" t="s">
        <v>159</v>
      </c>
      <c r="D37" s="203"/>
      <c r="E37" s="203"/>
      <c r="F37" s="203" t="s">
        <v>64</v>
      </c>
      <c r="G37" s="203"/>
      <c r="H37" s="90"/>
      <c r="I37" s="90"/>
      <c r="J37" s="188"/>
      <c r="K37" s="81">
        <v>0</v>
      </c>
      <c r="L37" s="81">
        <v>0</v>
      </c>
      <c r="M37" s="81">
        <v>32</v>
      </c>
      <c r="N37" s="91">
        <v>8</v>
      </c>
      <c r="O37" s="92">
        <v>1</v>
      </c>
      <c r="P37" s="93">
        <f>N37+O37</f>
        <v>9</v>
      </c>
      <c r="Q37" s="82">
        <f>IFERROR(P37/M37,"-")</f>
        <v>0.28125</v>
      </c>
      <c r="R37" s="81">
        <v>0</v>
      </c>
      <c r="S37" s="81">
        <v>5</v>
      </c>
      <c r="T37" s="82">
        <f>IFERROR(S37/(O37+P37),"-")</f>
        <v>0.5</v>
      </c>
      <c r="U37" s="182"/>
      <c r="V37" s="84">
        <v>1</v>
      </c>
      <c r="W37" s="82">
        <f>IF(P37=0,"-",V37/P37)</f>
        <v>0.11111111111111</v>
      </c>
      <c r="X37" s="186">
        <v>3000</v>
      </c>
      <c r="Y37" s="187">
        <f>IFERROR(X37/P37,"-")</f>
        <v>333.33333333333</v>
      </c>
      <c r="Z37" s="187">
        <f>IFERROR(X37/V37,"-")</f>
        <v>3000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>
        <v>3</v>
      </c>
      <c r="AN37" s="101">
        <f>IF(P37=0,"",IF(AM37=0,"",(AM37/P37)))</f>
        <v>0.33333333333333</v>
      </c>
      <c r="AO37" s="100"/>
      <c r="AP37" s="102">
        <f>IFERROR(AP37/AM37,"-")</f>
        <v>0</v>
      </c>
      <c r="AQ37" s="103"/>
      <c r="AR37" s="104">
        <f>IFERROR(AQ37/AM37,"-")</f>
        <v>0</v>
      </c>
      <c r="AS37" s="105"/>
      <c r="AT37" s="105"/>
      <c r="AU37" s="105"/>
      <c r="AV37" s="106">
        <v>1</v>
      </c>
      <c r="AW37" s="107">
        <f>IF(P37=0,"",IF(AV37=0,"",(AV37/P37)))</f>
        <v>0.11111111111111</v>
      </c>
      <c r="AX37" s="106"/>
      <c r="AY37" s="108">
        <f>IFERROR(AX37/AV37,"-")</f>
        <v>0</v>
      </c>
      <c r="AZ37" s="109"/>
      <c r="BA37" s="110">
        <f>IFERROR(AZ37/AV37,"-")</f>
        <v>0</v>
      </c>
      <c r="BB37" s="111"/>
      <c r="BC37" s="111"/>
      <c r="BD37" s="111"/>
      <c r="BE37" s="112">
        <v>2</v>
      </c>
      <c r="BF37" s="113">
        <f>IF(P37=0,"",IF(BE37=0,"",(BE37/P37)))</f>
        <v>0.22222222222222</v>
      </c>
      <c r="BG37" s="112"/>
      <c r="BH37" s="114">
        <f>IFERROR(BG37/BE37,"-")</f>
        <v>0</v>
      </c>
      <c r="BI37" s="115"/>
      <c r="BJ37" s="116">
        <f>IFERROR(BI37/BE37,"-")</f>
        <v>0</v>
      </c>
      <c r="BK37" s="117"/>
      <c r="BL37" s="117"/>
      <c r="BM37" s="117"/>
      <c r="BN37" s="119">
        <v>1</v>
      </c>
      <c r="BO37" s="120">
        <f>IF(P37=0,"",IF(BN37=0,"",(BN37/P37)))</f>
        <v>0.11111111111111</v>
      </c>
      <c r="BP37" s="121"/>
      <c r="BQ37" s="122">
        <f>IFERROR(BP37/BN37,"-")</f>
        <v>0</v>
      </c>
      <c r="BR37" s="123"/>
      <c r="BS37" s="124">
        <f>IFERROR(BR37/BN37,"-")</f>
        <v>0</v>
      </c>
      <c r="BT37" s="125"/>
      <c r="BU37" s="125"/>
      <c r="BV37" s="125"/>
      <c r="BW37" s="126">
        <v>2</v>
      </c>
      <c r="BX37" s="127">
        <f>IF(P37=0,"",IF(BW37=0,"",(BW37/P37)))</f>
        <v>0.22222222222222</v>
      </c>
      <c r="BY37" s="128">
        <v>1</v>
      </c>
      <c r="BZ37" s="129">
        <f>IFERROR(BY37/BW37,"-")</f>
        <v>0.5</v>
      </c>
      <c r="CA37" s="130">
        <v>3000</v>
      </c>
      <c r="CB37" s="131">
        <f>IFERROR(CA37/BW37,"-")</f>
        <v>1500</v>
      </c>
      <c r="CC37" s="132">
        <v>1</v>
      </c>
      <c r="CD37" s="132"/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1</v>
      </c>
      <c r="CP37" s="141">
        <v>3000</v>
      </c>
      <c r="CQ37" s="141">
        <v>3000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>
        <f>AB38</f>
        <v>1.7384615384615</v>
      </c>
      <c r="B38" s="203" t="s">
        <v>160</v>
      </c>
      <c r="C38" s="203" t="s">
        <v>110</v>
      </c>
      <c r="D38" s="203"/>
      <c r="E38" s="203" t="s">
        <v>73</v>
      </c>
      <c r="F38" s="203" t="s">
        <v>74</v>
      </c>
      <c r="G38" s="203" t="s">
        <v>161</v>
      </c>
      <c r="H38" s="90" t="s">
        <v>76</v>
      </c>
      <c r="I38" s="204" t="s">
        <v>157</v>
      </c>
      <c r="J38" s="188">
        <v>65000</v>
      </c>
      <c r="K38" s="81">
        <v>0</v>
      </c>
      <c r="L38" s="81">
        <v>0</v>
      </c>
      <c r="M38" s="81">
        <v>50</v>
      </c>
      <c r="N38" s="91">
        <v>5</v>
      </c>
      <c r="O38" s="92">
        <v>0</v>
      </c>
      <c r="P38" s="93">
        <f>N38+O38</f>
        <v>5</v>
      </c>
      <c r="Q38" s="82">
        <f>IFERROR(P38/M38,"-")</f>
        <v>0.1</v>
      </c>
      <c r="R38" s="81">
        <v>0</v>
      </c>
      <c r="S38" s="81">
        <v>1</v>
      </c>
      <c r="T38" s="82">
        <f>IFERROR(S38/(O38+P38),"-")</f>
        <v>0.2</v>
      </c>
      <c r="U38" s="182">
        <f>IFERROR(J38/SUM(P38:P39),"-")</f>
        <v>4333.3333333333</v>
      </c>
      <c r="V38" s="84">
        <v>0</v>
      </c>
      <c r="W38" s="82">
        <f>IF(P38=0,"-",V38/P38)</f>
        <v>0</v>
      </c>
      <c r="X38" s="186">
        <v>0</v>
      </c>
      <c r="Y38" s="187">
        <f>IFERROR(X38/P38,"-")</f>
        <v>0</v>
      </c>
      <c r="Z38" s="187" t="str">
        <f>IFERROR(X38/V38,"-")</f>
        <v>-</v>
      </c>
      <c r="AA38" s="188">
        <f>SUM(X38:X39)-SUM(J38:J39)</f>
        <v>48000</v>
      </c>
      <c r="AB38" s="85">
        <f>SUM(X38:X39)/SUM(J38:J39)</f>
        <v>1.7384615384615</v>
      </c>
      <c r="AC38" s="79"/>
      <c r="AD38" s="94">
        <v>1</v>
      </c>
      <c r="AE38" s="95">
        <f>IF(P38=0,"",IF(AD38=0,"",(AD38/P38)))</f>
        <v>0.2</v>
      </c>
      <c r="AF38" s="94"/>
      <c r="AG38" s="96">
        <f>IFERROR(AF38/AD38,"-")</f>
        <v>0</v>
      </c>
      <c r="AH38" s="97"/>
      <c r="AI38" s="98">
        <f>IFERROR(AH38/AD38,"-")</f>
        <v>0</v>
      </c>
      <c r="AJ38" s="99"/>
      <c r="AK38" s="99"/>
      <c r="AL38" s="99"/>
      <c r="AM38" s="100">
        <v>1</v>
      </c>
      <c r="AN38" s="101">
        <f>IF(P38=0,"",IF(AM38=0,"",(AM38/P38)))</f>
        <v>0.2</v>
      </c>
      <c r="AO38" s="100"/>
      <c r="AP38" s="102">
        <f>IFERROR(AP38/AM38,"-")</f>
        <v>0</v>
      </c>
      <c r="AQ38" s="103"/>
      <c r="AR38" s="104">
        <f>IFERROR(AQ38/AM38,"-")</f>
        <v>0</v>
      </c>
      <c r="AS38" s="105"/>
      <c r="AT38" s="105"/>
      <c r="AU38" s="105"/>
      <c r="AV38" s="106">
        <v>1</v>
      </c>
      <c r="AW38" s="107">
        <f>IF(P38=0,"",IF(AV38=0,"",(AV38/P38)))</f>
        <v>0.2</v>
      </c>
      <c r="AX38" s="106"/>
      <c r="AY38" s="108">
        <f>IFERROR(AX38/AV38,"-")</f>
        <v>0</v>
      </c>
      <c r="AZ38" s="109"/>
      <c r="BA38" s="110">
        <f>IFERROR(AZ38/AV38,"-")</f>
        <v>0</v>
      </c>
      <c r="BB38" s="111"/>
      <c r="BC38" s="111"/>
      <c r="BD38" s="111"/>
      <c r="BE38" s="112">
        <v>2</v>
      </c>
      <c r="BF38" s="113">
        <f>IF(P38=0,"",IF(BE38=0,"",(BE38/P38)))</f>
        <v>0.4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/>
      <c r="BO38" s="120">
        <f>IF(P38=0,"",IF(BN38=0,"",(BN38/P38)))</f>
        <v>0</v>
      </c>
      <c r="BP38" s="121"/>
      <c r="BQ38" s="122" t="str">
        <f>IFERROR(BP38/BN38,"-")</f>
        <v>-</v>
      </c>
      <c r="BR38" s="123"/>
      <c r="BS38" s="124" t="str">
        <f>IFERROR(BR38/BN38,"-")</f>
        <v>-</v>
      </c>
      <c r="BT38" s="125"/>
      <c r="BU38" s="125"/>
      <c r="BV38" s="125"/>
      <c r="BW38" s="126"/>
      <c r="BX38" s="127">
        <f>IF(P38=0,"",IF(BW38=0,"",(BW38/P38)))</f>
        <v>0</v>
      </c>
      <c r="BY38" s="128"/>
      <c r="BZ38" s="129" t="str">
        <f>IFERROR(BY38/BW38,"-")</f>
        <v>-</v>
      </c>
      <c r="CA38" s="130"/>
      <c r="CB38" s="131" t="str">
        <f>IFERROR(CA38/BW38,"-")</f>
        <v>-</v>
      </c>
      <c r="CC38" s="132"/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162</v>
      </c>
      <c r="C39" s="203" t="s">
        <v>121</v>
      </c>
      <c r="D39" s="203"/>
      <c r="E39" s="203"/>
      <c r="F39" s="203" t="s">
        <v>64</v>
      </c>
      <c r="G39" s="203"/>
      <c r="H39" s="90"/>
      <c r="I39" s="90"/>
      <c r="J39" s="188"/>
      <c r="K39" s="81">
        <v>0</v>
      </c>
      <c r="L39" s="81">
        <v>0</v>
      </c>
      <c r="M39" s="81">
        <v>17</v>
      </c>
      <c r="N39" s="91">
        <v>10</v>
      </c>
      <c r="O39" s="92">
        <v>0</v>
      </c>
      <c r="P39" s="93">
        <f>N39+O39</f>
        <v>10</v>
      </c>
      <c r="Q39" s="82">
        <f>IFERROR(P39/M39,"-")</f>
        <v>0.58823529411765</v>
      </c>
      <c r="R39" s="81">
        <v>2</v>
      </c>
      <c r="S39" s="81">
        <v>2</v>
      </c>
      <c r="T39" s="82">
        <f>IFERROR(S39/(O39+P39),"-")</f>
        <v>0.2</v>
      </c>
      <c r="U39" s="182"/>
      <c r="V39" s="84">
        <v>4</v>
      </c>
      <c r="W39" s="82">
        <f>IF(P39=0,"-",V39/P39)</f>
        <v>0.4</v>
      </c>
      <c r="X39" s="186">
        <v>113000</v>
      </c>
      <c r="Y39" s="187">
        <f>IFERROR(X39/P39,"-")</f>
        <v>11300</v>
      </c>
      <c r="Z39" s="187">
        <f>IFERROR(X39/V39,"-")</f>
        <v>28250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>
        <v>5</v>
      </c>
      <c r="BF39" s="113">
        <f>IF(P39=0,"",IF(BE39=0,"",(BE39/P39)))</f>
        <v>0.5</v>
      </c>
      <c r="BG39" s="112">
        <v>3</v>
      </c>
      <c r="BH39" s="114">
        <f>IFERROR(BG39/BE39,"-")</f>
        <v>0.6</v>
      </c>
      <c r="BI39" s="115">
        <v>81000</v>
      </c>
      <c r="BJ39" s="116">
        <f>IFERROR(BI39/BE39,"-")</f>
        <v>16200</v>
      </c>
      <c r="BK39" s="117">
        <v>1</v>
      </c>
      <c r="BL39" s="117"/>
      <c r="BM39" s="117">
        <v>2</v>
      </c>
      <c r="BN39" s="119">
        <v>2</v>
      </c>
      <c r="BO39" s="120">
        <f>IF(P39=0,"",IF(BN39=0,"",(BN39/P39)))</f>
        <v>0.2</v>
      </c>
      <c r="BP39" s="121"/>
      <c r="BQ39" s="122">
        <f>IFERROR(BP39/BN39,"-")</f>
        <v>0</v>
      </c>
      <c r="BR39" s="123"/>
      <c r="BS39" s="124">
        <f>IFERROR(BR39/BN39,"-")</f>
        <v>0</v>
      </c>
      <c r="BT39" s="125"/>
      <c r="BU39" s="125"/>
      <c r="BV39" s="125"/>
      <c r="BW39" s="126">
        <v>3</v>
      </c>
      <c r="BX39" s="127">
        <f>IF(P39=0,"",IF(BW39=0,"",(BW39/P39)))</f>
        <v>0.3</v>
      </c>
      <c r="BY39" s="128">
        <v>1</v>
      </c>
      <c r="BZ39" s="129">
        <f>IFERROR(BY39/BW39,"-")</f>
        <v>0.33333333333333</v>
      </c>
      <c r="CA39" s="130">
        <v>32000</v>
      </c>
      <c r="CB39" s="131">
        <f>IFERROR(CA39/BW39,"-")</f>
        <v>10666.666666667</v>
      </c>
      <c r="CC39" s="132"/>
      <c r="CD39" s="132"/>
      <c r="CE39" s="132">
        <v>1</v>
      </c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4</v>
      </c>
      <c r="CP39" s="141">
        <v>113000</v>
      </c>
      <c r="CQ39" s="141">
        <v>58000</v>
      </c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30"/>
      <c r="B40" s="87"/>
      <c r="C40" s="88"/>
      <c r="D40" s="88"/>
      <c r="E40" s="88"/>
      <c r="F40" s="89"/>
      <c r="G40" s="90"/>
      <c r="H40" s="90"/>
      <c r="I40" s="90"/>
      <c r="J40" s="192"/>
      <c r="K40" s="34"/>
      <c r="L40" s="34"/>
      <c r="M40" s="31"/>
      <c r="N40" s="23"/>
      <c r="O40" s="23"/>
      <c r="P40" s="23"/>
      <c r="Q40" s="33"/>
      <c r="R40" s="32"/>
      <c r="S40" s="23"/>
      <c r="T40" s="32"/>
      <c r="U40" s="183"/>
      <c r="V40" s="25"/>
      <c r="W40" s="25"/>
      <c r="X40" s="189"/>
      <c r="Y40" s="189"/>
      <c r="Z40" s="189"/>
      <c r="AA40" s="189"/>
      <c r="AB40" s="33"/>
      <c r="AC40" s="59"/>
      <c r="AD40" s="63"/>
      <c r="AE40" s="64"/>
      <c r="AF40" s="63"/>
      <c r="AG40" s="67"/>
      <c r="AH40" s="68"/>
      <c r="AI40" s="69"/>
      <c r="AJ40" s="70"/>
      <c r="AK40" s="70"/>
      <c r="AL40" s="70"/>
      <c r="AM40" s="63"/>
      <c r="AN40" s="64"/>
      <c r="AO40" s="63"/>
      <c r="AP40" s="67"/>
      <c r="AQ40" s="68"/>
      <c r="AR40" s="69"/>
      <c r="AS40" s="70"/>
      <c r="AT40" s="70"/>
      <c r="AU40" s="70"/>
      <c r="AV40" s="63"/>
      <c r="AW40" s="64"/>
      <c r="AX40" s="63"/>
      <c r="AY40" s="67"/>
      <c r="AZ40" s="68"/>
      <c r="BA40" s="69"/>
      <c r="BB40" s="70"/>
      <c r="BC40" s="70"/>
      <c r="BD40" s="70"/>
      <c r="BE40" s="63"/>
      <c r="BF40" s="64"/>
      <c r="BG40" s="63"/>
      <c r="BH40" s="67"/>
      <c r="BI40" s="68"/>
      <c r="BJ40" s="69"/>
      <c r="BK40" s="70"/>
      <c r="BL40" s="70"/>
      <c r="BM40" s="70"/>
      <c r="BN40" s="65"/>
      <c r="BO40" s="66"/>
      <c r="BP40" s="63"/>
      <c r="BQ40" s="67"/>
      <c r="BR40" s="68"/>
      <c r="BS40" s="69"/>
      <c r="BT40" s="70"/>
      <c r="BU40" s="70"/>
      <c r="BV40" s="70"/>
      <c r="BW40" s="65"/>
      <c r="BX40" s="66"/>
      <c r="BY40" s="63"/>
      <c r="BZ40" s="67"/>
      <c r="CA40" s="68"/>
      <c r="CB40" s="69"/>
      <c r="CC40" s="70"/>
      <c r="CD40" s="70"/>
      <c r="CE40" s="70"/>
      <c r="CF40" s="65"/>
      <c r="CG40" s="66"/>
      <c r="CH40" s="63"/>
      <c r="CI40" s="67"/>
      <c r="CJ40" s="68"/>
      <c r="CK40" s="69"/>
      <c r="CL40" s="70"/>
      <c r="CM40" s="70"/>
      <c r="CN40" s="70"/>
      <c r="CO40" s="71"/>
      <c r="CP40" s="68"/>
      <c r="CQ40" s="68"/>
      <c r="CR40" s="68"/>
      <c r="CS40" s="72"/>
    </row>
    <row r="41" spans="1:98">
      <c r="A41" s="30"/>
      <c r="B41" s="37"/>
      <c r="C41" s="21"/>
      <c r="D41" s="21"/>
      <c r="E41" s="21"/>
      <c r="F41" s="22"/>
      <c r="G41" s="36"/>
      <c r="H41" s="36"/>
      <c r="I41" s="75"/>
      <c r="J41" s="193"/>
      <c r="K41" s="34"/>
      <c r="L41" s="34"/>
      <c r="M41" s="31"/>
      <c r="N41" s="23"/>
      <c r="O41" s="23"/>
      <c r="P41" s="23"/>
      <c r="Q41" s="33"/>
      <c r="R41" s="32"/>
      <c r="S41" s="23"/>
      <c r="T41" s="32"/>
      <c r="U41" s="183"/>
      <c r="V41" s="25"/>
      <c r="W41" s="25"/>
      <c r="X41" s="189"/>
      <c r="Y41" s="189"/>
      <c r="Z41" s="189"/>
      <c r="AA41" s="189"/>
      <c r="AB41" s="33"/>
      <c r="AC41" s="61"/>
      <c r="AD41" s="63"/>
      <c r="AE41" s="64"/>
      <c r="AF41" s="63"/>
      <c r="AG41" s="67"/>
      <c r="AH41" s="68"/>
      <c r="AI41" s="69"/>
      <c r="AJ41" s="70"/>
      <c r="AK41" s="70"/>
      <c r="AL41" s="70"/>
      <c r="AM41" s="63"/>
      <c r="AN41" s="64"/>
      <c r="AO41" s="63"/>
      <c r="AP41" s="67"/>
      <c r="AQ41" s="68"/>
      <c r="AR41" s="69"/>
      <c r="AS41" s="70"/>
      <c r="AT41" s="70"/>
      <c r="AU41" s="70"/>
      <c r="AV41" s="63"/>
      <c r="AW41" s="64"/>
      <c r="AX41" s="63"/>
      <c r="AY41" s="67"/>
      <c r="AZ41" s="68"/>
      <c r="BA41" s="69"/>
      <c r="BB41" s="70"/>
      <c r="BC41" s="70"/>
      <c r="BD41" s="70"/>
      <c r="BE41" s="63"/>
      <c r="BF41" s="64"/>
      <c r="BG41" s="63"/>
      <c r="BH41" s="67"/>
      <c r="BI41" s="68"/>
      <c r="BJ41" s="69"/>
      <c r="BK41" s="70"/>
      <c r="BL41" s="70"/>
      <c r="BM41" s="70"/>
      <c r="BN41" s="65"/>
      <c r="BO41" s="66"/>
      <c r="BP41" s="63"/>
      <c r="BQ41" s="67"/>
      <c r="BR41" s="68"/>
      <c r="BS41" s="69"/>
      <c r="BT41" s="70"/>
      <c r="BU41" s="70"/>
      <c r="BV41" s="70"/>
      <c r="BW41" s="65"/>
      <c r="BX41" s="66"/>
      <c r="BY41" s="63"/>
      <c r="BZ41" s="67"/>
      <c r="CA41" s="68"/>
      <c r="CB41" s="69"/>
      <c r="CC41" s="70"/>
      <c r="CD41" s="70"/>
      <c r="CE41" s="70"/>
      <c r="CF41" s="65"/>
      <c r="CG41" s="66"/>
      <c r="CH41" s="63"/>
      <c r="CI41" s="67"/>
      <c r="CJ41" s="68"/>
      <c r="CK41" s="69"/>
      <c r="CL41" s="70"/>
      <c r="CM41" s="70"/>
      <c r="CN41" s="70"/>
      <c r="CO41" s="71"/>
      <c r="CP41" s="68"/>
      <c r="CQ41" s="68"/>
      <c r="CR41" s="68"/>
      <c r="CS41" s="72"/>
    </row>
    <row r="42" spans="1:98">
      <c r="A42" s="19">
        <f>AB42</f>
        <v>2.5153782211139</v>
      </c>
      <c r="B42" s="39"/>
      <c r="C42" s="39"/>
      <c r="D42" s="39"/>
      <c r="E42" s="39"/>
      <c r="F42" s="39"/>
      <c r="G42" s="40" t="s">
        <v>163</v>
      </c>
      <c r="H42" s="40"/>
      <c r="I42" s="40"/>
      <c r="J42" s="190">
        <f>SUM(J6:J41)</f>
        <v>1203000</v>
      </c>
      <c r="K42" s="41">
        <f>SUM(K6:K41)</f>
        <v>0</v>
      </c>
      <c r="L42" s="41">
        <f>SUM(L6:L41)</f>
        <v>0</v>
      </c>
      <c r="M42" s="41">
        <f>SUM(M6:M41)</f>
        <v>1101</v>
      </c>
      <c r="N42" s="41">
        <f>SUM(N6:N41)</f>
        <v>217</v>
      </c>
      <c r="O42" s="41">
        <f>SUM(O6:O41)</f>
        <v>4</v>
      </c>
      <c r="P42" s="41">
        <f>SUM(P6:P41)</f>
        <v>221</v>
      </c>
      <c r="Q42" s="42">
        <f>IFERROR(P42/M42,"-")</f>
        <v>0.20072661217075</v>
      </c>
      <c r="R42" s="78">
        <f>SUM(R6:R41)</f>
        <v>21</v>
      </c>
      <c r="S42" s="78">
        <f>SUM(S6:S41)</f>
        <v>49</v>
      </c>
      <c r="T42" s="42">
        <f>IFERROR(R42/P42,"-")</f>
        <v>0.095022624434389</v>
      </c>
      <c r="U42" s="184">
        <f>IFERROR(J42/P42,"-")</f>
        <v>5443.4389140271</v>
      </c>
      <c r="V42" s="44">
        <f>SUM(V6:V41)</f>
        <v>47</v>
      </c>
      <c r="W42" s="42">
        <f>IFERROR(V42/P42,"-")</f>
        <v>0.21266968325792</v>
      </c>
      <c r="X42" s="190">
        <f>SUM(X6:X41)</f>
        <v>3026000</v>
      </c>
      <c r="Y42" s="190">
        <f>IFERROR(X42/P42,"-")</f>
        <v>13692.307692308</v>
      </c>
      <c r="Z42" s="190">
        <f>IFERROR(X42/V42,"-")</f>
        <v>64382.978723404</v>
      </c>
      <c r="AA42" s="190">
        <f>X42-J42</f>
        <v>1823000</v>
      </c>
      <c r="AB42" s="47">
        <f>X42/J42</f>
        <v>2.5153782211139</v>
      </c>
      <c r="AC42" s="60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6"/>
    <mergeCell ref="J6:J6"/>
    <mergeCell ref="U6:U6"/>
    <mergeCell ref="AA6:AA6"/>
    <mergeCell ref="AB6:AB6"/>
    <mergeCell ref="A7:A7"/>
    <mergeCell ref="J7:J7"/>
    <mergeCell ref="U7:U7"/>
    <mergeCell ref="AA7:AA7"/>
    <mergeCell ref="AB7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7"/>
    <mergeCell ref="J14:J17"/>
    <mergeCell ref="U14:U17"/>
    <mergeCell ref="AA14:AA17"/>
    <mergeCell ref="AB14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  <mergeCell ref="A36:A37"/>
    <mergeCell ref="J36:J37"/>
    <mergeCell ref="U36:U37"/>
    <mergeCell ref="AA36:AA37"/>
    <mergeCell ref="AB36:AB37"/>
    <mergeCell ref="A38:A39"/>
    <mergeCell ref="J38:J39"/>
    <mergeCell ref="U38:U39"/>
    <mergeCell ref="AA38:AA39"/>
    <mergeCell ref="AB38:AB3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164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1.8875</v>
      </c>
      <c r="B6" s="203" t="s">
        <v>165</v>
      </c>
      <c r="C6" s="203" t="s">
        <v>149</v>
      </c>
      <c r="D6" s="203" t="s">
        <v>166</v>
      </c>
      <c r="E6" s="203"/>
      <c r="F6" s="203" t="s">
        <v>167</v>
      </c>
      <c r="G6" s="203" t="s">
        <v>168</v>
      </c>
      <c r="H6" s="90" t="s">
        <v>169</v>
      </c>
      <c r="I6" s="90" t="s">
        <v>170</v>
      </c>
      <c r="J6" s="188">
        <v>80000</v>
      </c>
      <c r="K6" s="81">
        <v>0</v>
      </c>
      <c r="L6" s="81">
        <v>0</v>
      </c>
      <c r="M6" s="81">
        <v>215</v>
      </c>
      <c r="N6" s="91">
        <v>31</v>
      </c>
      <c r="O6" s="92">
        <v>0</v>
      </c>
      <c r="P6" s="93">
        <f>N6+O6</f>
        <v>31</v>
      </c>
      <c r="Q6" s="82">
        <f>IFERROR(P6/M6,"-")</f>
        <v>0.14418604651163</v>
      </c>
      <c r="R6" s="81">
        <v>0</v>
      </c>
      <c r="S6" s="81">
        <v>12</v>
      </c>
      <c r="T6" s="82">
        <f>IFERROR(S6/(O6+P6),"-")</f>
        <v>0.38709677419355</v>
      </c>
      <c r="U6" s="182">
        <f>IFERROR(J6/SUM(P6:P7),"-")</f>
        <v>952.38095238095</v>
      </c>
      <c r="V6" s="84">
        <v>1</v>
      </c>
      <c r="W6" s="82">
        <f>IF(P6=0,"-",V6/P6)</f>
        <v>0.032258064516129</v>
      </c>
      <c r="X6" s="186">
        <v>80000</v>
      </c>
      <c r="Y6" s="187">
        <f>IFERROR(X6/P6,"-")</f>
        <v>2580.6451612903</v>
      </c>
      <c r="Z6" s="187">
        <f>IFERROR(X6/V6,"-")</f>
        <v>80000</v>
      </c>
      <c r="AA6" s="188">
        <f>SUM(X6:X7)-SUM(J6:J7)</f>
        <v>71000</v>
      </c>
      <c r="AB6" s="85">
        <f>SUM(X6:X7)/SUM(J6:J7)</f>
        <v>1.8875</v>
      </c>
      <c r="AC6" s="79"/>
      <c r="AD6" s="94">
        <v>5</v>
      </c>
      <c r="AE6" s="95">
        <f>IF(P6=0,"",IF(AD6=0,"",(AD6/P6)))</f>
        <v>0.16129032258065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10</v>
      </c>
      <c r="AN6" s="101">
        <f>IF(P6=0,"",IF(AM6=0,"",(AM6/P6)))</f>
        <v>0.32258064516129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8</v>
      </c>
      <c r="AW6" s="107">
        <f>IF(P6=0,"",IF(AV6=0,"",(AV6/P6)))</f>
        <v>0.25806451612903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3</v>
      </c>
      <c r="BF6" s="113">
        <f>IF(P6=0,"",IF(BE6=0,"",(BE6/P6)))</f>
        <v>0.096774193548387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3</v>
      </c>
      <c r="BO6" s="120">
        <f>IF(P6=0,"",IF(BN6=0,"",(BN6/P6)))</f>
        <v>0.096774193548387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2</v>
      </c>
      <c r="BX6" s="127">
        <f>IF(P6=0,"",IF(BW6=0,"",(BW6/P6)))</f>
        <v>0.064516129032258</v>
      </c>
      <c r="BY6" s="128">
        <v>1</v>
      </c>
      <c r="BZ6" s="129">
        <f>IFERROR(BY6/BW6,"-")</f>
        <v>0.5</v>
      </c>
      <c r="CA6" s="130">
        <v>80000</v>
      </c>
      <c r="CB6" s="131">
        <f>IFERROR(CA6/BW6,"-")</f>
        <v>40000</v>
      </c>
      <c r="CC6" s="132"/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80000</v>
      </c>
      <c r="CQ6" s="141">
        <v>80000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171</v>
      </c>
      <c r="C7" s="203"/>
      <c r="D7" s="203"/>
      <c r="E7" s="203"/>
      <c r="F7" s="203" t="s">
        <v>64</v>
      </c>
      <c r="G7" s="203"/>
      <c r="H7" s="90"/>
      <c r="I7" s="90"/>
      <c r="J7" s="188"/>
      <c r="K7" s="81">
        <v>0</v>
      </c>
      <c r="L7" s="81">
        <v>0</v>
      </c>
      <c r="M7" s="81">
        <v>109</v>
      </c>
      <c r="N7" s="91">
        <v>51</v>
      </c>
      <c r="O7" s="92">
        <v>2</v>
      </c>
      <c r="P7" s="93">
        <f>N7+O7</f>
        <v>53</v>
      </c>
      <c r="Q7" s="82">
        <f>IFERROR(P7/M7,"-")</f>
        <v>0.48623853211009</v>
      </c>
      <c r="R7" s="81">
        <v>0</v>
      </c>
      <c r="S7" s="81">
        <v>9</v>
      </c>
      <c r="T7" s="82">
        <f>IFERROR(S7/(O7+P7),"-")</f>
        <v>0.16363636363636</v>
      </c>
      <c r="U7" s="182"/>
      <c r="V7" s="84">
        <v>1</v>
      </c>
      <c r="W7" s="82">
        <f>IF(P7=0,"-",V7/P7)</f>
        <v>0.018867924528302</v>
      </c>
      <c r="X7" s="186">
        <v>71000</v>
      </c>
      <c r="Y7" s="187">
        <f>IFERROR(X7/P7,"-")</f>
        <v>1339.6226415094</v>
      </c>
      <c r="Z7" s="187">
        <f>IFERROR(X7/V7,"-")</f>
        <v>71000</v>
      </c>
      <c r="AA7" s="188"/>
      <c r="AB7" s="85"/>
      <c r="AC7" s="79"/>
      <c r="AD7" s="94">
        <v>3</v>
      </c>
      <c r="AE7" s="95">
        <f>IF(P7=0,"",IF(AD7=0,"",(AD7/P7)))</f>
        <v>0.056603773584906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16</v>
      </c>
      <c r="AN7" s="101">
        <f>IF(P7=0,"",IF(AM7=0,"",(AM7/P7)))</f>
        <v>0.30188679245283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8</v>
      </c>
      <c r="AW7" s="107">
        <f>IF(P7=0,"",IF(AV7=0,"",(AV7/P7)))</f>
        <v>0.15094339622642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11</v>
      </c>
      <c r="BF7" s="113">
        <f>IF(P7=0,"",IF(BE7=0,"",(BE7/P7)))</f>
        <v>0.20754716981132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11</v>
      </c>
      <c r="BO7" s="120">
        <f>IF(P7=0,"",IF(BN7=0,"",(BN7/P7)))</f>
        <v>0.20754716981132</v>
      </c>
      <c r="BP7" s="121">
        <v>1</v>
      </c>
      <c r="BQ7" s="122">
        <f>IFERROR(BP7/BN7,"-")</f>
        <v>0.090909090909091</v>
      </c>
      <c r="BR7" s="123">
        <v>71000</v>
      </c>
      <c r="BS7" s="124">
        <f>IFERROR(BR7/BN7,"-")</f>
        <v>6454.5454545455</v>
      </c>
      <c r="BT7" s="125"/>
      <c r="BU7" s="125"/>
      <c r="BV7" s="125">
        <v>1</v>
      </c>
      <c r="BW7" s="126">
        <v>3</v>
      </c>
      <c r="BX7" s="127">
        <f>IF(P7=0,"",IF(BW7=0,"",(BW7/P7)))</f>
        <v>0.056603773584906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0.018867924528302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1</v>
      </c>
      <c r="CP7" s="141">
        <v>71000</v>
      </c>
      <c r="CQ7" s="141">
        <v>71000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3.3454545454545</v>
      </c>
      <c r="B8" s="203" t="s">
        <v>172</v>
      </c>
      <c r="C8" s="203" t="s">
        <v>81</v>
      </c>
      <c r="D8" s="203" t="s">
        <v>173</v>
      </c>
      <c r="E8" s="203"/>
      <c r="F8" s="203" t="s">
        <v>167</v>
      </c>
      <c r="G8" s="203" t="s">
        <v>174</v>
      </c>
      <c r="H8" s="90" t="s">
        <v>169</v>
      </c>
      <c r="I8" s="90" t="s">
        <v>170</v>
      </c>
      <c r="J8" s="188">
        <v>110000</v>
      </c>
      <c r="K8" s="81">
        <v>0</v>
      </c>
      <c r="L8" s="81">
        <v>0</v>
      </c>
      <c r="M8" s="81">
        <v>97</v>
      </c>
      <c r="N8" s="91">
        <v>23</v>
      </c>
      <c r="O8" s="92">
        <v>0</v>
      </c>
      <c r="P8" s="93">
        <f>N8+O8</f>
        <v>23</v>
      </c>
      <c r="Q8" s="82">
        <f>IFERROR(P8/M8,"-")</f>
        <v>0.23711340206186</v>
      </c>
      <c r="R8" s="81">
        <v>2</v>
      </c>
      <c r="S8" s="81">
        <v>7</v>
      </c>
      <c r="T8" s="82">
        <f>IFERROR(S8/(O8+P8),"-")</f>
        <v>0.30434782608696</v>
      </c>
      <c r="U8" s="182">
        <f>IFERROR(J8/SUM(P8:P9),"-")</f>
        <v>1410.2564102564</v>
      </c>
      <c r="V8" s="84">
        <v>2</v>
      </c>
      <c r="W8" s="82">
        <f>IF(P8=0,"-",V8/P8)</f>
        <v>0.08695652173913</v>
      </c>
      <c r="X8" s="186">
        <v>189000</v>
      </c>
      <c r="Y8" s="187">
        <f>IFERROR(X8/P8,"-")</f>
        <v>8217.3913043478</v>
      </c>
      <c r="Z8" s="187">
        <f>IFERROR(X8/V8,"-")</f>
        <v>94500</v>
      </c>
      <c r="AA8" s="188">
        <f>SUM(X8:X9)-SUM(J8:J9)</f>
        <v>258000</v>
      </c>
      <c r="AB8" s="85">
        <f>SUM(X8:X9)/SUM(J8:J9)</f>
        <v>3.3454545454545</v>
      </c>
      <c r="AC8" s="79"/>
      <c r="AD8" s="94">
        <v>1</v>
      </c>
      <c r="AE8" s="95">
        <f>IF(P8=0,"",IF(AD8=0,"",(AD8/P8)))</f>
        <v>0.043478260869565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7</v>
      </c>
      <c r="AN8" s="101">
        <f>IF(P8=0,"",IF(AM8=0,"",(AM8/P8)))</f>
        <v>0.30434782608696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5</v>
      </c>
      <c r="AW8" s="107">
        <f>IF(P8=0,"",IF(AV8=0,"",(AV8/P8)))</f>
        <v>0.21739130434783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3</v>
      </c>
      <c r="BF8" s="113">
        <f>IF(P8=0,"",IF(BE8=0,"",(BE8/P8)))</f>
        <v>0.1304347826087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4</v>
      </c>
      <c r="BO8" s="120">
        <f>IF(P8=0,"",IF(BN8=0,"",(BN8/P8)))</f>
        <v>0.17391304347826</v>
      </c>
      <c r="BP8" s="121">
        <v>1</v>
      </c>
      <c r="BQ8" s="122">
        <f>IFERROR(BP8/BN8,"-")</f>
        <v>0.25</v>
      </c>
      <c r="BR8" s="123">
        <v>136000</v>
      </c>
      <c r="BS8" s="124">
        <f>IFERROR(BR8/BN8,"-")</f>
        <v>34000</v>
      </c>
      <c r="BT8" s="125"/>
      <c r="BU8" s="125"/>
      <c r="BV8" s="125">
        <v>1</v>
      </c>
      <c r="BW8" s="126">
        <v>3</v>
      </c>
      <c r="BX8" s="127">
        <f>IF(P8=0,"",IF(BW8=0,"",(BW8/P8)))</f>
        <v>0.1304347826087</v>
      </c>
      <c r="BY8" s="128">
        <v>1</v>
      </c>
      <c r="BZ8" s="129">
        <f>IFERROR(BY8/BW8,"-")</f>
        <v>0.33333333333333</v>
      </c>
      <c r="CA8" s="130">
        <v>53000</v>
      </c>
      <c r="CB8" s="131">
        <f>IFERROR(CA8/BW8,"-")</f>
        <v>17666.666666667</v>
      </c>
      <c r="CC8" s="132"/>
      <c r="CD8" s="132"/>
      <c r="CE8" s="132">
        <v>1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2</v>
      </c>
      <c r="CP8" s="141">
        <v>189000</v>
      </c>
      <c r="CQ8" s="141">
        <v>136000</v>
      </c>
      <c r="CR8" s="141"/>
      <c r="CS8" s="142" t="str">
        <f>IF(AND(CQ8=0,CR8=0),"",IF(AND(CQ8&lt;=100000,CR8&lt;=100000),"",IF(CQ8/CP8&gt;0.7,"男高",IF(CR8/CP8&gt;0.7,"女高",""))))</f>
        <v>男高</v>
      </c>
    </row>
    <row r="9" spans="1:98">
      <c r="A9" s="80"/>
      <c r="B9" s="203" t="s">
        <v>175</v>
      </c>
      <c r="C9" s="203"/>
      <c r="D9" s="203"/>
      <c r="E9" s="203"/>
      <c r="F9" s="203" t="s">
        <v>64</v>
      </c>
      <c r="G9" s="203"/>
      <c r="H9" s="90"/>
      <c r="I9" s="90"/>
      <c r="J9" s="188"/>
      <c r="K9" s="81">
        <v>0</v>
      </c>
      <c r="L9" s="81">
        <v>0</v>
      </c>
      <c r="M9" s="81">
        <v>99</v>
      </c>
      <c r="N9" s="91">
        <v>52</v>
      </c>
      <c r="O9" s="92">
        <v>3</v>
      </c>
      <c r="P9" s="93">
        <f>N9+O9</f>
        <v>55</v>
      </c>
      <c r="Q9" s="82">
        <f>IFERROR(P9/M9,"-")</f>
        <v>0.55555555555556</v>
      </c>
      <c r="R9" s="81">
        <v>3</v>
      </c>
      <c r="S9" s="81">
        <v>13</v>
      </c>
      <c r="T9" s="82">
        <f>IFERROR(S9/(O9+P9),"-")</f>
        <v>0.22413793103448</v>
      </c>
      <c r="U9" s="182"/>
      <c r="V9" s="84">
        <v>5</v>
      </c>
      <c r="W9" s="82">
        <f>IF(P9=0,"-",V9/P9)</f>
        <v>0.090909090909091</v>
      </c>
      <c r="X9" s="186">
        <v>179000</v>
      </c>
      <c r="Y9" s="187">
        <f>IFERROR(X9/P9,"-")</f>
        <v>3254.5454545455</v>
      </c>
      <c r="Z9" s="187">
        <f>IFERROR(X9/V9,"-")</f>
        <v>35800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5</v>
      </c>
      <c r="AN9" s="101">
        <f>IF(P9=0,"",IF(AM9=0,"",(AM9/P9)))</f>
        <v>0.090909090909091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10</v>
      </c>
      <c r="AW9" s="107">
        <f>IF(P9=0,"",IF(AV9=0,"",(AV9/P9)))</f>
        <v>0.18181818181818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15</v>
      </c>
      <c r="BF9" s="113">
        <f>IF(P9=0,"",IF(BE9=0,"",(BE9/P9)))</f>
        <v>0.27272727272727</v>
      </c>
      <c r="BG9" s="112">
        <v>2</v>
      </c>
      <c r="BH9" s="114">
        <f>IFERROR(BG9/BE9,"-")</f>
        <v>0.13333333333333</v>
      </c>
      <c r="BI9" s="115">
        <v>11000</v>
      </c>
      <c r="BJ9" s="116">
        <f>IFERROR(BI9/BE9,"-")</f>
        <v>733.33333333333</v>
      </c>
      <c r="BK9" s="117">
        <v>1</v>
      </c>
      <c r="BL9" s="117">
        <v>1</v>
      </c>
      <c r="BM9" s="117"/>
      <c r="BN9" s="119">
        <v>18</v>
      </c>
      <c r="BO9" s="120">
        <f>IF(P9=0,"",IF(BN9=0,"",(BN9/P9)))</f>
        <v>0.32727272727273</v>
      </c>
      <c r="BP9" s="121">
        <v>3</v>
      </c>
      <c r="BQ9" s="122">
        <f>IFERROR(BP9/BN9,"-")</f>
        <v>0.16666666666667</v>
      </c>
      <c r="BR9" s="123">
        <v>168000</v>
      </c>
      <c r="BS9" s="124">
        <f>IFERROR(BR9/BN9,"-")</f>
        <v>9333.3333333333</v>
      </c>
      <c r="BT9" s="125"/>
      <c r="BU9" s="125"/>
      <c r="BV9" s="125">
        <v>3</v>
      </c>
      <c r="BW9" s="126">
        <v>7</v>
      </c>
      <c r="BX9" s="127">
        <f>IF(P9=0,"",IF(BW9=0,"",(BW9/P9)))</f>
        <v>0.12727272727273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5</v>
      </c>
      <c r="CP9" s="141">
        <v>179000</v>
      </c>
      <c r="CQ9" s="141">
        <v>85000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22.836363636364</v>
      </c>
      <c r="B10" s="203" t="s">
        <v>176</v>
      </c>
      <c r="C10" s="203" t="s">
        <v>81</v>
      </c>
      <c r="D10" s="203" t="s">
        <v>166</v>
      </c>
      <c r="E10" s="203"/>
      <c r="F10" s="203" t="s">
        <v>167</v>
      </c>
      <c r="G10" s="203" t="s">
        <v>177</v>
      </c>
      <c r="H10" s="90" t="s">
        <v>178</v>
      </c>
      <c r="I10" s="90" t="s">
        <v>179</v>
      </c>
      <c r="J10" s="188">
        <v>110000</v>
      </c>
      <c r="K10" s="81">
        <v>0</v>
      </c>
      <c r="L10" s="81">
        <v>0</v>
      </c>
      <c r="M10" s="81">
        <v>123</v>
      </c>
      <c r="N10" s="91">
        <v>21</v>
      </c>
      <c r="O10" s="92">
        <v>0</v>
      </c>
      <c r="P10" s="93">
        <f>N10+O10</f>
        <v>21</v>
      </c>
      <c r="Q10" s="82">
        <f>IFERROR(P10/M10,"-")</f>
        <v>0.17073170731707</v>
      </c>
      <c r="R10" s="81">
        <v>1</v>
      </c>
      <c r="S10" s="81">
        <v>7</v>
      </c>
      <c r="T10" s="82">
        <f>IFERROR(S10/(O10+P10),"-")</f>
        <v>0.33333333333333</v>
      </c>
      <c r="U10" s="182">
        <f>IFERROR(J10/SUM(P10:P11),"-")</f>
        <v>873.01587301587</v>
      </c>
      <c r="V10" s="84">
        <v>2</v>
      </c>
      <c r="W10" s="82">
        <f>IF(P10=0,"-",V10/P10)</f>
        <v>0.095238095238095</v>
      </c>
      <c r="X10" s="186">
        <v>253000</v>
      </c>
      <c r="Y10" s="187">
        <f>IFERROR(X10/P10,"-")</f>
        <v>12047.619047619</v>
      </c>
      <c r="Z10" s="187">
        <f>IFERROR(X10/V10,"-")</f>
        <v>126500</v>
      </c>
      <c r="AA10" s="188">
        <f>SUM(X10:X11)-SUM(J10:J11)</f>
        <v>2402000</v>
      </c>
      <c r="AB10" s="85">
        <f>SUM(X10:X11)/SUM(J10:J11)</f>
        <v>22.836363636364</v>
      </c>
      <c r="AC10" s="79"/>
      <c r="AD10" s="94">
        <v>4</v>
      </c>
      <c r="AE10" s="95">
        <f>IF(P10=0,"",IF(AD10=0,"",(AD10/P10)))</f>
        <v>0.19047619047619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>
        <v>5</v>
      </c>
      <c r="AN10" s="101">
        <f>IF(P10=0,"",IF(AM10=0,"",(AM10/P10)))</f>
        <v>0.23809523809524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4</v>
      </c>
      <c r="AW10" s="107">
        <f>IF(P10=0,"",IF(AV10=0,"",(AV10/P10)))</f>
        <v>0.19047619047619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4</v>
      </c>
      <c r="BF10" s="113">
        <f>IF(P10=0,"",IF(BE10=0,"",(BE10/P10)))</f>
        <v>0.19047619047619</v>
      </c>
      <c r="BG10" s="112">
        <v>1</v>
      </c>
      <c r="BH10" s="114">
        <f>IFERROR(BG10/BE10,"-")</f>
        <v>0.25</v>
      </c>
      <c r="BI10" s="115">
        <v>8000</v>
      </c>
      <c r="BJ10" s="116">
        <f>IFERROR(BI10/BE10,"-")</f>
        <v>2000</v>
      </c>
      <c r="BK10" s="117"/>
      <c r="BL10" s="117">
        <v>1</v>
      </c>
      <c r="BM10" s="117"/>
      <c r="BN10" s="119">
        <v>3</v>
      </c>
      <c r="BO10" s="120">
        <f>IF(P10=0,"",IF(BN10=0,"",(BN10/P10)))</f>
        <v>0.14285714285714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1</v>
      </c>
      <c r="BX10" s="127">
        <f>IF(P10=0,"",IF(BW10=0,"",(BW10/P10)))</f>
        <v>0.047619047619048</v>
      </c>
      <c r="BY10" s="128">
        <v>1</v>
      </c>
      <c r="BZ10" s="129">
        <f>IFERROR(BY10/BW10,"-")</f>
        <v>1</v>
      </c>
      <c r="CA10" s="130">
        <v>245000</v>
      </c>
      <c r="CB10" s="131">
        <f>IFERROR(CA10/BW10,"-")</f>
        <v>245000</v>
      </c>
      <c r="CC10" s="132"/>
      <c r="CD10" s="132"/>
      <c r="CE10" s="132">
        <v>1</v>
      </c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2</v>
      </c>
      <c r="CP10" s="141">
        <v>253000</v>
      </c>
      <c r="CQ10" s="141">
        <v>245000</v>
      </c>
      <c r="CR10" s="141"/>
      <c r="CS10" s="142" t="str">
        <f>IF(AND(CQ10=0,CR10=0),"",IF(AND(CQ10&lt;=100000,CR10&lt;=100000),"",IF(CQ10/CP10&gt;0.7,"男高",IF(CR10/CP10&gt;0.7,"女高",""))))</f>
        <v>男高</v>
      </c>
    </row>
    <row r="11" spans="1:98">
      <c r="A11" s="80"/>
      <c r="B11" s="203" t="s">
        <v>180</v>
      </c>
      <c r="C11" s="203"/>
      <c r="D11" s="203"/>
      <c r="E11" s="203"/>
      <c r="F11" s="203" t="s">
        <v>64</v>
      </c>
      <c r="G11" s="203"/>
      <c r="H11" s="90"/>
      <c r="I11" s="90"/>
      <c r="J11" s="188"/>
      <c r="K11" s="81">
        <v>0</v>
      </c>
      <c r="L11" s="81">
        <v>0</v>
      </c>
      <c r="M11" s="81">
        <v>200</v>
      </c>
      <c r="N11" s="91">
        <v>104</v>
      </c>
      <c r="O11" s="92">
        <v>1</v>
      </c>
      <c r="P11" s="93">
        <f>N11+O11</f>
        <v>105</v>
      </c>
      <c r="Q11" s="82">
        <f>IFERROR(P11/M11,"-")</f>
        <v>0.525</v>
      </c>
      <c r="R11" s="81">
        <v>4</v>
      </c>
      <c r="S11" s="81">
        <v>16</v>
      </c>
      <c r="T11" s="82">
        <f>IFERROR(S11/(O11+P11),"-")</f>
        <v>0.15094339622642</v>
      </c>
      <c r="U11" s="182"/>
      <c r="V11" s="84">
        <v>6</v>
      </c>
      <c r="W11" s="82">
        <f>IF(P11=0,"-",V11/P11)</f>
        <v>0.057142857142857</v>
      </c>
      <c r="X11" s="186">
        <v>2259000</v>
      </c>
      <c r="Y11" s="187">
        <f>IFERROR(X11/P11,"-")</f>
        <v>21514.285714286</v>
      </c>
      <c r="Z11" s="187">
        <f>IFERROR(X11/V11,"-")</f>
        <v>376500</v>
      </c>
      <c r="AA11" s="188"/>
      <c r="AB11" s="85"/>
      <c r="AC11" s="79"/>
      <c r="AD11" s="94">
        <v>4</v>
      </c>
      <c r="AE11" s="95">
        <f>IF(P11=0,"",IF(AD11=0,"",(AD11/P11)))</f>
        <v>0.038095238095238</v>
      </c>
      <c r="AF11" s="94"/>
      <c r="AG11" s="96">
        <f>IFERROR(AF11/AD11,"-")</f>
        <v>0</v>
      </c>
      <c r="AH11" s="97"/>
      <c r="AI11" s="98">
        <f>IFERROR(AH11/AD11,"-")</f>
        <v>0</v>
      </c>
      <c r="AJ11" s="99"/>
      <c r="AK11" s="99"/>
      <c r="AL11" s="99"/>
      <c r="AM11" s="100">
        <v>16</v>
      </c>
      <c r="AN11" s="101">
        <f>IF(P11=0,"",IF(AM11=0,"",(AM11/P11)))</f>
        <v>0.15238095238095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>
        <v>15</v>
      </c>
      <c r="AW11" s="107">
        <f>IF(P11=0,"",IF(AV11=0,"",(AV11/P11)))</f>
        <v>0.14285714285714</v>
      </c>
      <c r="AX11" s="106">
        <v>1</v>
      </c>
      <c r="AY11" s="108">
        <f>IFERROR(AX11/AV11,"-")</f>
        <v>0.066666666666667</v>
      </c>
      <c r="AZ11" s="109">
        <v>125000</v>
      </c>
      <c r="BA11" s="110">
        <f>IFERROR(AZ11/AV11,"-")</f>
        <v>8333.3333333333</v>
      </c>
      <c r="BB11" s="111"/>
      <c r="BC11" s="111"/>
      <c r="BD11" s="111">
        <v>1</v>
      </c>
      <c r="BE11" s="112">
        <v>29</v>
      </c>
      <c r="BF11" s="113">
        <f>IF(P11=0,"",IF(BE11=0,"",(BE11/P11)))</f>
        <v>0.27619047619048</v>
      </c>
      <c r="BG11" s="112">
        <v>3</v>
      </c>
      <c r="BH11" s="114">
        <f>IFERROR(BG11/BE11,"-")</f>
        <v>0.10344827586207</v>
      </c>
      <c r="BI11" s="115">
        <v>232000</v>
      </c>
      <c r="BJ11" s="116">
        <f>IFERROR(BI11/BE11,"-")</f>
        <v>8000</v>
      </c>
      <c r="BK11" s="117"/>
      <c r="BL11" s="117">
        <v>1</v>
      </c>
      <c r="BM11" s="117">
        <v>2</v>
      </c>
      <c r="BN11" s="119">
        <v>28</v>
      </c>
      <c r="BO11" s="120">
        <f>IF(P11=0,"",IF(BN11=0,"",(BN11/P11)))</f>
        <v>0.26666666666667</v>
      </c>
      <c r="BP11" s="121">
        <v>1</v>
      </c>
      <c r="BQ11" s="122">
        <f>IFERROR(BP11/BN11,"-")</f>
        <v>0.035714285714286</v>
      </c>
      <c r="BR11" s="123">
        <v>1880000</v>
      </c>
      <c r="BS11" s="124">
        <f>IFERROR(BR11/BN11,"-")</f>
        <v>67142.857142857</v>
      </c>
      <c r="BT11" s="125"/>
      <c r="BU11" s="125"/>
      <c r="BV11" s="125">
        <v>1</v>
      </c>
      <c r="BW11" s="126">
        <v>10</v>
      </c>
      <c r="BX11" s="127">
        <f>IF(P11=0,"",IF(BW11=0,"",(BW11/P11)))</f>
        <v>0.095238095238095</v>
      </c>
      <c r="BY11" s="128">
        <v>1</v>
      </c>
      <c r="BZ11" s="129">
        <f>IFERROR(BY11/BW11,"-")</f>
        <v>0.1</v>
      </c>
      <c r="CA11" s="130">
        <v>32000</v>
      </c>
      <c r="CB11" s="131">
        <f>IFERROR(CA11/BW11,"-")</f>
        <v>3200</v>
      </c>
      <c r="CC11" s="132"/>
      <c r="CD11" s="132"/>
      <c r="CE11" s="132">
        <v>1</v>
      </c>
      <c r="CF11" s="133">
        <v>3</v>
      </c>
      <c r="CG11" s="134">
        <f>IF(P11=0,"",IF(CF11=0,"",(CF11/P11)))</f>
        <v>0.028571428571429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6</v>
      </c>
      <c r="CP11" s="141">
        <v>2259000</v>
      </c>
      <c r="CQ11" s="141">
        <v>1880000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80">
        <f>AB12</f>
        <v>1.2223636363636</v>
      </c>
      <c r="B12" s="203" t="s">
        <v>181</v>
      </c>
      <c r="C12" s="203" t="s">
        <v>81</v>
      </c>
      <c r="D12" s="203" t="s">
        <v>166</v>
      </c>
      <c r="E12" s="203"/>
      <c r="F12" s="203" t="s">
        <v>167</v>
      </c>
      <c r="G12" s="203" t="s">
        <v>182</v>
      </c>
      <c r="H12" s="90" t="s">
        <v>183</v>
      </c>
      <c r="I12" s="90" t="s">
        <v>179</v>
      </c>
      <c r="J12" s="188">
        <v>110000</v>
      </c>
      <c r="K12" s="81">
        <v>0</v>
      </c>
      <c r="L12" s="81">
        <v>0</v>
      </c>
      <c r="M12" s="81">
        <v>222</v>
      </c>
      <c r="N12" s="91">
        <v>48</v>
      </c>
      <c r="O12" s="92">
        <v>0</v>
      </c>
      <c r="P12" s="93">
        <f>N12+O12</f>
        <v>48</v>
      </c>
      <c r="Q12" s="82">
        <f>IFERROR(P12/M12,"-")</f>
        <v>0.21621621621622</v>
      </c>
      <c r="R12" s="81">
        <v>0</v>
      </c>
      <c r="S12" s="81">
        <v>21</v>
      </c>
      <c r="T12" s="82">
        <f>IFERROR(S12/(O12+P12),"-")</f>
        <v>0.4375</v>
      </c>
      <c r="U12" s="182">
        <f>IFERROR(J12/SUM(P12:P13),"-")</f>
        <v>833.33333333333</v>
      </c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>
        <f>SUM(X12:X13)-SUM(J12:J13)</f>
        <v>24460</v>
      </c>
      <c r="AB12" s="85">
        <f>SUM(X12:X13)/SUM(J12:J13)</f>
        <v>1.2223636363636</v>
      </c>
      <c r="AC12" s="79"/>
      <c r="AD12" s="94">
        <v>10</v>
      </c>
      <c r="AE12" s="95">
        <f>IF(P12=0,"",IF(AD12=0,"",(AD12/P12)))</f>
        <v>0.20833333333333</v>
      </c>
      <c r="AF12" s="94"/>
      <c r="AG12" s="96">
        <f>IFERROR(AF12/AD12,"-")</f>
        <v>0</v>
      </c>
      <c r="AH12" s="97"/>
      <c r="AI12" s="98">
        <f>IFERROR(AH12/AD12,"-")</f>
        <v>0</v>
      </c>
      <c r="AJ12" s="99"/>
      <c r="AK12" s="99"/>
      <c r="AL12" s="99"/>
      <c r="AM12" s="100">
        <v>17</v>
      </c>
      <c r="AN12" s="101">
        <f>IF(P12=0,"",IF(AM12=0,"",(AM12/P12)))</f>
        <v>0.35416666666667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>
        <v>11</v>
      </c>
      <c r="AW12" s="107">
        <f>IF(P12=0,"",IF(AV12=0,"",(AV12/P12)))</f>
        <v>0.22916666666667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4</v>
      </c>
      <c r="BF12" s="113">
        <f>IF(P12=0,"",IF(BE12=0,"",(BE12/P12)))</f>
        <v>0.083333333333333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5</v>
      </c>
      <c r="BO12" s="120">
        <f>IF(P12=0,"",IF(BN12=0,"",(BN12/P12)))</f>
        <v>0.10416666666667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1</v>
      </c>
      <c r="BX12" s="127">
        <f>IF(P12=0,"",IF(BW12=0,"",(BW12/P12)))</f>
        <v>0.020833333333333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184</v>
      </c>
      <c r="C13" s="203"/>
      <c r="D13" s="203"/>
      <c r="E13" s="203"/>
      <c r="F13" s="203" t="s">
        <v>64</v>
      </c>
      <c r="G13" s="203"/>
      <c r="H13" s="90"/>
      <c r="I13" s="90"/>
      <c r="J13" s="188"/>
      <c r="K13" s="81">
        <v>0</v>
      </c>
      <c r="L13" s="81">
        <v>0</v>
      </c>
      <c r="M13" s="81">
        <v>164</v>
      </c>
      <c r="N13" s="91">
        <v>80</v>
      </c>
      <c r="O13" s="92">
        <v>4</v>
      </c>
      <c r="P13" s="93">
        <f>N13+O13</f>
        <v>84</v>
      </c>
      <c r="Q13" s="82">
        <f>IFERROR(P13/M13,"-")</f>
        <v>0.51219512195122</v>
      </c>
      <c r="R13" s="81">
        <v>1</v>
      </c>
      <c r="S13" s="81">
        <v>20</v>
      </c>
      <c r="T13" s="82">
        <f>IFERROR(S13/(O13+P13),"-")</f>
        <v>0.22727272727273</v>
      </c>
      <c r="U13" s="182"/>
      <c r="V13" s="84">
        <v>6</v>
      </c>
      <c r="W13" s="82">
        <f>IF(P13=0,"-",V13/P13)</f>
        <v>0.071428571428571</v>
      </c>
      <c r="X13" s="186">
        <v>134460</v>
      </c>
      <c r="Y13" s="187">
        <f>IFERROR(X13/P13,"-")</f>
        <v>1600.7142857143</v>
      </c>
      <c r="Z13" s="187">
        <f>IFERROR(X13/V13,"-")</f>
        <v>22410</v>
      </c>
      <c r="AA13" s="188"/>
      <c r="AB13" s="85"/>
      <c r="AC13" s="79"/>
      <c r="AD13" s="94">
        <v>7</v>
      </c>
      <c r="AE13" s="95">
        <f>IF(P13=0,"",IF(AD13=0,"",(AD13/P13)))</f>
        <v>0.083333333333333</v>
      </c>
      <c r="AF13" s="94"/>
      <c r="AG13" s="96">
        <f>IFERROR(AF13/AD13,"-")</f>
        <v>0</v>
      </c>
      <c r="AH13" s="97"/>
      <c r="AI13" s="98">
        <f>IFERROR(AH13/AD13,"-")</f>
        <v>0</v>
      </c>
      <c r="AJ13" s="99"/>
      <c r="AK13" s="99"/>
      <c r="AL13" s="99"/>
      <c r="AM13" s="100">
        <v>21</v>
      </c>
      <c r="AN13" s="101">
        <f>IF(P13=0,"",IF(AM13=0,"",(AM13/P13)))</f>
        <v>0.25</v>
      </c>
      <c r="AO13" s="100">
        <v>1</v>
      </c>
      <c r="AP13" s="102">
        <f>IFERROR(AP13/AM13,"-")</f>
        <v>0</v>
      </c>
      <c r="AQ13" s="103">
        <v>5000</v>
      </c>
      <c r="AR13" s="104">
        <f>IFERROR(AQ13/AM13,"-")</f>
        <v>238.09523809524</v>
      </c>
      <c r="AS13" s="105">
        <v>1</v>
      </c>
      <c r="AT13" s="105"/>
      <c r="AU13" s="105"/>
      <c r="AV13" s="106">
        <v>16</v>
      </c>
      <c r="AW13" s="107">
        <f>IF(P13=0,"",IF(AV13=0,"",(AV13/P13)))</f>
        <v>0.19047619047619</v>
      </c>
      <c r="AX13" s="106">
        <v>2</v>
      </c>
      <c r="AY13" s="108">
        <f>IFERROR(AX13/AV13,"-")</f>
        <v>0.125</v>
      </c>
      <c r="AZ13" s="109">
        <v>7000</v>
      </c>
      <c r="BA13" s="110">
        <f>IFERROR(AZ13/AV13,"-")</f>
        <v>437.5</v>
      </c>
      <c r="BB13" s="111">
        <v>2</v>
      </c>
      <c r="BC13" s="111"/>
      <c r="BD13" s="111"/>
      <c r="BE13" s="112">
        <v>20</v>
      </c>
      <c r="BF13" s="113">
        <f>IF(P13=0,"",IF(BE13=0,"",(BE13/P13)))</f>
        <v>0.23809523809524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16</v>
      </c>
      <c r="BO13" s="120">
        <f>IF(P13=0,"",IF(BN13=0,"",(BN13/P13)))</f>
        <v>0.19047619047619</v>
      </c>
      <c r="BP13" s="121">
        <v>3</v>
      </c>
      <c r="BQ13" s="122">
        <f>IFERROR(BP13/BN13,"-")</f>
        <v>0.1875</v>
      </c>
      <c r="BR13" s="123">
        <v>122460</v>
      </c>
      <c r="BS13" s="124">
        <f>IFERROR(BR13/BN13,"-")</f>
        <v>7653.75</v>
      </c>
      <c r="BT13" s="125">
        <v>1</v>
      </c>
      <c r="BU13" s="125">
        <v>1</v>
      </c>
      <c r="BV13" s="125">
        <v>1</v>
      </c>
      <c r="BW13" s="126">
        <v>3</v>
      </c>
      <c r="BX13" s="127">
        <f>IF(P13=0,"",IF(BW13=0,"",(BW13/P13)))</f>
        <v>0.035714285714286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>
        <v>1</v>
      </c>
      <c r="CG13" s="134">
        <f>IF(P13=0,"",IF(CF13=0,"",(CF13/P13)))</f>
        <v>0.011904761904762</v>
      </c>
      <c r="CH13" s="135"/>
      <c r="CI13" s="136">
        <f>IFERROR(CH13/CF13,"-")</f>
        <v>0</v>
      </c>
      <c r="CJ13" s="137"/>
      <c r="CK13" s="138">
        <f>IFERROR(CJ13/CF13,"-")</f>
        <v>0</v>
      </c>
      <c r="CL13" s="139"/>
      <c r="CM13" s="139"/>
      <c r="CN13" s="139"/>
      <c r="CO13" s="140">
        <v>6</v>
      </c>
      <c r="CP13" s="141">
        <v>134460</v>
      </c>
      <c r="CQ13" s="141">
        <v>109460</v>
      </c>
      <c r="CR13" s="141"/>
      <c r="CS13" s="142" t="str">
        <f>IF(AND(CQ13=0,CR13=0),"",IF(AND(CQ13&lt;=100000,CR13&lt;=100000),"",IF(CQ13/CP13&gt;0.7,"男高",IF(CR13/CP13&gt;0.7,"女高",""))))</f>
        <v>男高</v>
      </c>
    </row>
    <row r="14" spans="1:98">
      <c r="A14" s="80">
        <f>AB14</f>
        <v>6.3837837837838</v>
      </c>
      <c r="B14" s="203" t="s">
        <v>185</v>
      </c>
      <c r="C14" s="203" t="s">
        <v>186</v>
      </c>
      <c r="D14" s="203" t="s">
        <v>166</v>
      </c>
      <c r="E14" s="203"/>
      <c r="F14" s="203" t="s">
        <v>167</v>
      </c>
      <c r="G14" s="203" t="s">
        <v>187</v>
      </c>
      <c r="H14" s="90" t="s">
        <v>188</v>
      </c>
      <c r="I14" s="90" t="s">
        <v>189</v>
      </c>
      <c r="J14" s="188">
        <v>185000</v>
      </c>
      <c r="K14" s="81">
        <v>0</v>
      </c>
      <c r="L14" s="81">
        <v>0</v>
      </c>
      <c r="M14" s="81">
        <v>213</v>
      </c>
      <c r="N14" s="91">
        <v>40</v>
      </c>
      <c r="O14" s="92">
        <v>0</v>
      </c>
      <c r="P14" s="93">
        <f>N14+O14</f>
        <v>40</v>
      </c>
      <c r="Q14" s="82">
        <f>IFERROR(P14/M14,"-")</f>
        <v>0.18779342723005</v>
      </c>
      <c r="R14" s="81">
        <v>0</v>
      </c>
      <c r="S14" s="81">
        <v>16</v>
      </c>
      <c r="T14" s="82">
        <f>IFERROR(S14/(O14+P14),"-")</f>
        <v>0.4</v>
      </c>
      <c r="U14" s="182">
        <f>IFERROR(J14/SUM(P14:P15),"-")</f>
        <v>1134.9693251534</v>
      </c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>
        <f>SUM(X14:X15)-SUM(J14:J15)</f>
        <v>996000</v>
      </c>
      <c r="AB14" s="85">
        <f>SUM(X14:X15)/SUM(J14:J15)</f>
        <v>6.3837837837838</v>
      </c>
      <c r="AC14" s="79"/>
      <c r="AD14" s="94">
        <v>11</v>
      </c>
      <c r="AE14" s="95">
        <f>IF(P14=0,"",IF(AD14=0,"",(AD14/P14)))</f>
        <v>0.275</v>
      </c>
      <c r="AF14" s="94"/>
      <c r="AG14" s="96">
        <f>IFERROR(AF14/AD14,"-")</f>
        <v>0</v>
      </c>
      <c r="AH14" s="97"/>
      <c r="AI14" s="98">
        <f>IFERROR(AH14/AD14,"-")</f>
        <v>0</v>
      </c>
      <c r="AJ14" s="99"/>
      <c r="AK14" s="99"/>
      <c r="AL14" s="99"/>
      <c r="AM14" s="100">
        <v>5</v>
      </c>
      <c r="AN14" s="101">
        <f>IF(P14=0,"",IF(AM14=0,"",(AM14/P14)))</f>
        <v>0.125</v>
      </c>
      <c r="AO14" s="100"/>
      <c r="AP14" s="102">
        <f>IFERROR(AP14/AM14,"-")</f>
        <v>0</v>
      </c>
      <c r="AQ14" s="103"/>
      <c r="AR14" s="104">
        <f>IFERROR(AQ14/AM14,"-")</f>
        <v>0</v>
      </c>
      <c r="AS14" s="105"/>
      <c r="AT14" s="105"/>
      <c r="AU14" s="105"/>
      <c r="AV14" s="106">
        <v>7</v>
      </c>
      <c r="AW14" s="107">
        <f>IF(P14=0,"",IF(AV14=0,"",(AV14/P14)))</f>
        <v>0.175</v>
      </c>
      <c r="AX14" s="106"/>
      <c r="AY14" s="108">
        <f>IFERROR(AX14/AV14,"-")</f>
        <v>0</v>
      </c>
      <c r="AZ14" s="109"/>
      <c r="BA14" s="110">
        <f>IFERROR(AZ14/AV14,"-")</f>
        <v>0</v>
      </c>
      <c r="BB14" s="111"/>
      <c r="BC14" s="111"/>
      <c r="BD14" s="111"/>
      <c r="BE14" s="112">
        <v>7</v>
      </c>
      <c r="BF14" s="113">
        <f>IF(P14=0,"",IF(BE14=0,"",(BE14/P14)))</f>
        <v>0.175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8</v>
      </c>
      <c r="BO14" s="120">
        <f>IF(P14=0,"",IF(BN14=0,"",(BN14/P14)))</f>
        <v>0.2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2</v>
      </c>
      <c r="BX14" s="127">
        <f>IF(P14=0,"",IF(BW14=0,"",(BW14/P14)))</f>
        <v>0.05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190</v>
      </c>
      <c r="C15" s="203"/>
      <c r="D15" s="203"/>
      <c r="E15" s="203"/>
      <c r="F15" s="203" t="s">
        <v>64</v>
      </c>
      <c r="G15" s="203"/>
      <c r="H15" s="90"/>
      <c r="I15" s="90"/>
      <c r="J15" s="188"/>
      <c r="K15" s="81">
        <v>0</v>
      </c>
      <c r="L15" s="81">
        <v>0</v>
      </c>
      <c r="M15" s="81">
        <v>227</v>
      </c>
      <c r="N15" s="91">
        <v>119</v>
      </c>
      <c r="O15" s="92">
        <v>4</v>
      </c>
      <c r="P15" s="93">
        <f>N15+O15</f>
        <v>123</v>
      </c>
      <c r="Q15" s="82">
        <f>IFERROR(P15/M15,"-")</f>
        <v>0.54185022026432</v>
      </c>
      <c r="R15" s="81">
        <v>3</v>
      </c>
      <c r="S15" s="81">
        <v>34</v>
      </c>
      <c r="T15" s="82">
        <f>IFERROR(S15/(O15+P15),"-")</f>
        <v>0.26771653543307</v>
      </c>
      <c r="U15" s="182"/>
      <c r="V15" s="84">
        <v>7</v>
      </c>
      <c r="W15" s="82">
        <f>IF(P15=0,"-",V15/P15)</f>
        <v>0.056910569105691</v>
      </c>
      <c r="X15" s="186">
        <v>1181000</v>
      </c>
      <c r="Y15" s="187">
        <f>IFERROR(X15/P15,"-")</f>
        <v>9601.6260162602</v>
      </c>
      <c r="Z15" s="187">
        <f>IFERROR(X15/V15,"-")</f>
        <v>168714.28571429</v>
      </c>
      <c r="AA15" s="188"/>
      <c r="AB15" s="85"/>
      <c r="AC15" s="79"/>
      <c r="AD15" s="94">
        <v>2</v>
      </c>
      <c r="AE15" s="95">
        <f>IF(P15=0,"",IF(AD15=0,"",(AD15/P15)))</f>
        <v>0.016260162601626</v>
      </c>
      <c r="AF15" s="94"/>
      <c r="AG15" s="96">
        <f>IFERROR(AF15/AD15,"-")</f>
        <v>0</v>
      </c>
      <c r="AH15" s="97"/>
      <c r="AI15" s="98">
        <f>IFERROR(AH15/AD15,"-")</f>
        <v>0</v>
      </c>
      <c r="AJ15" s="99"/>
      <c r="AK15" s="99"/>
      <c r="AL15" s="99"/>
      <c r="AM15" s="100">
        <v>27</v>
      </c>
      <c r="AN15" s="101">
        <f>IF(P15=0,"",IF(AM15=0,"",(AM15/P15)))</f>
        <v>0.21951219512195</v>
      </c>
      <c r="AO15" s="100">
        <v>1</v>
      </c>
      <c r="AP15" s="102">
        <f>IFERROR(AP15/AM15,"-")</f>
        <v>0</v>
      </c>
      <c r="AQ15" s="103">
        <v>3000</v>
      </c>
      <c r="AR15" s="104">
        <f>IFERROR(AQ15/AM15,"-")</f>
        <v>111.11111111111</v>
      </c>
      <c r="AS15" s="105">
        <v>1</v>
      </c>
      <c r="AT15" s="105"/>
      <c r="AU15" s="105"/>
      <c r="AV15" s="106">
        <v>20</v>
      </c>
      <c r="AW15" s="107">
        <f>IF(P15=0,"",IF(AV15=0,"",(AV15/P15)))</f>
        <v>0.16260162601626</v>
      </c>
      <c r="AX15" s="106"/>
      <c r="AY15" s="108">
        <f>IFERROR(AX15/AV15,"-")</f>
        <v>0</v>
      </c>
      <c r="AZ15" s="109"/>
      <c r="BA15" s="110">
        <f>IFERROR(AZ15/AV15,"-")</f>
        <v>0</v>
      </c>
      <c r="BB15" s="111"/>
      <c r="BC15" s="111"/>
      <c r="BD15" s="111"/>
      <c r="BE15" s="112">
        <v>24</v>
      </c>
      <c r="BF15" s="113">
        <f>IF(P15=0,"",IF(BE15=0,"",(BE15/P15)))</f>
        <v>0.19512195121951</v>
      </c>
      <c r="BG15" s="112">
        <v>1</v>
      </c>
      <c r="BH15" s="114">
        <f>IFERROR(BG15/BE15,"-")</f>
        <v>0.041666666666667</v>
      </c>
      <c r="BI15" s="115">
        <v>33000</v>
      </c>
      <c r="BJ15" s="116">
        <f>IFERROR(BI15/BE15,"-")</f>
        <v>1375</v>
      </c>
      <c r="BK15" s="117"/>
      <c r="BL15" s="117"/>
      <c r="BM15" s="117">
        <v>1</v>
      </c>
      <c r="BN15" s="119">
        <v>35</v>
      </c>
      <c r="BO15" s="120">
        <f>IF(P15=0,"",IF(BN15=0,"",(BN15/P15)))</f>
        <v>0.28455284552846</v>
      </c>
      <c r="BP15" s="121">
        <v>5</v>
      </c>
      <c r="BQ15" s="122">
        <f>IFERROR(BP15/BN15,"-")</f>
        <v>0.14285714285714</v>
      </c>
      <c r="BR15" s="123">
        <v>1145000</v>
      </c>
      <c r="BS15" s="124">
        <f>IFERROR(BR15/BN15,"-")</f>
        <v>32714.285714286</v>
      </c>
      <c r="BT15" s="125">
        <v>1</v>
      </c>
      <c r="BU15" s="125">
        <v>2</v>
      </c>
      <c r="BV15" s="125">
        <v>2</v>
      </c>
      <c r="BW15" s="126">
        <v>13</v>
      </c>
      <c r="BX15" s="127">
        <f>IF(P15=0,"",IF(BW15=0,"",(BW15/P15)))</f>
        <v>0.10569105691057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>
        <v>2</v>
      </c>
      <c r="CG15" s="134">
        <f>IF(P15=0,"",IF(CF15=0,"",(CF15/P15)))</f>
        <v>0.016260162601626</v>
      </c>
      <c r="CH15" s="135"/>
      <c r="CI15" s="136">
        <f>IFERROR(CH15/CF15,"-")</f>
        <v>0</v>
      </c>
      <c r="CJ15" s="137"/>
      <c r="CK15" s="138">
        <f>IFERROR(CJ15/CF15,"-")</f>
        <v>0</v>
      </c>
      <c r="CL15" s="139"/>
      <c r="CM15" s="139"/>
      <c r="CN15" s="139"/>
      <c r="CO15" s="140">
        <v>7</v>
      </c>
      <c r="CP15" s="141">
        <v>1181000</v>
      </c>
      <c r="CQ15" s="141">
        <v>1105000</v>
      </c>
      <c r="CR15" s="141"/>
      <c r="CS15" s="142" t="str">
        <f>IF(AND(CQ15=0,CR15=0),"",IF(AND(CQ15&lt;=100000,CR15&lt;=100000),"",IF(CQ15/CP15&gt;0.7,"男高",IF(CR15/CP15&gt;0.7,"女高",""))))</f>
        <v>男高</v>
      </c>
    </row>
    <row r="16" spans="1:98">
      <c r="A16" s="80">
        <f>AB16</f>
        <v>1.4916666666667</v>
      </c>
      <c r="B16" s="203" t="s">
        <v>191</v>
      </c>
      <c r="C16" s="203" t="s">
        <v>81</v>
      </c>
      <c r="D16" s="203" t="s">
        <v>173</v>
      </c>
      <c r="E16" s="203"/>
      <c r="F16" s="203" t="s">
        <v>167</v>
      </c>
      <c r="G16" s="203" t="s">
        <v>192</v>
      </c>
      <c r="H16" s="90" t="s">
        <v>169</v>
      </c>
      <c r="I16" s="90" t="s">
        <v>114</v>
      </c>
      <c r="J16" s="188">
        <v>120000</v>
      </c>
      <c r="K16" s="81">
        <v>0</v>
      </c>
      <c r="L16" s="81">
        <v>0</v>
      </c>
      <c r="M16" s="81">
        <v>175</v>
      </c>
      <c r="N16" s="91">
        <v>33</v>
      </c>
      <c r="O16" s="92">
        <v>0</v>
      </c>
      <c r="P16" s="93">
        <f>N16+O16</f>
        <v>33</v>
      </c>
      <c r="Q16" s="82">
        <f>IFERROR(P16/M16,"-")</f>
        <v>0.18857142857143</v>
      </c>
      <c r="R16" s="81">
        <v>0</v>
      </c>
      <c r="S16" s="81">
        <v>18</v>
      </c>
      <c r="T16" s="82">
        <f>IFERROR(S16/(O16+P16),"-")</f>
        <v>0.54545454545455</v>
      </c>
      <c r="U16" s="182">
        <f>IFERROR(J16/SUM(P16:P17),"-")</f>
        <v>1428.5714285714</v>
      </c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>
        <f>SUM(X16:X17)-SUM(J16:J17)</f>
        <v>59000</v>
      </c>
      <c r="AB16" s="85">
        <f>SUM(X16:X17)/SUM(J16:J17)</f>
        <v>1.4916666666667</v>
      </c>
      <c r="AC16" s="79"/>
      <c r="AD16" s="94">
        <v>7</v>
      </c>
      <c r="AE16" s="95">
        <f>IF(P16=0,"",IF(AD16=0,"",(AD16/P16)))</f>
        <v>0.21212121212121</v>
      </c>
      <c r="AF16" s="94"/>
      <c r="AG16" s="96">
        <f>IFERROR(AF16/AD16,"-")</f>
        <v>0</v>
      </c>
      <c r="AH16" s="97"/>
      <c r="AI16" s="98">
        <f>IFERROR(AH16/AD16,"-")</f>
        <v>0</v>
      </c>
      <c r="AJ16" s="99"/>
      <c r="AK16" s="99"/>
      <c r="AL16" s="99"/>
      <c r="AM16" s="100">
        <v>15</v>
      </c>
      <c r="AN16" s="101">
        <f>IF(P16=0,"",IF(AM16=0,"",(AM16/P16)))</f>
        <v>0.45454545454545</v>
      </c>
      <c r="AO16" s="100"/>
      <c r="AP16" s="102">
        <f>IFERROR(AP16/AM16,"-")</f>
        <v>0</v>
      </c>
      <c r="AQ16" s="103"/>
      <c r="AR16" s="104">
        <f>IFERROR(AQ16/AM16,"-")</f>
        <v>0</v>
      </c>
      <c r="AS16" s="105"/>
      <c r="AT16" s="105"/>
      <c r="AU16" s="105"/>
      <c r="AV16" s="106">
        <v>4</v>
      </c>
      <c r="AW16" s="107">
        <f>IF(P16=0,"",IF(AV16=0,"",(AV16/P16)))</f>
        <v>0.12121212121212</v>
      </c>
      <c r="AX16" s="106"/>
      <c r="AY16" s="108">
        <f>IFERROR(AX16/AV16,"-")</f>
        <v>0</v>
      </c>
      <c r="AZ16" s="109"/>
      <c r="BA16" s="110">
        <f>IFERROR(AZ16/AV16,"-")</f>
        <v>0</v>
      </c>
      <c r="BB16" s="111"/>
      <c r="BC16" s="111"/>
      <c r="BD16" s="111"/>
      <c r="BE16" s="112">
        <v>6</v>
      </c>
      <c r="BF16" s="113">
        <f>IF(P16=0,"",IF(BE16=0,"",(BE16/P16)))</f>
        <v>0.18181818181818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1</v>
      </c>
      <c r="BO16" s="120">
        <f>IF(P16=0,"",IF(BN16=0,"",(BN16/P16)))</f>
        <v>0.03030303030303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/>
      <c r="BX16" s="127">
        <f>IF(P16=0,"",IF(BW16=0,"",(BW16/P16)))</f>
        <v>0</v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193</v>
      </c>
      <c r="C17" s="203"/>
      <c r="D17" s="203"/>
      <c r="E17" s="203"/>
      <c r="F17" s="203" t="s">
        <v>64</v>
      </c>
      <c r="G17" s="203"/>
      <c r="H17" s="90"/>
      <c r="I17" s="90"/>
      <c r="J17" s="188"/>
      <c r="K17" s="81">
        <v>0</v>
      </c>
      <c r="L17" s="81">
        <v>0</v>
      </c>
      <c r="M17" s="81">
        <v>99</v>
      </c>
      <c r="N17" s="91">
        <v>50</v>
      </c>
      <c r="O17" s="92">
        <v>1</v>
      </c>
      <c r="P17" s="93">
        <f>N17+O17</f>
        <v>51</v>
      </c>
      <c r="Q17" s="82">
        <f>IFERROR(P17/M17,"-")</f>
        <v>0.51515151515152</v>
      </c>
      <c r="R17" s="81">
        <v>0</v>
      </c>
      <c r="S17" s="81">
        <v>15</v>
      </c>
      <c r="T17" s="82">
        <f>IFERROR(S17/(O17+P17),"-")</f>
        <v>0.28846153846154</v>
      </c>
      <c r="U17" s="182"/>
      <c r="V17" s="84">
        <v>3</v>
      </c>
      <c r="W17" s="82">
        <f>IF(P17=0,"-",V17/P17)</f>
        <v>0.058823529411765</v>
      </c>
      <c r="X17" s="186">
        <v>179000</v>
      </c>
      <c r="Y17" s="187">
        <f>IFERROR(X17/P17,"-")</f>
        <v>3509.8039215686</v>
      </c>
      <c r="Z17" s="187">
        <f>IFERROR(X17/V17,"-")</f>
        <v>59666.666666667</v>
      </c>
      <c r="AA17" s="188"/>
      <c r="AB17" s="85"/>
      <c r="AC17" s="79"/>
      <c r="AD17" s="94">
        <v>4</v>
      </c>
      <c r="AE17" s="95">
        <f>IF(P17=0,"",IF(AD17=0,"",(AD17/P17)))</f>
        <v>0.07843137254902</v>
      </c>
      <c r="AF17" s="94">
        <v>1</v>
      </c>
      <c r="AG17" s="96">
        <f>IFERROR(AF17/AD17,"-")</f>
        <v>0.25</v>
      </c>
      <c r="AH17" s="97">
        <v>3000</v>
      </c>
      <c r="AI17" s="98">
        <f>IFERROR(AH17/AD17,"-")</f>
        <v>750</v>
      </c>
      <c r="AJ17" s="99">
        <v>1</v>
      </c>
      <c r="AK17" s="99"/>
      <c r="AL17" s="99"/>
      <c r="AM17" s="100">
        <v>14</v>
      </c>
      <c r="AN17" s="101">
        <f>IF(P17=0,"",IF(AM17=0,"",(AM17/P17)))</f>
        <v>0.27450980392157</v>
      </c>
      <c r="AO17" s="100"/>
      <c r="AP17" s="102">
        <f>IFERROR(AP17/AM17,"-")</f>
        <v>0</v>
      </c>
      <c r="AQ17" s="103"/>
      <c r="AR17" s="104">
        <f>IFERROR(AQ17/AM17,"-")</f>
        <v>0</v>
      </c>
      <c r="AS17" s="105"/>
      <c r="AT17" s="105"/>
      <c r="AU17" s="105"/>
      <c r="AV17" s="106">
        <v>13</v>
      </c>
      <c r="AW17" s="107">
        <f>IF(P17=0,"",IF(AV17=0,"",(AV17/P17)))</f>
        <v>0.25490196078431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>
        <v>7</v>
      </c>
      <c r="BF17" s="113">
        <f>IF(P17=0,"",IF(BE17=0,"",(BE17/P17)))</f>
        <v>0.13725490196078</v>
      </c>
      <c r="BG17" s="112">
        <v>1</v>
      </c>
      <c r="BH17" s="114">
        <f>IFERROR(BG17/BE17,"-")</f>
        <v>0.14285714285714</v>
      </c>
      <c r="BI17" s="115">
        <v>167000</v>
      </c>
      <c r="BJ17" s="116">
        <f>IFERROR(BI17/BE17,"-")</f>
        <v>23857.142857143</v>
      </c>
      <c r="BK17" s="117"/>
      <c r="BL17" s="117"/>
      <c r="BM17" s="117">
        <v>1</v>
      </c>
      <c r="BN17" s="119">
        <v>11</v>
      </c>
      <c r="BO17" s="120">
        <f>IF(P17=0,"",IF(BN17=0,"",(BN17/P17)))</f>
        <v>0.2156862745098</v>
      </c>
      <c r="BP17" s="121">
        <v>1</v>
      </c>
      <c r="BQ17" s="122">
        <f>IFERROR(BP17/BN17,"-")</f>
        <v>0.090909090909091</v>
      </c>
      <c r="BR17" s="123">
        <v>9000</v>
      </c>
      <c r="BS17" s="124">
        <f>IFERROR(BR17/BN17,"-")</f>
        <v>818.18181818182</v>
      </c>
      <c r="BT17" s="125"/>
      <c r="BU17" s="125"/>
      <c r="BV17" s="125">
        <v>1</v>
      </c>
      <c r="BW17" s="126">
        <v>1</v>
      </c>
      <c r="BX17" s="127">
        <f>IF(P17=0,"",IF(BW17=0,"",(BW17/P17)))</f>
        <v>0.019607843137255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>
        <v>1</v>
      </c>
      <c r="CG17" s="134">
        <f>IF(P17=0,"",IF(CF17=0,"",(CF17/P17)))</f>
        <v>0.019607843137255</v>
      </c>
      <c r="CH17" s="135"/>
      <c r="CI17" s="136">
        <f>IFERROR(CH17/CF17,"-")</f>
        <v>0</v>
      </c>
      <c r="CJ17" s="137"/>
      <c r="CK17" s="138">
        <f>IFERROR(CJ17/CF17,"-")</f>
        <v>0</v>
      </c>
      <c r="CL17" s="139"/>
      <c r="CM17" s="139"/>
      <c r="CN17" s="139"/>
      <c r="CO17" s="140">
        <v>3</v>
      </c>
      <c r="CP17" s="141">
        <v>179000</v>
      </c>
      <c r="CQ17" s="141">
        <v>167000</v>
      </c>
      <c r="CR17" s="141"/>
      <c r="CS17" s="142" t="str">
        <f>IF(AND(CQ17=0,CR17=0),"",IF(AND(CQ17&lt;=100000,CR17&lt;=100000),"",IF(CQ17/CP17&gt;0.7,"男高",IF(CR17/CP17&gt;0.7,"女高",""))))</f>
        <v>男高</v>
      </c>
    </row>
    <row r="18" spans="1:98">
      <c r="A18" s="80">
        <f>AB18</f>
        <v>6.8818181818182</v>
      </c>
      <c r="B18" s="203" t="s">
        <v>194</v>
      </c>
      <c r="C18" s="203" t="s">
        <v>81</v>
      </c>
      <c r="D18" s="203" t="s">
        <v>173</v>
      </c>
      <c r="E18" s="203"/>
      <c r="F18" s="203" t="s">
        <v>167</v>
      </c>
      <c r="G18" s="203" t="s">
        <v>195</v>
      </c>
      <c r="H18" s="90" t="s">
        <v>178</v>
      </c>
      <c r="I18" s="90" t="s">
        <v>114</v>
      </c>
      <c r="J18" s="188">
        <v>110000</v>
      </c>
      <c r="K18" s="81">
        <v>0</v>
      </c>
      <c r="L18" s="81">
        <v>0</v>
      </c>
      <c r="M18" s="81">
        <v>112</v>
      </c>
      <c r="N18" s="91">
        <v>26</v>
      </c>
      <c r="O18" s="92">
        <v>0</v>
      </c>
      <c r="P18" s="93">
        <f>N18+O18</f>
        <v>26</v>
      </c>
      <c r="Q18" s="82">
        <f>IFERROR(P18/M18,"-")</f>
        <v>0.23214285714286</v>
      </c>
      <c r="R18" s="81">
        <v>0</v>
      </c>
      <c r="S18" s="81">
        <v>11</v>
      </c>
      <c r="T18" s="82">
        <f>IFERROR(S18/(O18+P18),"-")</f>
        <v>0.42307692307692</v>
      </c>
      <c r="U18" s="182">
        <f>IFERROR(J18/SUM(P18:P19),"-")</f>
        <v>956.52173913043</v>
      </c>
      <c r="V18" s="84">
        <v>2</v>
      </c>
      <c r="W18" s="82">
        <f>IF(P18=0,"-",V18/P18)</f>
        <v>0.076923076923077</v>
      </c>
      <c r="X18" s="186">
        <v>31000</v>
      </c>
      <c r="Y18" s="187">
        <f>IFERROR(X18/P18,"-")</f>
        <v>1192.3076923077</v>
      </c>
      <c r="Z18" s="187">
        <f>IFERROR(X18/V18,"-")</f>
        <v>15500</v>
      </c>
      <c r="AA18" s="188">
        <f>SUM(X18:X19)-SUM(J18:J19)</f>
        <v>647000</v>
      </c>
      <c r="AB18" s="85">
        <f>SUM(X18:X19)/SUM(J18:J19)</f>
        <v>6.8818181818182</v>
      </c>
      <c r="AC18" s="79"/>
      <c r="AD18" s="94">
        <v>2</v>
      </c>
      <c r="AE18" s="95">
        <f>IF(P18=0,"",IF(AD18=0,"",(AD18/P18)))</f>
        <v>0.076923076923077</v>
      </c>
      <c r="AF18" s="94"/>
      <c r="AG18" s="96">
        <f>IFERROR(AF18/AD18,"-")</f>
        <v>0</v>
      </c>
      <c r="AH18" s="97"/>
      <c r="AI18" s="98">
        <f>IFERROR(AH18/AD18,"-")</f>
        <v>0</v>
      </c>
      <c r="AJ18" s="99"/>
      <c r="AK18" s="99"/>
      <c r="AL18" s="99"/>
      <c r="AM18" s="100">
        <v>4</v>
      </c>
      <c r="AN18" s="101">
        <f>IF(P18=0,"",IF(AM18=0,"",(AM18/P18)))</f>
        <v>0.15384615384615</v>
      </c>
      <c r="AO18" s="100"/>
      <c r="AP18" s="102">
        <f>IFERROR(AP18/AM18,"-")</f>
        <v>0</v>
      </c>
      <c r="AQ18" s="103"/>
      <c r="AR18" s="104">
        <f>IFERROR(AQ18/AM18,"-")</f>
        <v>0</v>
      </c>
      <c r="AS18" s="105"/>
      <c r="AT18" s="105"/>
      <c r="AU18" s="105"/>
      <c r="AV18" s="106">
        <v>6</v>
      </c>
      <c r="AW18" s="107">
        <f>IF(P18=0,"",IF(AV18=0,"",(AV18/P18)))</f>
        <v>0.23076923076923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>
        <v>7</v>
      </c>
      <c r="BF18" s="113">
        <f>IF(P18=0,"",IF(BE18=0,"",(BE18/P18)))</f>
        <v>0.26923076923077</v>
      </c>
      <c r="BG18" s="112">
        <v>1</v>
      </c>
      <c r="BH18" s="114">
        <f>IFERROR(BG18/BE18,"-")</f>
        <v>0.14285714285714</v>
      </c>
      <c r="BI18" s="115">
        <v>5000</v>
      </c>
      <c r="BJ18" s="116">
        <f>IFERROR(BI18/BE18,"-")</f>
        <v>714.28571428571</v>
      </c>
      <c r="BK18" s="117">
        <v>1</v>
      </c>
      <c r="BL18" s="117"/>
      <c r="BM18" s="117"/>
      <c r="BN18" s="119">
        <v>6</v>
      </c>
      <c r="BO18" s="120">
        <f>IF(P18=0,"",IF(BN18=0,"",(BN18/P18)))</f>
        <v>0.23076923076923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1</v>
      </c>
      <c r="BX18" s="127">
        <f>IF(P18=0,"",IF(BW18=0,"",(BW18/P18)))</f>
        <v>0.038461538461538</v>
      </c>
      <c r="BY18" s="128">
        <v>1</v>
      </c>
      <c r="BZ18" s="129">
        <f>IFERROR(BY18/BW18,"-")</f>
        <v>1</v>
      </c>
      <c r="CA18" s="130">
        <v>26000</v>
      </c>
      <c r="CB18" s="131">
        <f>IFERROR(CA18/BW18,"-")</f>
        <v>26000</v>
      </c>
      <c r="CC18" s="132"/>
      <c r="CD18" s="132"/>
      <c r="CE18" s="132">
        <v>1</v>
      </c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2</v>
      </c>
      <c r="CP18" s="141">
        <v>31000</v>
      </c>
      <c r="CQ18" s="141">
        <v>26000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196</v>
      </c>
      <c r="C19" s="203"/>
      <c r="D19" s="203"/>
      <c r="E19" s="203"/>
      <c r="F19" s="203" t="s">
        <v>64</v>
      </c>
      <c r="G19" s="203"/>
      <c r="H19" s="90"/>
      <c r="I19" s="90"/>
      <c r="J19" s="188"/>
      <c r="K19" s="81">
        <v>0</v>
      </c>
      <c r="L19" s="81">
        <v>0</v>
      </c>
      <c r="M19" s="81">
        <v>180</v>
      </c>
      <c r="N19" s="91">
        <v>87</v>
      </c>
      <c r="O19" s="92">
        <v>2</v>
      </c>
      <c r="P19" s="93">
        <f>N19+O19</f>
        <v>89</v>
      </c>
      <c r="Q19" s="82">
        <f>IFERROR(P19/M19,"-")</f>
        <v>0.49444444444444</v>
      </c>
      <c r="R19" s="81">
        <v>2</v>
      </c>
      <c r="S19" s="81">
        <v>21</v>
      </c>
      <c r="T19" s="82">
        <f>IFERROR(S19/(O19+P19),"-")</f>
        <v>0.23076923076923</v>
      </c>
      <c r="U19" s="182"/>
      <c r="V19" s="84">
        <v>2</v>
      </c>
      <c r="W19" s="82">
        <f>IF(P19=0,"-",V19/P19)</f>
        <v>0.02247191011236</v>
      </c>
      <c r="X19" s="186">
        <v>726000</v>
      </c>
      <c r="Y19" s="187">
        <f>IFERROR(X19/P19,"-")</f>
        <v>8157.3033707865</v>
      </c>
      <c r="Z19" s="187">
        <f>IFERROR(X19/V19,"-")</f>
        <v>363000</v>
      </c>
      <c r="AA19" s="188"/>
      <c r="AB19" s="85"/>
      <c r="AC19" s="79"/>
      <c r="AD19" s="94">
        <v>3</v>
      </c>
      <c r="AE19" s="95">
        <f>IF(P19=0,"",IF(AD19=0,"",(AD19/P19)))</f>
        <v>0.033707865168539</v>
      </c>
      <c r="AF19" s="94"/>
      <c r="AG19" s="96">
        <f>IFERROR(AF19/AD19,"-")</f>
        <v>0</v>
      </c>
      <c r="AH19" s="97"/>
      <c r="AI19" s="98">
        <f>IFERROR(AH19/AD19,"-")</f>
        <v>0</v>
      </c>
      <c r="AJ19" s="99"/>
      <c r="AK19" s="99"/>
      <c r="AL19" s="99"/>
      <c r="AM19" s="100">
        <v>13</v>
      </c>
      <c r="AN19" s="101">
        <f>IF(P19=0,"",IF(AM19=0,"",(AM19/P19)))</f>
        <v>0.14606741573034</v>
      </c>
      <c r="AO19" s="100"/>
      <c r="AP19" s="102">
        <f>IFERROR(AP19/AM19,"-")</f>
        <v>0</v>
      </c>
      <c r="AQ19" s="103"/>
      <c r="AR19" s="104">
        <f>IFERROR(AQ19/AM19,"-")</f>
        <v>0</v>
      </c>
      <c r="AS19" s="105"/>
      <c r="AT19" s="105"/>
      <c r="AU19" s="105"/>
      <c r="AV19" s="106">
        <v>20</v>
      </c>
      <c r="AW19" s="107">
        <f>IF(P19=0,"",IF(AV19=0,"",(AV19/P19)))</f>
        <v>0.2247191011236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>
        <v>24</v>
      </c>
      <c r="BF19" s="113">
        <f>IF(P19=0,"",IF(BE19=0,"",(BE19/P19)))</f>
        <v>0.26966292134831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15</v>
      </c>
      <c r="BO19" s="120">
        <f>IF(P19=0,"",IF(BN19=0,"",(BN19/P19)))</f>
        <v>0.1685393258427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>
        <v>8</v>
      </c>
      <c r="BX19" s="127">
        <f>IF(P19=0,"",IF(BW19=0,"",(BW19/P19)))</f>
        <v>0.089887640449438</v>
      </c>
      <c r="BY19" s="128">
        <v>1</v>
      </c>
      <c r="BZ19" s="129">
        <f>IFERROR(BY19/BW19,"-")</f>
        <v>0.125</v>
      </c>
      <c r="CA19" s="130">
        <v>370000</v>
      </c>
      <c r="CB19" s="131">
        <f>IFERROR(CA19/BW19,"-")</f>
        <v>46250</v>
      </c>
      <c r="CC19" s="132"/>
      <c r="CD19" s="132"/>
      <c r="CE19" s="132">
        <v>1</v>
      </c>
      <c r="CF19" s="133">
        <v>6</v>
      </c>
      <c r="CG19" s="134">
        <f>IF(P19=0,"",IF(CF19=0,"",(CF19/P19)))</f>
        <v>0.067415730337079</v>
      </c>
      <c r="CH19" s="135">
        <v>1</v>
      </c>
      <c r="CI19" s="136">
        <f>IFERROR(CH19/CF19,"-")</f>
        <v>0.16666666666667</v>
      </c>
      <c r="CJ19" s="137">
        <v>356000</v>
      </c>
      <c r="CK19" s="138">
        <f>IFERROR(CJ19/CF19,"-")</f>
        <v>59333.333333333</v>
      </c>
      <c r="CL19" s="139"/>
      <c r="CM19" s="139"/>
      <c r="CN19" s="139">
        <v>1</v>
      </c>
      <c r="CO19" s="140">
        <v>2</v>
      </c>
      <c r="CP19" s="141">
        <v>726000</v>
      </c>
      <c r="CQ19" s="141">
        <v>370000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>
        <f>AB20</f>
        <v>3.525</v>
      </c>
      <c r="B20" s="203" t="s">
        <v>197</v>
      </c>
      <c r="C20" s="203" t="s">
        <v>149</v>
      </c>
      <c r="D20" s="203" t="s">
        <v>166</v>
      </c>
      <c r="E20" s="203"/>
      <c r="F20" s="203" t="s">
        <v>167</v>
      </c>
      <c r="G20" s="203" t="s">
        <v>198</v>
      </c>
      <c r="H20" s="90" t="s">
        <v>169</v>
      </c>
      <c r="I20" s="204" t="s">
        <v>199</v>
      </c>
      <c r="J20" s="188">
        <v>80000</v>
      </c>
      <c r="K20" s="81">
        <v>0</v>
      </c>
      <c r="L20" s="81">
        <v>0</v>
      </c>
      <c r="M20" s="81">
        <v>140</v>
      </c>
      <c r="N20" s="91">
        <v>23</v>
      </c>
      <c r="O20" s="92">
        <v>0</v>
      </c>
      <c r="P20" s="93">
        <f>N20+O20</f>
        <v>23</v>
      </c>
      <c r="Q20" s="82">
        <f>IFERROR(P20/M20,"-")</f>
        <v>0.16428571428571</v>
      </c>
      <c r="R20" s="81">
        <v>0</v>
      </c>
      <c r="S20" s="81">
        <v>9</v>
      </c>
      <c r="T20" s="82">
        <f>IFERROR(S20/(O20+P20),"-")</f>
        <v>0.39130434782609</v>
      </c>
      <c r="U20" s="182">
        <f>IFERROR(J20/SUM(P20:P21),"-")</f>
        <v>1230.7692307692</v>
      </c>
      <c r="V20" s="84">
        <v>1</v>
      </c>
      <c r="W20" s="82">
        <f>IF(P20=0,"-",V20/P20)</f>
        <v>0.043478260869565</v>
      </c>
      <c r="X20" s="186">
        <v>135000</v>
      </c>
      <c r="Y20" s="187">
        <f>IFERROR(X20/P20,"-")</f>
        <v>5869.5652173913</v>
      </c>
      <c r="Z20" s="187">
        <f>IFERROR(X20/V20,"-")</f>
        <v>135000</v>
      </c>
      <c r="AA20" s="188">
        <f>SUM(X20:X21)-SUM(J20:J21)</f>
        <v>202000</v>
      </c>
      <c r="AB20" s="85">
        <f>SUM(X20:X21)/SUM(J20:J21)</f>
        <v>3.525</v>
      </c>
      <c r="AC20" s="79"/>
      <c r="AD20" s="94">
        <v>4</v>
      </c>
      <c r="AE20" s="95">
        <f>IF(P20=0,"",IF(AD20=0,"",(AD20/P20)))</f>
        <v>0.17391304347826</v>
      </c>
      <c r="AF20" s="94"/>
      <c r="AG20" s="96">
        <f>IFERROR(AF20/AD20,"-")</f>
        <v>0</v>
      </c>
      <c r="AH20" s="97"/>
      <c r="AI20" s="98">
        <f>IFERROR(AH20/AD20,"-")</f>
        <v>0</v>
      </c>
      <c r="AJ20" s="99"/>
      <c r="AK20" s="99"/>
      <c r="AL20" s="99"/>
      <c r="AM20" s="100">
        <v>12</v>
      </c>
      <c r="AN20" s="101">
        <f>IF(P20=0,"",IF(AM20=0,"",(AM20/P20)))</f>
        <v>0.52173913043478</v>
      </c>
      <c r="AO20" s="100"/>
      <c r="AP20" s="102">
        <f>IFERROR(AP20/AM20,"-")</f>
        <v>0</v>
      </c>
      <c r="AQ20" s="103"/>
      <c r="AR20" s="104">
        <f>IFERROR(AQ20/AM20,"-")</f>
        <v>0</v>
      </c>
      <c r="AS20" s="105"/>
      <c r="AT20" s="105"/>
      <c r="AU20" s="105"/>
      <c r="AV20" s="106">
        <v>2</v>
      </c>
      <c r="AW20" s="107">
        <f>IF(P20=0,"",IF(AV20=0,"",(AV20/P20)))</f>
        <v>0.08695652173913</v>
      </c>
      <c r="AX20" s="106"/>
      <c r="AY20" s="108">
        <f>IFERROR(AX20/AV20,"-")</f>
        <v>0</v>
      </c>
      <c r="AZ20" s="109"/>
      <c r="BA20" s="110">
        <f>IFERROR(AZ20/AV20,"-")</f>
        <v>0</v>
      </c>
      <c r="BB20" s="111"/>
      <c r="BC20" s="111"/>
      <c r="BD20" s="111"/>
      <c r="BE20" s="112">
        <v>5</v>
      </c>
      <c r="BF20" s="113">
        <f>IF(P20=0,"",IF(BE20=0,"",(BE20/P20)))</f>
        <v>0.21739130434783</v>
      </c>
      <c r="BG20" s="112">
        <v>1</v>
      </c>
      <c r="BH20" s="114">
        <f>IFERROR(BG20/BE20,"-")</f>
        <v>0.2</v>
      </c>
      <c r="BI20" s="115">
        <v>135000</v>
      </c>
      <c r="BJ20" s="116">
        <f>IFERROR(BI20/BE20,"-")</f>
        <v>27000</v>
      </c>
      <c r="BK20" s="117"/>
      <c r="BL20" s="117"/>
      <c r="BM20" s="117">
        <v>1</v>
      </c>
      <c r="BN20" s="119"/>
      <c r="BO20" s="120">
        <f>IF(P20=0,"",IF(BN20=0,"",(BN20/P20)))</f>
        <v>0</v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1</v>
      </c>
      <c r="CP20" s="141">
        <v>135000</v>
      </c>
      <c r="CQ20" s="141">
        <v>135000</v>
      </c>
      <c r="CR20" s="141"/>
      <c r="CS20" s="142" t="str">
        <f>IF(AND(CQ20=0,CR20=0),"",IF(AND(CQ20&lt;=100000,CR20&lt;=100000),"",IF(CQ20/CP20&gt;0.7,"男高",IF(CR20/CP20&gt;0.7,"女高",""))))</f>
        <v>男高</v>
      </c>
    </row>
    <row r="21" spans="1:98">
      <c r="A21" s="80"/>
      <c r="B21" s="203" t="s">
        <v>200</v>
      </c>
      <c r="C21" s="203"/>
      <c r="D21" s="203"/>
      <c r="E21" s="203"/>
      <c r="F21" s="203" t="s">
        <v>64</v>
      </c>
      <c r="G21" s="203"/>
      <c r="H21" s="90"/>
      <c r="I21" s="90"/>
      <c r="J21" s="188"/>
      <c r="K21" s="81">
        <v>0</v>
      </c>
      <c r="L21" s="81">
        <v>0</v>
      </c>
      <c r="M21" s="81">
        <v>63</v>
      </c>
      <c r="N21" s="91">
        <v>41</v>
      </c>
      <c r="O21" s="92">
        <v>1</v>
      </c>
      <c r="P21" s="93">
        <f>N21+O21</f>
        <v>42</v>
      </c>
      <c r="Q21" s="82">
        <f>IFERROR(P21/M21,"-")</f>
        <v>0.66666666666667</v>
      </c>
      <c r="R21" s="81">
        <v>1</v>
      </c>
      <c r="S21" s="81">
        <v>10</v>
      </c>
      <c r="T21" s="82">
        <f>IFERROR(S21/(O21+P21),"-")</f>
        <v>0.23255813953488</v>
      </c>
      <c r="U21" s="182"/>
      <c r="V21" s="84">
        <v>3</v>
      </c>
      <c r="W21" s="82">
        <f>IF(P21=0,"-",V21/P21)</f>
        <v>0.071428571428571</v>
      </c>
      <c r="X21" s="186">
        <v>147000</v>
      </c>
      <c r="Y21" s="187">
        <f>IFERROR(X21/P21,"-")</f>
        <v>3500</v>
      </c>
      <c r="Z21" s="187">
        <f>IFERROR(X21/V21,"-")</f>
        <v>49000</v>
      </c>
      <c r="AA21" s="188"/>
      <c r="AB21" s="85"/>
      <c r="AC21" s="79"/>
      <c r="AD21" s="94">
        <v>1</v>
      </c>
      <c r="AE21" s="95">
        <f>IF(P21=0,"",IF(AD21=0,"",(AD21/P21)))</f>
        <v>0.023809523809524</v>
      </c>
      <c r="AF21" s="94"/>
      <c r="AG21" s="96">
        <f>IFERROR(AF21/AD21,"-")</f>
        <v>0</v>
      </c>
      <c r="AH21" s="97"/>
      <c r="AI21" s="98">
        <f>IFERROR(AH21/AD21,"-")</f>
        <v>0</v>
      </c>
      <c r="AJ21" s="99"/>
      <c r="AK21" s="99"/>
      <c r="AL21" s="99"/>
      <c r="AM21" s="100">
        <v>10</v>
      </c>
      <c r="AN21" s="101">
        <f>IF(P21=0,"",IF(AM21=0,"",(AM21/P21)))</f>
        <v>0.23809523809524</v>
      </c>
      <c r="AO21" s="100">
        <v>2</v>
      </c>
      <c r="AP21" s="102">
        <f>IFERROR(AP21/AM21,"-")</f>
        <v>0</v>
      </c>
      <c r="AQ21" s="103">
        <v>119000</v>
      </c>
      <c r="AR21" s="104">
        <f>IFERROR(AQ21/AM21,"-")</f>
        <v>11900</v>
      </c>
      <c r="AS21" s="105"/>
      <c r="AT21" s="105"/>
      <c r="AU21" s="105">
        <v>2</v>
      </c>
      <c r="AV21" s="106">
        <v>9</v>
      </c>
      <c r="AW21" s="107">
        <f>IF(P21=0,"",IF(AV21=0,"",(AV21/P21)))</f>
        <v>0.21428571428571</v>
      </c>
      <c r="AX21" s="106"/>
      <c r="AY21" s="108">
        <f>IFERROR(AX21/AV21,"-")</f>
        <v>0</v>
      </c>
      <c r="AZ21" s="109"/>
      <c r="BA21" s="110">
        <f>IFERROR(AZ21/AV21,"-")</f>
        <v>0</v>
      </c>
      <c r="BB21" s="111"/>
      <c r="BC21" s="111"/>
      <c r="BD21" s="111"/>
      <c r="BE21" s="112">
        <v>12</v>
      </c>
      <c r="BF21" s="113">
        <f>IF(P21=0,"",IF(BE21=0,"",(BE21/P21)))</f>
        <v>0.28571428571429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>
        <v>5</v>
      </c>
      <c r="BO21" s="120">
        <f>IF(P21=0,"",IF(BN21=0,"",(BN21/P21)))</f>
        <v>0.11904761904762</v>
      </c>
      <c r="BP21" s="121">
        <v>1</v>
      </c>
      <c r="BQ21" s="122">
        <f>IFERROR(BP21/BN21,"-")</f>
        <v>0.2</v>
      </c>
      <c r="BR21" s="123">
        <v>28000</v>
      </c>
      <c r="BS21" s="124">
        <f>IFERROR(BR21/BN21,"-")</f>
        <v>5600</v>
      </c>
      <c r="BT21" s="125"/>
      <c r="BU21" s="125"/>
      <c r="BV21" s="125">
        <v>1</v>
      </c>
      <c r="BW21" s="126">
        <v>5</v>
      </c>
      <c r="BX21" s="127">
        <f>IF(P21=0,"",IF(BW21=0,"",(BW21/P21)))</f>
        <v>0.11904761904762</v>
      </c>
      <c r="BY21" s="128"/>
      <c r="BZ21" s="129">
        <f>IFERROR(BY21/BW21,"-")</f>
        <v>0</v>
      </c>
      <c r="CA21" s="130"/>
      <c r="CB21" s="131">
        <f>IFERROR(CA21/BW21,"-")</f>
        <v>0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3</v>
      </c>
      <c r="CP21" s="141">
        <v>147000</v>
      </c>
      <c r="CQ21" s="141">
        <v>98000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11.16</v>
      </c>
      <c r="B22" s="203" t="s">
        <v>201</v>
      </c>
      <c r="C22" s="203" t="s">
        <v>202</v>
      </c>
      <c r="D22" s="203" t="s">
        <v>173</v>
      </c>
      <c r="E22" s="203"/>
      <c r="F22" s="203" t="s">
        <v>167</v>
      </c>
      <c r="G22" s="203" t="s">
        <v>203</v>
      </c>
      <c r="H22" s="90" t="s">
        <v>169</v>
      </c>
      <c r="I22" s="90" t="s">
        <v>125</v>
      </c>
      <c r="J22" s="188">
        <v>75000</v>
      </c>
      <c r="K22" s="81">
        <v>0</v>
      </c>
      <c r="L22" s="81">
        <v>0</v>
      </c>
      <c r="M22" s="81">
        <v>101</v>
      </c>
      <c r="N22" s="91">
        <v>14</v>
      </c>
      <c r="O22" s="92">
        <v>0</v>
      </c>
      <c r="P22" s="93">
        <f>N22+O22</f>
        <v>14</v>
      </c>
      <c r="Q22" s="82">
        <f>IFERROR(P22/M22,"-")</f>
        <v>0.13861386138614</v>
      </c>
      <c r="R22" s="81">
        <v>1</v>
      </c>
      <c r="S22" s="81">
        <v>5</v>
      </c>
      <c r="T22" s="82">
        <f>IFERROR(S22/(O22+P22),"-")</f>
        <v>0.35714285714286</v>
      </c>
      <c r="U22" s="182">
        <f>IFERROR(J22/SUM(P22:P23),"-")</f>
        <v>1000</v>
      </c>
      <c r="V22" s="84">
        <v>1</v>
      </c>
      <c r="W22" s="82">
        <f>IF(P22=0,"-",V22/P22)</f>
        <v>0.071428571428571</v>
      </c>
      <c r="X22" s="186">
        <v>101000</v>
      </c>
      <c r="Y22" s="187">
        <f>IFERROR(X22/P22,"-")</f>
        <v>7214.2857142857</v>
      </c>
      <c r="Z22" s="187">
        <f>IFERROR(X22/V22,"-")</f>
        <v>101000</v>
      </c>
      <c r="AA22" s="188">
        <f>SUM(X22:X23)-SUM(J22:J23)</f>
        <v>762000</v>
      </c>
      <c r="AB22" s="85">
        <f>SUM(X22:X23)/SUM(J22:J23)</f>
        <v>11.16</v>
      </c>
      <c r="AC22" s="79"/>
      <c r="AD22" s="94">
        <v>2</v>
      </c>
      <c r="AE22" s="95">
        <f>IF(P22=0,"",IF(AD22=0,"",(AD22/P22)))</f>
        <v>0.14285714285714</v>
      </c>
      <c r="AF22" s="94"/>
      <c r="AG22" s="96">
        <f>IFERROR(AF22/AD22,"-")</f>
        <v>0</v>
      </c>
      <c r="AH22" s="97"/>
      <c r="AI22" s="98">
        <f>IFERROR(AH22/AD22,"-")</f>
        <v>0</v>
      </c>
      <c r="AJ22" s="99"/>
      <c r="AK22" s="99"/>
      <c r="AL22" s="99"/>
      <c r="AM22" s="100">
        <v>1</v>
      </c>
      <c r="AN22" s="101">
        <f>IF(P22=0,"",IF(AM22=0,"",(AM22/P22)))</f>
        <v>0.071428571428571</v>
      </c>
      <c r="AO22" s="100"/>
      <c r="AP22" s="102">
        <f>IFERROR(AP22/AM22,"-")</f>
        <v>0</v>
      </c>
      <c r="AQ22" s="103"/>
      <c r="AR22" s="104">
        <f>IFERROR(AQ22/AM22,"-")</f>
        <v>0</v>
      </c>
      <c r="AS22" s="105"/>
      <c r="AT22" s="105"/>
      <c r="AU22" s="105"/>
      <c r="AV22" s="106">
        <v>4</v>
      </c>
      <c r="AW22" s="107">
        <f>IF(P22=0,"",IF(AV22=0,"",(AV22/P22)))</f>
        <v>0.28571428571429</v>
      </c>
      <c r="AX22" s="106"/>
      <c r="AY22" s="108">
        <f>IFERROR(AX22/AV22,"-")</f>
        <v>0</v>
      </c>
      <c r="AZ22" s="109"/>
      <c r="BA22" s="110">
        <f>IFERROR(AZ22/AV22,"-")</f>
        <v>0</v>
      </c>
      <c r="BB22" s="111"/>
      <c r="BC22" s="111"/>
      <c r="BD22" s="111"/>
      <c r="BE22" s="112">
        <v>3</v>
      </c>
      <c r="BF22" s="113">
        <f>IF(P22=0,"",IF(BE22=0,"",(BE22/P22)))</f>
        <v>0.21428571428571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4</v>
      </c>
      <c r="BO22" s="120">
        <f>IF(P22=0,"",IF(BN22=0,"",(BN22/P22)))</f>
        <v>0.28571428571429</v>
      </c>
      <c r="BP22" s="121">
        <v>1</v>
      </c>
      <c r="BQ22" s="122">
        <f>IFERROR(BP22/BN22,"-")</f>
        <v>0.25</v>
      </c>
      <c r="BR22" s="123">
        <v>101000</v>
      </c>
      <c r="BS22" s="124">
        <f>IFERROR(BR22/BN22,"-")</f>
        <v>25250</v>
      </c>
      <c r="BT22" s="125"/>
      <c r="BU22" s="125"/>
      <c r="BV22" s="125">
        <v>1</v>
      </c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1</v>
      </c>
      <c r="CP22" s="141">
        <v>101000</v>
      </c>
      <c r="CQ22" s="141">
        <v>101000</v>
      </c>
      <c r="CR22" s="141"/>
      <c r="CS22" s="142" t="str">
        <f>IF(AND(CQ22=0,CR22=0),"",IF(AND(CQ22&lt;=100000,CR22&lt;=100000),"",IF(CQ22/CP22&gt;0.7,"男高",IF(CR22/CP22&gt;0.7,"女高",""))))</f>
        <v>男高</v>
      </c>
    </row>
    <row r="23" spans="1:98">
      <c r="A23" s="80"/>
      <c r="B23" s="203" t="s">
        <v>204</v>
      </c>
      <c r="C23" s="203"/>
      <c r="D23" s="203"/>
      <c r="E23" s="203"/>
      <c r="F23" s="203" t="s">
        <v>64</v>
      </c>
      <c r="G23" s="203"/>
      <c r="H23" s="90"/>
      <c r="I23" s="90"/>
      <c r="J23" s="188"/>
      <c r="K23" s="81">
        <v>0</v>
      </c>
      <c r="L23" s="81">
        <v>0</v>
      </c>
      <c r="M23" s="81">
        <v>135</v>
      </c>
      <c r="N23" s="91">
        <v>60</v>
      </c>
      <c r="O23" s="92">
        <v>1</v>
      </c>
      <c r="P23" s="93">
        <f>N23+O23</f>
        <v>61</v>
      </c>
      <c r="Q23" s="82">
        <f>IFERROR(P23/M23,"-")</f>
        <v>0.45185185185185</v>
      </c>
      <c r="R23" s="81">
        <v>0</v>
      </c>
      <c r="S23" s="81">
        <v>10</v>
      </c>
      <c r="T23" s="82">
        <f>IFERROR(S23/(O23+P23),"-")</f>
        <v>0.16129032258065</v>
      </c>
      <c r="U23" s="182"/>
      <c r="V23" s="84">
        <v>2</v>
      </c>
      <c r="W23" s="82">
        <f>IF(P23=0,"-",V23/P23)</f>
        <v>0.032786885245902</v>
      </c>
      <c r="X23" s="186">
        <v>736000</v>
      </c>
      <c r="Y23" s="187">
        <f>IFERROR(X23/P23,"-")</f>
        <v>12065.573770492</v>
      </c>
      <c r="Z23" s="187">
        <f>IFERROR(X23/V23,"-")</f>
        <v>368000</v>
      </c>
      <c r="AA23" s="188"/>
      <c r="AB23" s="85"/>
      <c r="AC23" s="79"/>
      <c r="AD23" s="94">
        <v>1</v>
      </c>
      <c r="AE23" s="95">
        <f>IF(P23=0,"",IF(AD23=0,"",(AD23/P23)))</f>
        <v>0.016393442622951</v>
      </c>
      <c r="AF23" s="94"/>
      <c r="AG23" s="96">
        <f>IFERROR(AF23/AD23,"-")</f>
        <v>0</v>
      </c>
      <c r="AH23" s="97"/>
      <c r="AI23" s="98">
        <f>IFERROR(AH23/AD23,"-")</f>
        <v>0</v>
      </c>
      <c r="AJ23" s="99"/>
      <c r="AK23" s="99"/>
      <c r="AL23" s="99"/>
      <c r="AM23" s="100">
        <v>12</v>
      </c>
      <c r="AN23" s="101">
        <f>IF(P23=0,"",IF(AM23=0,"",(AM23/P23)))</f>
        <v>0.19672131147541</v>
      </c>
      <c r="AO23" s="100"/>
      <c r="AP23" s="102">
        <f>IFERROR(AP23/AM23,"-")</f>
        <v>0</v>
      </c>
      <c r="AQ23" s="103"/>
      <c r="AR23" s="104">
        <f>IFERROR(AQ23/AM23,"-")</f>
        <v>0</v>
      </c>
      <c r="AS23" s="105"/>
      <c r="AT23" s="105"/>
      <c r="AU23" s="105"/>
      <c r="AV23" s="106">
        <v>12</v>
      </c>
      <c r="AW23" s="107">
        <f>IF(P23=0,"",IF(AV23=0,"",(AV23/P23)))</f>
        <v>0.19672131147541</v>
      </c>
      <c r="AX23" s="106"/>
      <c r="AY23" s="108">
        <f>IFERROR(AX23/AV23,"-")</f>
        <v>0</v>
      </c>
      <c r="AZ23" s="109"/>
      <c r="BA23" s="110">
        <f>IFERROR(AZ23/AV23,"-")</f>
        <v>0</v>
      </c>
      <c r="BB23" s="111"/>
      <c r="BC23" s="111"/>
      <c r="BD23" s="111"/>
      <c r="BE23" s="112">
        <v>24</v>
      </c>
      <c r="BF23" s="113">
        <f>IF(P23=0,"",IF(BE23=0,"",(BE23/P23)))</f>
        <v>0.39344262295082</v>
      </c>
      <c r="BG23" s="112">
        <v>1</v>
      </c>
      <c r="BH23" s="114">
        <f>IFERROR(BG23/BE23,"-")</f>
        <v>0.041666666666667</v>
      </c>
      <c r="BI23" s="115">
        <v>3000</v>
      </c>
      <c r="BJ23" s="116">
        <f>IFERROR(BI23/BE23,"-")</f>
        <v>125</v>
      </c>
      <c r="BK23" s="117">
        <v>1</v>
      </c>
      <c r="BL23" s="117"/>
      <c r="BM23" s="117"/>
      <c r="BN23" s="119">
        <v>7</v>
      </c>
      <c r="BO23" s="120">
        <f>IF(P23=0,"",IF(BN23=0,"",(BN23/P23)))</f>
        <v>0.11475409836066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>
        <v>5</v>
      </c>
      <c r="BX23" s="127">
        <f>IF(P23=0,"",IF(BW23=0,"",(BW23/P23)))</f>
        <v>0.081967213114754</v>
      </c>
      <c r="BY23" s="128">
        <v>1</v>
      </c>
      <c r="BZ23" s="129">
        <f>IFERROR(BY23/BW23,"-")</f>
        <v>0.2</v>
      </c>
      <c r="CA23" s="130">
        <v>733000</v>
      </c>
      <c r="CB23" s="131">
        <f>IFERROR(CA23/BW23,"-")</f>
        <v>146600</v>
      </c>
      <c r="CC23" s="132"/>
      <c r="CD23" s="132"/>
      <c r="CE23" s="132">
        <v>1</v>
      </c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2</v>
      </c>
      <c r="CP23" s="141">
        <v>736000</v>
      </c>
      <c r="CQ23" s="141">
        <v>733000</v>
      </c>
      <c r="CR23" s="141"/>
      <c r="CS23" s="142" t="str">
        <f>IF(AND(CQ23=0,CR23=0),"",IF(AND(CQ23&lt;=100000,CR23&lt;=100000),"",IF(CQ23/CP23&gt;0.7,"男高",IF(CR23/CP23&gt;0.7,"女高",""))))</f>
        <v>男高</v>
      </c>
    </row>
    <row r="24" spans="1:98">
      <c r="A24" s="80">
        <f>AB24</f>
        <v>1.4636363636364</v>
      </c>
      <c r="B24" s="203" t="s">
        <v>205</v>
      </c>
      <c r="C24" s="203" t="s">
        <v>81</v>
      </c>
      <c r="D24" s="203" t="s">
        <v>173</v>
      </c>
      <c r="E24" s="203"/>
      <c r="F24" s="203" t="s">
        <v>167</v>
      </c>
      <c r="G24" s="203" t="s">
        <v>206</v>
      </c>
      <c r="H24" s="90" t="s">
        <v>169</v>
      </c>
      <c r="I24" s="90" t="s">
        <v>207</v>
      </c>
      <c r="J24" s="188">
        <v>110000</v>
      </c>
      <c r="K24" s="81">
        <v>0</v>
      </c>
      <c r="L24" s="81">
        <v>0</v>
      </c>
      <c r="M24" s="81">
        <v>131</v>
      </c>
      <c r="N24" s="91">
        <v>19</v>
      </c>
      <c r="O24" s="92">
        <v>0</v>
      </c>
      <c r="P24" s="93">
        <f>N24+O24</f>
        <v>19</v>
      </c>
      <c r="Q24" s="82">
        <f>IFERROR(P24/M24,"-")</f>
        <v>0.14503816793893</v>
      </c>
      <c r="R24" s="81">
        <v>1</v>
      </c>
      <c r="S24" s="81">
        <v>8</v>
      </c>
      <c r="T24" s="82">
        <f>IFERROR(S24/(O24+P24),"-")</f>
        <v>0.42105263157895</v>
      </c>
      <c r="U24" s="182">
        <f>IFERROR(J24/SUM(P24:P25),"-")</f>
        <v>1264.367816092</v>
      </c>
      <c r="V24" s="84">
        <v>1</v>
      </c>
      <c r="W24" s="82">
        <f>IF(P24=0,"-",V24/P24)</f>
        <v>0.052631578947368</v>
      </c>
      <c r="X24" s="186">
        <v>8000</v>
      </c>
      <c r="Y24" s="187">
        <f>IFERROR(X24/P24,"-")</f>
        <v>421.05263157895</v>
      </c>
      <c r="Z24" s="187">
        <f>IFERROR(X24/V24,"-")</f>
        <v>8000</v>
      </c>
      <c r="AA24" s="188">
        <f>SUM(X24:X25)-SUM(J24:J25)</f>
        <v>51000</v>
      </c>
      <c r="AB24" s="85">
        <f>SUM(X24:X25)/SUM(J24:J25)</f>
        <v>1.4636363636364</v>
      </c>
      <c r="AC24" s="79"/>
      <c r="AD24" s="94">
        <v>5</v>
      </c>
      <c r="AE24" s="95">
        <f>IF(P24=0,"",IF(AD24=0,"",(AD24/P24)))</f>
        <v>0.26315789473684</v>
      </c>
      <c r="AF24" s="94"/>
      <c r="AG24" s="96">
        <f>IFERROR(AF24/AD24,"-")</f>
        <v>0</v>
      </c>
      <c r="AH24" s="97"/>
      <c r="AI24" s="98">
        <f>IFERROR(AH24/AD24,"-")</f>
        <v>0</v>
      </c>
      <c r="AJ24" s="99"/>
      <c r="AK24" s="99"/>
      <c r="AL24" s="99"/>
      <c r="AM24" s="100">
        <v>8</v>
      </c>
      <c r="AN24" s="101">
        <f>IF(P24=0,"",IF(AM24=0,"",(AM24/P24)))</f>
        <v>0.42105263157895</v>
      </c>
      <c r="AO24" s="100"/>
      <c r="AP24" s="102">
        <f>IFERROR(AP24/AM24,"-")</f>
        <v>0</v>
      </c>
      <c r="AQ24" s="103"/>
      <c r="AR24" s="104">
        <f>IFERROR(AQ24/AM24,"-")</f>
        <v>0</v>
      </c>
      <c r="AS24" s="105"/>
      <c r="AT24" s="105"/>
      <c r="AU24" s="105"/>
      <c r="AV24" s="106">
        <v>2</v>
      </c>
      <c r="AW24" s="107">
        <f>IF(P24=0,"",IF(AV24=0,"",(AV24/P24)))</f>
        <v>0.10526315789474</v>
      </c>
      <c r="AX24" s="106">
        <v>1</v>
      </c>
      <c r="AY24" s="108">
        <f>IFERROR(AX24/AV24,"-")</f>
        <v>0.5</v>
      </c>
      <c r="AZ24" s="109">
        <v>8000</v>
      </c>
      <c r="BA24" s="110">
        <f>IFERROR(AZ24/AV24,"-")</f>
        <v>4000</v>
      </c>
      <c r="BB24" s="111"/>
      <c r="BC24" s="111">
        <v>1</v>
      </c>
      <c r="BD24" s="111"/>
      <c r="BE24" s="112">
        <v>3</v>
      </c>
      <c r="BF24" s="113">
        <f>IF(P24=0,"",IF(BE24=0,"",(BE24/P24)))</f>
        <v>0.15789473684211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/>
      <c r="BO24" s="120">
        <f>IF(P24=0,"",IF(BN24=0,"",(BN24/P24)))</f>
        <v>0</v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>
        <v>1</v>
      </c>
      <c r="BX24" s="127">
        <f>IF(P24=0,"",IF(BW24=0,"",(BW24/P24)))</f>
        <v>0.052631578947368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1</v>
      </c>
      <c r="CP24" s="141">
        <v>8000</v>
      </c>
      <c r="CQ24" s="141">
        <v>8000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208</v>
      </c>
      <c r="C25" s="203"/>
      <c r="D25" s="203"/>
      <c r="E25" s="203"/>
      <c r="F25" s="203" t="s">
        <v>64</v>
      </c>
      <c r="G25" s="203"/>
      <c r="H25" s="90"/>
      <c r="I25" s="90"/>
      <c r="J25" s="188"/>
      <c r="K25" s="81">
        <v>0</v>
      </c>
      <c r="L25" s="81">
        <v>0</v>
      </c>
      <c r="M25" s="81">
        <v>143</v>
      </c>
      <c r="N25" s="91">
        <v>67</v>
      </c>
      <c r="O25" s="92">
        <v>1</v>
      </c>
      <c r="P25" s="93">
        <f>N25+O25</f>
        <v>68</v>
      </c>
      <c r="Q25" s="82">
        <f>IFERROR(P25/M25,"-")</f>
        <v>0.47552447552448</v>
      </c>
      <c r="R25" s="81">
        <v>1</v>
      </c>
      <c r="S25" s="81">
        <v>12</v>
      </c>
      <c r="T25" s="82">
        <f>IFERROR(S25/(O25+P25),"-")</f>
        <v>0.17391304347826</v>
      </c>
      <c r="U25" s="182"/>
      <c r="V25" s="84">
        <v>4</v>
      </c>
      <c r="W25" s="82">
        <f>IF(P25=0,"-",V25/P25)</f>
        <v>0.058823529411765</v>
      </c>
      <c r="X25" s="186">
        <v>153000</v>
      </c>
      <c r="Y25" s="187">
        <f>IFERROR(X25/P25,"-")</f>
        <v>2250</v>
      </c>
      <c r="Z25" s="187">
        <f>IFERROR(X25/V25,"-")</f>
        <v>38250</v>
      </c>
      <c r="AA25" s="188"/>
      <c r="AB25" s="85"/>
      <c r="AC25" s="79"/>
      <c r="AD25" s="94">
        <v>2</v>
      </c>
      <c r="AE25" s="95">
        <f>IF(P25=0,"",IF(AD25=0,"",(AD25/P25)))</f>
        <v>0.029411764705882</v>
      </c>
      <c r="AF25" s="94"/>
      <c r="AG25" s="96">
        <f>IFERROR(AF25/AD25,"-")</f>
        <v>0</v>
      </c>
      <c r="AH25" s="97"/>
      <c r="AI25" s="98">
        <f>IFERROR(AH25/AD25,"-")</f>
        <v>0</v>
      </c>
      <c r="AJ25" s="99"/>
      <c r="AK25" s="99"/>
      <c r="AL25" s="99"/>
      <c r="AM25" s="100">
        <v>16</v>
      </c>
      <c r="AN25" s="101">
        <f>IF(P25=0,"",IF(AM25=0,"",(AM25/P25)))</f>
        <v>0.23529411764706</v>
      </c>
      <c r="AO25" s="100">
        <v>1</v>
      </c>
      <c r="AP25" s="102">
        <f>IFERROR(AP25/AM25,"-")</f>
        <v>0</v>
      </c>
      <c r="AQ25" s="103">
        <v>13000</v>
      </c>
      <c r="AR25" s="104">
        <f>IFERROR(AQ25/AM25,"-")</f>
        <v>812.5</v>
      </c>
      <c r="AS25" s="105"/>
      <c r="AT25" s="105"/>
      <c r="AU25" s="105">
        <v>1</v>
      </c>
      <c r="AV25" s="106">
        <v>10</v>
      </c>
      <c r="AW25" s="107">
        <f>IF(P25=0,"",IF(AV25=0,"",(AV25/P25)))</f>
        <v>0.14705882352941</v>
      </c>
      <c r="AX25" s="106">
        <v>1</v>
      </c>
      <c r="AY25" s="108">
        <f>IFERROR(AX25/AV25,"-")</f>
        <v>0.1</v>
      </c>
      <c r="AZ25" s="109">
        <v>3000</v>
      </c>
      <c r="BA25" s="110">
        <f>IFERROR(AZ25/AV25,"-")</f>
        <v>300</v>
      </c>
      <c r="BB25" s="111">
        <v>1</v>
      </c>
      <c r="BC25" s="111"/>
      <c r="BD25" s="111"/>
      <c r="BE25" s="112">
        <v>16</v>
      </c>
      <c r="BF25" s="113">
        <f>IF(P25=0,"",IF(BE25=0,"",(BE25/P25)))</f>
        <v>0.23529411764706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17</v>
      </c>
      <c r="BO25" s="120">
        <f>IF(P25=0,"",IF(BN25=0,"",(BN25/P25)))</f>
        <v>0.25</v>
      </c>
      <c r="BP25" s="121">
        <v>1</v>
      </c>
      <c r="BQ25" s="122">
        <f>IFERROR(BP25/BN25,"-")</f>
        <v>0.058823529411765</v>
      </c>
      <c r="BR25" s="123">
        <v>6000</v>
      </c>
      <c r="BS25" s="124">
        <f>IFERROR(BR25/BN25,"-")</f>
        <v>352.94117647059</v>
      </c>
      <c r="BT25" s="125"/>
      <c r="BU25" s="125">
        <v>1</v>
      </c>
      <c r="BV25" s="125"/>
      <c r="BW25" s="126">
        <v>5</v>
      </c>
      <c r="BX25" s="127">
        <f>IF(P25=0,"",IF(BW25=0,"",(BW25/P25)))</f>
        <v>0.073529411764706</v>
      </c>
      <c r="BY25" s="128">
        <v>1</v>
      </c>
      <c r="BZ25" s="129">
        <f>IFERROR(BY25/BW25,"-")</f>
        <v>0.2</v>
      </c>
      <c r="CA25" s="130">
        <v>131000</v>
      </c>
      <c r="CB25" s="131">
        <f>IFERROR(CA25/BW25,"-")</f>
        <v>26200</v>
      </c>
      <c r="CC25" s="132"/>
      <c r="CD25" s="132"/>
      <c r="CE25" s="132">
        <v>1</v>
      </c>
      <c r="CF25" s="133">
        <v>2</v>
      </c>
      <c r="CG25" s="134">
        <f>IF(P25=0,"",IF(CF25=0,"",(CF25/P25)))</f>
        <v>0.029411764705882</v>
      </c>
      <c r="CH25" s="135"/>
      <c r="CI25" s="136">
        <f>IFERROR(CH25/CF25,"-")</f>
        <v>0</v>
      </c>
      <c r="CJ25" s="137"/>
      <c r="CK25" s="138">
        <f>IFERROR(CJ25/CF25,"-")</f>
        <v>0</v>
      </c>
      <c r="CL25" s="139"/>
      <c r="CM25" s="139"/>
      <c r="CN25" s="139"/>
      <c r="CO25" s="140">
        <v>4</v>
      </c>
      <c r="CP25" s="141">
        <v>153000</v>
      </c>
      <c r="CQ25" s="141">
        <v>131000</v>
      </c>
      <c r="CR25" s="141"/>
      <c r="CS25" s="142" t="str">
        <f>IF(AND(CQ25=0,CR25=0),"",IF(AND(CQ25&lt;=100000,CR25&lt;=100000),"",IF(CQ25/CP25&gt;0.7,"男高",IF(CR25/CP25&gt;0.7,"女高",""))))</f>
        <v>男高</v>
      </c>
    </row>
    <row r="26" spans="1:98">
      <c r="A26" s="80">
        <f>AB26</f>
        <v>0.28</v>
      </c>
      <c r="B26" s="203" t="s">
        <v>209</v>
      </c>
      <c r="C26" s="203" t="s">
        <v>210</v>
      </c>
      <c r="D26" s="203" t="s">
        <v>173</v>
      </c>
      <c r="E26" s="203"/>
      <c r="F26" s="203" t="s">
        <v>167</v>
      </c>
      <c r="G26" s="203" t="s">
        <v>211</v>
      </c>
      <c r="H26" s="90" t="s">
        <v>178</v>
      </c>
      <c r="I26" s="90" t="s">
        <v>99</v>
      </c>
      <c r="J26" s="188">
        <v>75000</v>
      </c>
      <c r="K26" s="81">
        <v>0</v>
      </c>
      <c r="L26" s="81">
        <v>0</v>
      </c>
      <c r="M26" s="81">
        <v>51</v>
      </c>
      <c r="N26" s="91">
        <v>6</v>
      </c>
      <c r="O26" s="92">
        <v>0</v>
      </c>
      <c r="P26" s="93">
        <f>N26+O26</f>
        <v>6</v>
      </c>
      <c r="Q26" s="82">
        <f>IFERROR(P26/M26,"-")</f>
        <v>0.11764705882353</v>
      </c>
      <c r="R26" s="81">
        <v>0</v>
      </c>
      <c r="S26" s="81">
        <v>1</v>
      </c>
      <c r="T26" s="82">
        <f>IFERROR(S26/(O26+P26),"-")</f>
        <v>0.16666666666667</v>
      </c>
      <c r="U26" s="182">
        <f>IFERROR(J26/SUM(P26:P27),"-")</f>
        <v>1271.186440678</v>
      </c>
      <c r="V26" s="84">
        <v>1</v>
      </c>
      <c r="W26" s="82">
        <f>IF(P26=0,"-",V26/P26)</f>
        <v>0.16666666666667</v>
      </c>
      <c r="X26" s="186">
        <v>13000</v>
      </c>
      <c r="Y26" s="187">
        <f>IFERROR(X26/P26,"-")</f>
        <v>2166.6666666667</v>
      </c>
      <c r="Z26" s="187">
        <f>IFERROR(X26/V26,"-")</f>
        <v>13000</v>
      </c>
      <c r="AA26" s="188">
        <f>SUM(X26:X27)-SUM(J26:J27)</f>
        <v>-54000</v>
      </c>
      <c r="AB26" s="85">
        <f>SUM(X26:X27)/SUM(J26:J27)</f>
        <v>0.28</v>
      </c>
      <c r="AC26" s="79"/>
      <c r="AD26" s="94">
        <v>2</v>
      </c>
      <c r="AE26" s="95">
        <f>IF(P26=0,"",IF(AD26=0,"",(AD26/P26)))</f>
        <v>0.33333333333333</v>
      </c>
      <c r="AF26" s="94">
        <v>1</v>
      </c>
      <c r="AG26" s="96">
        <f>IFERROR(AF26/AD26,"-")</f>
        <v>0.5</v>
      </c>
      <c r="AH26" s="97">
        <v>13000</v>
      </c>
      <c r="AI26" s="98">
        <f>IFERROR(AH26/AD26,"-")</f>
        <v>6500</v>
      </c>
      <c r="AJ26" s="99"/>
      <c r="AK26" s="99"/>
      <c r="AL26" s="99">
        <v>1</v>
      </c>
      <c r="AM26" s="100">
        <v>1</v>
      </c>
      <c r="AN26" s="101">
        <f>IF(P26=0,"",IF(AM26=0,"",(AM26/P26)))</f>
        <v>0.16666666666667</v>
      </c>
      <c r="AO26" s="100"/>
      <c r="AP26" s="102">
        <f>IFERROR(AP26/AM26,"-")</f>
        <v>0</v>
      </c>
      <c r="AQ26" s="103"/>
      <c r="AR26" s="104">
        <f>IFERROR(AQ26/AM26,"-")</f>
        <v>0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2</v>
      </c>
      <c r="BF26" s="113">
        <f>IF(P26=0,"",IF(BE26=0,"",(BE26/P26)))</f>
        <v>0.33333333333333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/>
      <c r="BO26" s="120">
        <f>IF(P26=0,"",IF(BN26=0,"",(BN26/P26)))</f>
        <v>0</v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>
        <v>1</v>
      </c>
      <c r="BX26" s="127">
        <f>IF(P26=0,"",IF(BW26=0,"",(BW26/P26)))</f>
        <v>0.16666666666667</v>
      </c>
      <c r="BY26" s="128"/>
      <c r="BZ26" s="129">
        <f>IFERROR(BY26/BW26,"-")</f>
        <v>0</v>
      </c>
      <c r="CA26" s="130"/>
      <c r="CB26" s="131">
        <f>IFERROR(CA26/BW26,"-")</f>
        <v>0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1</v>
      </c>
      <c r="CP26" s="141">
        <v>13000</v>
      </c>
      <c r="CQ26" s="141">
        <v>13000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212</v>
      </c>
      <c r="C27" s="203"/>
      <c r="D27" s="203"/>
      <c r="E27" s="203"/>
      <c r="F27" s="203" t="s">
        <v>64</v>
      </c>
      <c r="G27" s="203"/>
      <c r="H27" s="90"/>
      <c r="I27" s="90"/>
      <c r="J27" s="188"/>
      <c r="K27" s="81">
        <v>0</v>
      </c>
      <c r="L27" s="81">
        <v>0</v>
      </c>
      <c r="M27" s="81">
        <v>115</v>
      </c>
      <c r="N27" s="91">
        <v>51</v>
      </c>
      <c r="O27" s="92">
        <v>2</v>
      </c>
      <c r="P27" s="93">
        <f>N27+O27</f>
        <v>53</v>
      </c>
      <c r="Q27" s="82">
        <f>IFERROR(P27/M27,"-")</f>
        <v>0.46086956521739</v>
      </c>
      <c r="R27" s="81">
        <v>1</v>
      </c>
      <c r="S27" s="81">
        <v>10</v>
      </c>
      <c r="T27" s="82">
        <f>IFERROR(S27/(O27+P27),"-")</f>
        <v>0.18181818181818</v>
      </c>
      <c r="U27" s="182"/>
      <c r="V27" s="84">
        <v>1</v>
      </c>
      <c r="W27" s="82">
        <f>IF(P27=0,"-",V27/P27)</f>
        <v>0.018867924528302</v>
      </c>
      <c r="X27" s="186">
        <v>8000</v>
      </c>
      <c r="Y27" s="187">
        <f>IFERROR(X27/P27,"-")</f>
        <v>150.94339622642</v>
      </c>
      <c r="Z27" s="187">
        <f>IFERROR(X27/V27,"-")</f>
        <v>8000</v>
      </c>
      <c r="AA27" s="188"/>
      <c r="AB27" s="85"/>
      <c r="AC27" s="79"/>
      <c r="AD27" s="94">
        <v>1</v>
      </c>
      <c r="AE27" s="95">
        <f>IF(P27=0,"",IF(AD27=0,"",(AD27/P27)))</f>
        <v>0.018867924528302</v>
      </c>
      <c r="AF27" s="94"/>
      <c r="AG27" s="96">
        <f>IFERROR(AF27/AD27,"-")</f>
        <v>0</v>
      </c>
      <c r="AH27" s="97"/>
      <c r="AI27" s="98">
        <f>IFERROR(AH27/AD27,"-")</f>
        <v>0</v>
      </c>
      <c r="AJ27" s="99"/>
      <c r="AK27" s="99"/>
      <c r="AL27" s="99"/>
      <c r="AM27" s="100">
        <v>9</v>
      </c>
      <c r="AN27" s="101">
        <f>IF(P27=0,"",IF(AM27=0,"",(AM27/P27)))</f>
        <v>0.16981132075472</v>
      </c>
      <c r="AO27" s="100"/>
      <c r="AP27" s="102">
        <f>IFERROR(AP27/AM27,"-")</f>
        <v>0</v>
      </c>
      <c r="AQ27" s="103"/>
      <c r="AR27" s="104">
        <f>IFERROR(AQ27/AM27,"-")</f>
        <v>0</v>
      </c>
      <c r="AS27" s="105"/>
      <c r="AT27" s="105"/>
      <c r="AU27" s="105"/>
      <c r="AV27" s="106">
        <v>7</v>
      </c>
      <c r="AW27" s="107">
        <f>IF(P27=0,"",IF(AV27=0,"",(AV27/P27)))</f>
        <v>0.13207547169811</v>
      </c>
      <c r="AX27" s="106"/>
      <c r="AY27" s="108">
        <f>IFERROR(AX27/AV27,"-")</f>
        <v>0</v>
      </c>
      <c r="AZ27" s="109"/>
      <c r="BA27" s="110">
        <f>IFERROR(AZ27/AV27,"-")</f>
        <v>0</v>
      </c>
      <c r="BB27" s="111"/>
      <c r="BC27" s="111"/>
      <c r="BD27" s="111"/>
      <c r="BE27" s="112">
        <v>13</v>
      </c>
      <c r="BF27" s="113">
        <f>IF(P27=0,"",IF(BE27=0,"",(BE27/P27)))</f>
        <v>0.24528301886792</v>
      </c>
      <c r="BG27" s="112"/>
      <c r="BH27" s="114">
        <f>IFERROR(BG27/BE27,"-")</f>
        <v>0</v>
      </c>
      <c r="BI27" s="115"/>
      <c r="BJ27" s="116">
        <f>IFERROR(BI27/BE27,"-")</f>
        <v>0</v>
      </c>
      <c r="BK27" s="117"/>
      <c r="BL27" s="117"/>
      <c r="BM27" s="117"/>
      <c r="BN27" s="119">
        <v>13</v>
      </c>
      <c r="BO27" s="120">
        <f>IF(P27=0,"",IF(BN27=0,"",(BN27/P27)))</f>
        <v>0.24528301886792</v>
      </c>
      <c r="BP27" s="121">
        <v>1</v>
      </c>
      <c r="BQ27" s="122">
        <f>IFERROR(BP27/BN27,"-")</f>
        <v>0.076923076923077</v>
      </c>
      <c r="BR27" s="123">
        <v>8000</v>
      </c>
      <c r="BS27" s="124">
        <f>IFERROR(BR27/BN27,"-")</f>
        <v>615.38461538462</v>
      </c>
      <c r="BT27" s="125"/>
      <c r="BU27" s="125">
        <v>1</v>
      </c>
      <c r="BV27" s="125"/>
      <c r="BW27" s="126">
        <v>7</v>
      </c>
      <c r="BX27" s="127">
        <f>IF(P27=0,"",IF(BW27=0,"",(BW27/P27)))</f>
        <v>0.13207547169811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>
        <v>3</v>
      </c>
      <c r="CG27" s="134">
        <f>IF(P27=0,"",IF(CF27=0,"",(CF27/P27)))</f>
        <v>0.056603773584906</v>
      </c>
      <c r="CH27" s="135"/>
      <c r="CI27" s="136">
        <f>IFERROR(CH27/CF27,"-")</f>
        <v>0</v>
      </c>
      <c r="CJ27" s="137"/>
      <c r="CK27" s="138">
        <f>IFERROR(CJ27/CF27,"-")</f>
        <v>0</v>
      </c>
      <c r="CL27" s="139"/>
      <c r="CM27" s="139"/>
      <c r="CN27" s="139"/>
      <c r="CO27" s="140">
        <v>1</v>
      </c>
      <c r="CP27" s="141">
        <v>8000</v>
      </c>
      <c r="CQ27" s="141">
        <v>8000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>
        <f>AB28</f>
        <v>0.28181818181818</v>
      </c>
      <c r="B28" s="203" t="s">
        <v>213</v>
      </c>
      <c r="C28" s="203" t="s">
        <v>81</v>
      </c>
      <c r="D28" s="203" t="s">
        <v>166</v>
      </c>
      <c r="E28" s="203"/>
      <c r="F28" s="203" t="s">
        <v>167</v>
      </c>
      <c r="G28" s="203" t="s">
        <v>214</v>
      </c>
      <c r="H28" s="90" t="s">
        <v>169</v>
      </c>
      <c r="I28" s="90" t="s">
        <v>142</v>
      </c>
      <c r="J28" s="188">
        <v>110000</v>
      </c>
      <c r="K28" s="81">
        <v>0</v>
      </c>
      <c r="L28" s="81">
        <v>0</v>
      </c>
      <c r="M28" s="81">
        <v>286</v>
      </c>
      <c r="N28" s="91">
        <v>44</v>
      </c>
      <c r="O28" s="92">
        <v>0</v>
      </c>
      <c r="P28" s="93">
        <f>N28+O28</f>
        <v>44</v>
      </c>
      <c r="Q28" s="82">
        <f>IFERROR(P28/M28,"-")</f>
        <v>0.15384615384615</v>
      </c>
      <c r="R28" s="81">
        <v>0</v>
      </c>
      <c r="S28" s="81">
        <v>13</v>
      </c>
      <c r="T28" s="82">
        <f>IFERROR(S28/(O28+P28),"-")</f>
        <v>0.29545454545455</v>
      </c>
      <c r="U28" s="182">
        <f>IFERROR(J28/SUM(P28:P29),"-")</f>
        <v>859.375</v>
      </c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>
        <f>SUM(X28:X29)-SUM(J28:J29)</f>
        <v>-79000</v>
      </c>
      <c r="AB28" s="85">
        <f>SUM(X28:X29)/SUM(J28:J29)</f>
        <v>0.28181818181818</v>
      </c>
      <c r="AC28" s="79"/>
      <c r="AD28" s="94">
        <v>14</v>
      </c>
      <c r="AE28" s="95">
        <f>IF(P28=0,"",IF(AD28=0,"",(AD28/P28)))</f>
        <v>0.31818181818182</v>
      </c>
      <c r="AF28" s="94"/>
      <c r="AG28" s="96">
        <f>IFERROR(AF28/AD28,"-")</f>
        <v>0</v>
      </c>
      <c r="AH28" s="97"/>
      <c r="AI28" s="98">
        <f>IFERROR(AH28/AD28,"-")</f>
        <v>0</v>
      </c>
      <c r="AJ28" s="99"/>
      <c r="AK28" s="99"/>
      <c r="AL28" s="99"/>
      <c r="AM28" s="100">
        <v>11</v>
      </c>
      <c r="AN28" s="101">
        <f>IF(P28=0,"",IF(AM28=0,"",(AM28/P28)))</f>
        <v>0.25</v>
      </c>
      <c r="AO28" s="100"/>
      <c r="AP28" s="102">
        <f>IFERROR(AP28/AM28,"-")</f>
        <v>0</v>
      </c>
      <c r="AQ28" s="103"/>
      <c r="AR28" s="104">
        <f>IFERROR(AQ28/AM28,"-")</f>
        <v>0</v>
      </c>
      <c r="AS28" s="105"/>
      <c r="AT28" s="105"/>
      <c r="AU28" s="105"/>
      <c r="AV28" s="106">
        <v>4</v>
      </c>
      <c r="AW28" s="107">
        <f>IF(P28=0,"",IF(AV28=0,"",(AV28/P28)))</f>
        <v>0.090909090909091</v>
      </c>
      <c r="AX28" s="106"/>
      <c r="AY28" s="108">
        <f>IFERROR(AX28/AV28,"-")</f>
        <v>0</v>
      </c>
      <c r="AZ28" s="109"/>
      <c r="BA28" s="110">
        <f>IFERROR(AZ28/AV28,"-")</f>
        <v>0</v>
      </c>
      <c r="BB28" s="111"/>
      <c r="BC28" s="111"/>
      <c r="BD28" s="111"/>
      <c r="BE28" s="112">
        <v>4</v>
      </c>
      <c r="BF28" s="113">
        <f>IF(P28=0,"",IF(BE28=0,"",(BE28/P28)))</f>
        <v>0.090909090909091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7</v>
      </c>
      <c r="BO28" s="120">
        <f>IF(P28=0,"",IF(BN28=0,"",(BN28/P28)))</f>
        <v>0.15909090909091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>
        <v>4</v>
      </c>
      <c r="BX28" s="127">
        <f>IF(P28=0,"",IF(BW28=0,"",(BW28/P28)))</f>
        <v>0.090909090909091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215</v>
      </c>
      <c r="C29" s="203"/>
      <c r="D29" s="203"/>
      <c r="E29" s="203"/>
      <c r="F29" s="203" t="s">
        <v>64</v>
      </c>
      <c r="G29" s="203"/>
      <c r="H29" s="90"/>
      <c r="I29" s="90"/>
      <c r="J29" s="188"/>
      <c r="K29" s="81">
        <v>0</v>
      </c>
      <c r="L29" s="81">
        <v>0</v>
      </c>
      <c r="M29" s="81">
        <v>172</v>
      </c>
      <c r="N29" s="91">
        <v>80</v>
      </c>
      <c r="O29" s="92">
        <v>4</v>
      </c>
      <c r="P29" s="93">
        <f>N29+O29</f>
        <v>84</v>
      </c>
      <c r="Q29" s="82">
        <f>IFERROR(P29/M29,"-")</f>
        <v>0.48837209302326</v>
      </c>
      <c r="R29" s="81">
        <v>3</v>
      </c>
      <c r="S29" s="81">
        <v>20</v>
      </c>
      <c r="T29" s="82">
        <f>IFERROR(S29/(O29+P29),"-")</f>
        <v>0.22727272727273</v>
      </c>
      <c r="U29" s="182"/>
      <c r="V29" s="84">
        <v>4</v>
      </c>
      <c r="W29" s="82">
        <f>IF(P29=0,"-",V29/P29)</f>
        <v>0.047619047619048</v>
      </c>
      <c r="X29" s="186">
        <v>31000</v>
      </c>
      <c r="Y29" s="187">
        <f>IFERROR(X29/P29,"-")</f>
        <v>369.04761904762</v>
      </c>
      <c r="Z29" s="187">
        <f>IFERROR(X29/V29,"-")</f>
        <v>7750</v>
      </c>
      <c r="AA29" s="188"/>
      <c r="AB29" s="85"/>
      <c r="AC29" s="79"/>
      <c r="AD29" s="94">
        <v>4</v>
      </c>
      <c r="AE29" s="95">
        <f>IF(P29=0,"",IF(AD29=0,"",(AD29/P29)))</f>
        <v>0.047619047619048</v>
      </c>
      <c r="AF29" s="94"/>
      <c r="AG29" s="96">
        <f>IFERROR(AF29/AD29,"-")</f>
        <v>0</v>
      </c>
      <c r="AH29" s="97"/>
      <c r="AI29" s="98">
        <f>IFERROR(AH29/AD29,"-")</f>
        <v>0</v>
      </c>
      <c r="AJ29" s="99"/>
      <c r="AK29" s="99"/>
      <c r="AL29" s="99"/>
      <c r="AM29" s="100">
        <v>23</v>
      </c>
      <c r="AN29" s="101">
        <f>IF(P29=0,"",IF(AM29=0,"",(AM29/P29)))</f>
        <v>0.27380952380952</v>
      </c>
      <c r="AO29" s="100">
        <v>2</v>
      </c>
      <c r="AP29" s="102">
        <f>IFERROR(AP29/AM29,"-")</f>
        <v>0</v>
      </c>
      <c r="AQ29" s="103">
        <v>7000</v>
      </c>
      <c r="AR29" s="104">
        <f>IFERROR(AQ29/AM29,"-")</f>
        <v>304.34782608696</v>
      </c>
      <c r="AS29" s="105">
        <v>1</v>
      </c>
      <c r="AT29" s="105">
        <v>1</v>
      </c>
      <c r="AU29" s="105"/>
      <c r="AV29" s="106">
        <v>15</v>
      </c>
      <c r="AW29" s="107">
        <f>IF(P29=0,"",IF(AV29=0,"",(AV29/P29)))</f>
        <v>0.17857142857143</v>
      </c>
      <c r="AX29" s="106"/>
      <c r="AY29" s="108">
        <f>IFERROR(AX29/AV29,"-")</f>
        <v>0</v>
      </c>
      <c r="AZ29" s="109"/>
      <c r="BA29" s="110">
        <f>IFERROR(AZ29/AV29,"-")</f>
        <v>0</v>
      </c>
      <c r="BB29" s="111"/>
      <c r="BC29" s="111"/>
      <c r="BD29" s="111"/>
      <c r="BE29" s="112">
        <v>21</v>
      </c>
      <c r="BF29" s="113">
        <f>IF(P29=0,"",IF(BE29=0,"",(BE29/P29)))</f>
        <v>0.25</v>
      </c>
      <c r="BG29" s="112">
        <v>1</v>
      </c>
      <c r="BH29" s="114">
        <f>IFERROR(BG29/BE29,"-")</f>
        <v>0.047619047619048</v>
      </c>
      <c r="BI29" s="115">
        <v>1000</v>
      </c>
      <c r="BJ29" s="116">
        <f>IFERROR(BI29/BE29,"-")</f>
        <v>47.619047619048</v>
      </c>
      <c r="BK29" s="117">
        <v>1</v>
      </c>
      <c r="BL29" s="117"/>
      <c r="BM29" s="117"/>
      <c r="BN29" s="119">
        <v>12</v>
      </c>
      <c r="BO29" s="120">
        <f>IF(P29=0,"",IF(BN29=0,"",(BN29/P29)))</f>
        <v>0.14285714285714</v>
      </c>
      <c r="BP29" s="121">
        <v>1</v>
      </c>
      <c r="BQ29" s="122">
        <f>IFERROR(BP29/BN29,"-")</f>
        <v>0.083333333333333</v>
      </c>
      <c r="BR29" s="123">
        <v>23000</v>
      </c>
      <c r="BS29" s="124">
        <f>IFERROR(BR29/BN29,"-")</f>
        <v>1916.6666666667</v>
      </c>
      <c r="BT29" s="125"/>
      <c r="BU29" s="125"/>
      <c r="BV29" s="125">
        <v>1</v>
      </c>
      <c r="BW29" s="126">
        <v>7</v>
      </c>
      <c r="BX29" s="127">
        <f>IF(P29=0,"",IF(BW29=0,"",(BW29/P29)))</f>
        <v>0.083333333333333</v>
      </c>
      <c r="BY29" s="128"/>
      <c r="BZ29" s="129">
        <f>IFERROR(BY29/BW29,"-")</f>
        <v>0</v>
      </c>
      <c r="CA29" s="130"/>
      <c r="CB29" s="131">
        <f>IFERROR(CA29/BW29,"-")</f>
        <v>0</v>
      </c>
      <c r="CC29" s="132"/>
      <c r="CD29" s="132"/>
      <c r="CE29" s="132"/>
      <c r="CF29" s="133">
        <v>2</v>
      </c>
      <c r="CG29" s="134">
        <f>IF(P29=0,"",IF(CF29=0,"",(CF29/P29)))</f>
        <v>0.023809523809524</v>
      </c>
      <c r="CH29" s="135"/>
      <c r="CI29" s="136">
        <f>IFERROR(CH29/CF29,"-")</f>
        <v>0</v>
      </c>
      <c r="CJ29" s="137"/>
      <c r="CK29" s="138">
        <f>IFERROR(CJ29/CF29,"-")</f>
        <v>0</v>
      </c>
      <c r="CL29" s="139"/>
      <c r="CM29" s="139"/>
      <c r="CN29" s="139"/>
      <c r="CO29" s="140">
        <v>4</v>
      </c>
      <c r="CP29" s="141">
        <v>31000</v>
      </c>
      <c r="CQ29" s="141">
        <v>23000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>
        <f>AB30</f>
        <v>25.1875</v>
      </c>
      <c r="B30" s="203" t="s">
        <v>216</v>
      </c>
      <c r="C30" s="203" t="s">
        <v>217</v>
      </c>
      <c r="D30" s="203" t="s">
        <v>173</v>
      </c>
      <c r="E30" s="203"/>
      <c r="F30" s="203" t="s">
        <v>167</v>
      </c>
      <c r="G30" s="203" t="s">
        <v>218</v>
      </c>
      <c r="H30" s="90" t="s">
        <v>169</v>
      </c>
      <c r="I30" s="90" t="s">
        <v>142</v>
      </c>
      <c r="J30" s="188">
        <v>80000</v>
      </c>
      <c r="K30" s="81">
        <v>0</v>
      </c>
      <c r="L30" s="81">
        <v>0</v>
      </c>
      <c r="M30" s="81">
        <v>236</v>
      </c>
      <c r="N30" s="91">
        <v>39</v>
      </c>
      <c r="O30" s="92">
        <v>0</v>
      </c>
      <c r="P30" s="93">
        <f>N30+O30</f>
        <v>39</v>
      </c>
      <c r="Q30" s="82">
        <f>IFERROR(P30/M30,"-")</f>
        <v>0.16525423728814</v>
      </c>
      <c r="R30" s="81">
        <v>2</v>
      </c>
      <c r="S30" s="81">
        <v>15</v>
      </c>
      <c r="T30" s="82">
        <f>IFERROR(S30/(O30+P30),"-")</f>
        <v>0.38461538461538</v>
      </c>
      <c r="U30" s="182">
        <f>IFERROR(J30/SUM(P30:P31),"-")</f>
        <v>592.59259259259</v>
      </c>
      <c r="V30" s="84">
        <v>4</v>
      </c>
      <c r="W30" s="82">
        <f>IF(P30=0,"-",V30/P30)</f>
        <v>0.1025641025641</v>
      </c>
      <c r="X30" s="186">
        <v>46000</v>
      </c>
      <c r="Y30" s="187">
        <f>IFERROR(X30/P30,"-")</f>
        <v>1179.4871794872</v>
      </c>
      <c r="Z30" s="187">
        <f>IFERROR(X30/V30,"-")</f>
        <v>11500</v>
      </c>
      <c r="AA30" s="188">
        <f>SUM(X30:X31)-SUM(J30:J31)</f>
        <v>1935000</v>
      </c>
      <c r="AB30" s="85">
        <f>SUM(X30:X31)/SUM(J30:J31)</f>
        <v>25.1875</v>
      </c>
      <c r="AC30" s="79"/>
      <c r="AD30" s="94">
        <v>6</v>
      </c>
      <c r="AE30" s="95">
        <f>IF(P30=0,"",IF(AD30=0,"",(AD30/P30)))</f>
        <v>0.15384615384615</v>
      </c>
      <c r="AF30" s="94"/>
      <c r="AG30" s="96">
        <f>IFERROR(AF30/AD30,"-")</f>
        <v>0</v>
      </c>
      <c r="AH30" s="97"/>
      <c r="AI30" s="98">
        <f>IFERROR(AH30/AD30,"-")</f>
        <v>0</v>
      </c>
      <c r="AJ30" s="99"/>
      <c r="AK30" s="99"/>
      <c r="AL30" s="99"/>
      <c r="AM30" s="100">
        <v>13</v>
      </c>
      <c r="AN30" s="101">
        <f>IF(P30=0,"",IF(AM30=0,"",(AM30/P30)))</f>
        <v>0.33333333333333</v>
      </c>
      <c r="AO30" s="100">
        <v>3</v>
      </c>
      <c r="AP30" s="102">
        <f>IFERROR(AP30/AM30,"-")</f>
        <v>0</v>
      </c>
      <c r="AQ30" s="103">
        <v>40000</v>
      </c>
      <c r="AR30" s="104">
        <f>IFERROR(AQ30/AM30,"-")</f>
        <v>3076.9230769231</v>
      </c>
      <c r="AS30" s="105">
        <v>1</v>
      </c>
      <c r="AT30" s="105"/>
      <c r="AU30" s="105">
        <v>2</v>
      </c>
      <c r="AV30" s="106">
        <v>7</v>
      </c>
      <c r="AW30" s="107">
        <f>IF(P30=0,"",IF(AV30=0,"",(AV30/P30)))</f>
        <v>0.17948717948718</v>
      </c>
      <c r="AX30" s="106"/>
      <c r="AY30" s="108">
        <f>IFERROR(AX30/AV30,"-")</f>
        <v>0</v>
      </c>
      <c r="AZ30" s="109"/>
      <c r="BA30" s="110">
        <f>IFERROR(AZ30/AV30,"-")</f>
        <v>0</v>
      </c>
      <c r="BB30" s="111"/>
      <c r="BC30" s="111"/>
      <c r="BD30" s="111"/>
      <c r="BE30" s="112">
        <v>7</v>
      </c>
      <c r="BF30" s="113">
        <f>IF(P30=0,"",IF(BE30=0,"",(BE30/P30)))</f>
        <v>0.17948717948718</v>
      </c>
      <c r="BG30" s="112">
        <v>1</v>
      </c>
      <c r="BH30" s="114">
        <f>IFERROR(BG30/BE30,"-")</f>
        <v>0.14285714285714</v>
      </c>
      <c r="BI30" s="115">
        <v>6000</v>
      </c>
      <c r="BJ30" s="116">
        <f>IFERROR(BI30/BE30,"-")</f>
        <v>857.14285714286</v>
      </c>
      <c r="BK30" s="117">
        <v>1</v>
      </c>
      <c r="BL30" s="117"/>
      <c r="BM30" s="117"/>
      <c r="BN30" s="119">
        <v>3</v>
      </c>
      <c r="BO30" s="120">
        <f>IF(P30=0,"",IF(BN30=0,"",(BN30/P30)))</f>
        <v>0.076923076923077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>
        <v>3</v>
      </c>
      <c r="BX30" s="127">
        <f>IF(P30=0,"",IF(BW30=0,"",(BW30/P30)))</f>
        <v>0.076923076923077</v>
      </c>
      <c r="BY30" s="128"/>
      <c r="BZ30" s="129">
        <f>IFERROR(BY30/BW30,"-")</f>
        <v>0</v>
      </c>
      <c r="CA30" s="130"/>
      <c r="CB30" s="131">
        <f>IFERROR(CA30/BW30,"-")</f>
        <v>0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4</v>
      </c>
      <c r="CP30" s="141">
        <v>46000</v>
      </c>
      <c r="CQ30" s="141">
        <v>21000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219</v>
      </c>
      <c r="C31" s="203"/>
      <c r="D31" s="203"/>
      <c r="E31" s="203"/>
      <c r="F31" s="203" t="s">
        <v>64</v>
      </c>
      <c r="G31" s="203"/>
      <c r="H31" s="90"/>
      <c r="I31" s="90"/>
      <c r="J31" s="188"/>
      <c r="K31" s="81">
        <v>0</v>
      </c>
      <c r="L31" s="81">
        <v>0</v>
      </c>
      <c r="M31" s="81">
        <v>185</v>
      </c>
      <c r="N31" s="91">
        <v>95</v>
      </c>
      <c r="O31" s="92">
        <v>1</v>
      </c>
      <c r="P31" s="93">
        <f>N31+O31</f>
        <v>96</v>
      </c>
      <c r="Q31" s="82">
        <f>IFERROR(P31/M31,"-")</f>
        <v>0.51891891891892</v>
      </c>
      <c r="R31" s="81">
        <v>2</v>
      </c>
      <c r="S31" s="81">
        <v>21</v>
      </c>
      <c r="T31" s="82">
        <f>IFERROR(S31/(O31+P31),"-")</f>
        <v>0.21649484536082</v>
      </c>
      <c r="U31" s="182"/>
      <c r="V31" s="84">
        <v>6</v>
      </c>
      <c r="W31" s="82">
        <f>IF(P31=0,"-",V31/P31)</f>
        <v>0.0625</v>
      </c>
      <c r="X31" s="186">
        <v>1969000</v>
      </c>
      <c r="Y31" s="187">
        <f>IFERROR(X31/P31,"-")</f>
        <v>20510.416666667</v>
      </c>
      <c r="Z31" s="187">
        <f>IFERROR(X31/V31,"-")</f>
        <v>328166.66666667</v>
      </c>
      <c r="AA31" s="188"/>
      <c r="AB31" s="85"/>
      <c r="AC31" s="79"/>
      <c r="AD31" s="94">
        <v>5</v>
      </c>
      <c r="AE31" s="95">
        <f>IF(P31=0,"",IF(AD31=0,"",(AD31/P31)))</f>
        <v>0.052083333333333</v>
      </c>
      <c r="AF31" s="94"/>
      <c r="AG31" s="96">
        <f>IFERROR(AF31/AD31,"-")</f>
        <v>0</v>
      </c>
      <c r="AH31" s="97"/>
      <c r="AI31" s="98">
        <f>IFERROR(AH31/AD31,"-")</f>
        <v>0</v>
      </c>
      <c r="AJ31" s="99"/>
      <c r="AK31" s="99"/>
      <c r="AL31" s="99"/>
      <c r="AM31" s="100">
        <v>22</v>
      </c>
      <c r="AN31" s="101">
        <f>IF(P31=0,"",IF(AM31=0,"",(AM31/P31)))</f>
        <v>0.22916666666667</v>
      </c>
      <c r="AO31" s="100">
        <v>1</v>
      </c>
      <c r="AP31" s="102">
        <f>IFERROR(AP31/AM31,"-")</f>
        <v>0</v>
      </c>
      <c r="AQ31" s="103">
        <v>28000</v>
      </c>
      <c r="AR31" s="104">
        <f>IFERROR(AQ31/AM31,"-")</f>
        <v>1272.7272727273</v>
      </c>
      <c r="AS31" s="105"/>
      <c r="AT31" s="105"/>
      <c r="AU31" s="105">
        <v>1</v>
      </c>
      <c r="AV31" s="106">
        <v>12</v>
      </c>
      <c r="AW31" s="107">
        <f>IF(P31=0,"",IF(AV31=0,"",(AV31/P31)))</f>
        <v>0.125</v>
      </c>
      <c r="AX31" s="106"/>
      <c r="AY31" s="108">
        <f>IFERROR(AX31/AV31,"-")</f>
        <v>0</v>
      </c>
      <c r="AZ31" s="109"/>
      <c r="BA31" s="110">
        <f>IFERROR(AZ31/AV31,"-")</f>
        <v>0</v>
      </c>
      <c r="BB31" s="111"/>
      <c r="BC31" s="111"/>
      <c r="BD31" s="111"/>
      <c r="BE31" s="112">
        <v>22</v>
      </c>
      <c r="BF31" s="113">
        <f>IF(P31=0,"",IF(BE31=0,"",(BE31/P31)))</f>
        <v>0.22916666666667</v>
      </c>
      <c r="BG31" s="112">
        <v>1</v>
      </c>
      <c r="BH31" s="114">
        <f>IFERROR(BG31/BE31,"-")</f>
        <v>0.045454545454545</v>
      </c>
      <c r="BI31" s="115">
        <v>3000</v>
      </c>
      <c r="BJ31" s="116">
        <f>IFERROR(BI31/BE31,"-")</f>
        <v>136.36363636364</v>
      </c>
      <c r="BK31" s="117">
        <v>1</v>
      </c>
      <c r="BL31" s="117"/>
      <c r="BM31" s="117"/>
      <c r="BN31" s="119">
        <v>12</v>
      </c>
      <c r="BO31" s="120">
        <f>IF(P31=0,"",IF(BN31=0,"",(BN31/P31)))</f>
        <v>0.125</v>
      </c>
      <c r="BP31" s="121">
        <v>2</v>
      </c>
      <c r="BQ31" s="122">
        <f>IFERROR(BP31/BN31,"-")</f>
        <v>0.16666666666667</v>
      </c>
      <c r="BR31" s="123">
        <v>1077000</v>
      </c>
      <c r="BS31" s="124">
        <f>IFERROR(BR31/BN31,"-")</f>
        <v>89750</v>
      </c>
      <c r="BT31" s="125"/>
      <c r="BU31" s="125">
        <v>1</v>
      </c>
      <c r="BV31" s="125">
        <v>1</v>
      </c>
      <c r="BW31" s="126">
        <v>14</v>
      </c>
      <c r="BX31" s="127">
        <f>IF(P31=0,"",IF(BW31=0,"",(BW31/P31)))</f>
        <v>0.14583333333333</v>
      </c>
      <c r="BY31" s="128">
        <v>2</v>
      </c>
      <c r="BZ31" s="129">
        <f>IFERROR(BY31/BW31,"-")</f>
        <v>0.14285714285714</v>
      </c>
      <c r="CA31" s="130">
        <v>861000</v>
      </c>
      <c r="CB31" s="131">
        <f>IFERROR(CA31/BW31,"-")</f>
        <v>61500</v>
      </c>
      <c r="CC31" s="132"/>
      <c r="CD31" s="132"/>
      <c r="CE31" s="132">
        <v>2</v>
      </c>
      <c r="CF31" s="133">
        <v>9</v>
      </c>
      <c r="CG31" s="134">
        <f>IF(P31=0,"",IF(CF31=0,"",(CF31/P31)))</f>
        <v>0.09375</v>
      </c>
      <c r="CH31" s="135"/>
      <c r="CI31" s="136">
        <f>IFERROR(CH31/CF31,"-")</f>
        <v>0</v>
      </c>
      <c r="CJ31" s="137"/>
      <c r="CK31" s="138">
        <f>IFERROR(CJ31/CF31,"-")</f>
        <v>0</v>
      </c>
      <c r="CL31" s="139"/>
      <c r="CM31" s="139"/>
      <c r="CN31" s="139"/>
      <c r="CO31" s="140">
        <v>6</v>
      </c>
      <c r="CP31" s="141">
        <v>1969000</v>
      </c>
      <c r="CQ31" s="141">
        <v>1057000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>
        <f>AB32</f>
        <v>2.8266666666667</v>
      </c>
      <c r="B32" s="203" t="s">
        <v>220</v>
      </c>
      <c r="C32" s="203" t="s">
        <v>210</v>
      </c>
      <c r="D32" s="203" t="s">
        <v>173</v>
      </c>
      <c r="E32" s="203"/>
      <c r="F32" s="203" t="s">
        <v>167</v>
      </c>
      <c r="G32" s="203" t="s">
        <v>221</v>
      </c>
      <c r="H32" s="90" t="s">
        <v>178</v>
      </c>
      <c r="I32" s="90" t="s">
        <v>142</v>
      </c>
      <c r="J32" s="188">
        <v>75000</v>
      </c>
      <c r="K32" s="81">
        <v>0</v>
      </c>
      <c r="L32" s="81">
        <v>0</v>
      </c>
      <c r="M32" s="81">
        <v>55</v>
      </c>
      <c r="N32" s="91">
        <v>9</v>
      </c>
      <c r="O32" s="92">
        <v>0</v>
      </c>
      <c r="P32" s="93">
        <f>N32+O32</f>
        <v>9</v>
      </c>
      <c r="Q32" s="82">
        <f>IFERROR(P32/M32,"-")</f>
        <v>0.16363636363636</v>
      </c>
      <c r="R32" s="81">
        <v>1</v>
      </c>
      <c r="S32" s="81">
        <v>2</v>
      </c>
      <c r="T32" s="82">
        <f>IFERROR(S32/(O32+P32),"-")</f>
        <v>0.22222222222222</v>
      </c>
      <c r="U32" s="182">
        <f>IFERROR(J32/SUM(P32:P33),"-")</f>
        <v>1530.612244898</v>
      </c>
      <c r="V32" s="84">
        <v>1</v>
      </c>
      <c r="W32" s="82">
        <f>IF(P32=0,"-",V32/P32)</f>
        <v>0.11111111111111</v>
      </c>
      <c r="X32" s="186">
        <v>6000</v>
      </c>
      <c r="Y32" s="187">
        <f>IFERROR(X32/P32,"-")</f>
        <v>666.66666666667</v>
      </c>
      <c r="Z32" s="187">
        <f>IFERROR(X32/V32,"-")</f>
        <v>6000</v>
      </c>
      <c r="AA32" s="188">
        <f>SUM(X32:X33)-SUM(J32:J33)</f>
        <v>137000</v>
      </c>
      <c r="AB32" s="85">
        <f>SUM(X32:X33)/SUM(J32:J33)</f>
        <v>2.8266666666667</v>
      </c>
      <c r="AC32" s="79"/>
      <c r="AD32" s="94">
        <v>2</v>
      </c>
      <c r="AE32" s="95">
        <f>IF(P32=0,"",IF(AD32=0,"",(AD32/P32)))</f>
        <v>0.22222222222222</v>
      </c>
      <c r="AF32" s="94"/>
      <c r="AG32" s="96">
        <f>IFERROR(AF32/AD32,"-")</f>
        <v>0</v>
      </c>
      <c r="AH32" s="97"/>
      <c r="AI32" s="98">
        <f>IFERROR(AH32/AD32,"-")</f>
        <v>0</v>
      </c>
      <c r="AJ32" s="99"/>
      <c r="AK32" s="99"/>
      <c r="AL32" s="99"/>
      <c r="AM32" s="100">
        <v>1</v>
      </c>
      <c r="AN32" s="101">
        <f>IF(P32=0,"",IF(AM32=0,"",(AM32/P32)))</f>
        <v>0.11111111111111</v>
      </c>
      <c r="AO32" s="100"/>
      <c r="AP32" s="102">
        <f>IFERROR(AP32/AM32,"-")</f>
        <v>0</v>
      </c>
      <c r="AQ32" s="103"/>
      <c r="AR32" s="104">
        <f>IFERROR(AQ32/AM32,"-")</f>
        <v>0</v>
      </c>
      <c r="AS32" s="105"/>
      <c r="AT32" s="105"/>
      <c r="AU32" s="105"/>
      <c r="AV32" s="106">
        <v>2</v>
      </c>
      <c r="AW32" s="107">
        <f>IF(P32=0,"",IF(AV32=0,"",(AV32/P32)))</f>
        <v>0.22222222222222</v>
      </c>
      <c r="AX32" s="106"/>
      <c r="AY32" s="108">
        <f>IFERROR(AX32/AV32,"-")</f>
        <v>0</v>
      </c>
      <c r="AZ32" s="109"/>
      <c r="BA32" s="110">
        <f>IFERROR(AZ32/AV32,"-")</f>
        <v>0</v>
      </c>
      <c r="BB32" s="111"/>
      <c r="BC32" s="111"/>
      <c r="BD32" s="111"/>
      <c r="BE32" s="112">
        <v>2</v>
      </c>
      <c r="BF32" s="113">
        <f>IF(P32=0,"",IF(BE32=0,"",(BE32/P32)))</f>
        <v>0.22222222222222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>
        <v>1</v>
      </c>
      <c r="BO32" s="120">
        <f>IF(P32=0,"",IF(BN32=0,"",(BN32/P32)))</f>
        <v>0.11111111111111</v>
      </c>
      <c r="BP32" s="121">
        <v>1</v>
      </c>
      <c r="BQ32" s="122">
        <f>IFERROR(BP32/BN32,"-")</f>
        <v>1</v>
      </c>
      <c r="BR32" s="123">
        <v>6000</v>
      </c>
      <c r="BS32" s="124">
        <f>IFERROR(BR32/BN32,"-")</f>
        <v>6000</v>
      </c>
      <c r="BT32" s="125"/>
      <c r="BU32" s="125">
        <v>1</v>
      </c>
      <c r="BV32" s="125"/>
      <c r="BW32" s="126"/>
      <c r="BX32" s="127">
        <f>IF(P32=0,"",IF(BW32=0,"",(BW32/P32)))</f>
        <v>0</v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>
        <v>1</v>
      </c>
      <c r="CG32" s="134">
        <f>IF(P32=0,"",IF(CF32=0,"",(CF32/P32)))</f>
        <v>0.11111111111111</v>
      </c>
      <c r="CH32" s="135"/>
      <c r="CI32" s="136">
        <f>IFERROR(CH32/CF32,"-")</f>
        <v>0</v>
      </c>
      <c r="CJ32" s="137"/>
      <c r="CK32" s="138">
        <f>IFERROR(CJ32/CF32,"-")</f>
        <v>0</v>
      </c>
      <c r="CL32" s="139"/>
      <c r="CM32" s="139"/>
      <c r="CN32" s="139"/>
      <c r="CO32" s="140">
        <v>1</v>
      </c>
      <c r="CP32" s="141">
        <v>6000</v>
      </c>
      <c r="CQ32" s="141">
        <v>6000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222</v>
      </c>
      <c r="C33" s="203"/>
      <c r="D33" s="203"/>
      <c r="E33" s="203"/>
      <c r="F33" s="203" t="s">
        <v>64</v>
      </c>
      <c r="G33" s="203"/>
      <c r="H33" s="90"/>
      <c r="I33" s="90"/>
      <c r="J33" s="188"/>
      <c r="K33" s="81">
        <v>0</v>
      </c>
      <c r="L33" s="81">
        <v>0</v>
      </c>
      <c r="M33" s="81">
        <v>136</v>
      </c>
      <c r="N33" s="91">
        <v>39</v>
      </c>
      <c r="O33" s="92">
        <v>1</v>
      </c>
      <c r="P33" s="93">
        <f>N33+O33</f>
        <v>40</v>
      </c>
      <c r="Q33" s="82">
        <f>IFERROR(P33/M33,"-")</f>
        <v>0.29411764705882</v>
      </c>
      <c r="R33" s="81">
        <v>2</v>
      </c>
      <c r="S33" s="81">
        <v>9</v>
      </c>
      <c r="T33" s="82">
        <f>IFERROR(S33/(O33+P33),"-")</f>
        <v>0.21951219512195</v>
      </c>
      <c r="U33" s="182"/>
      <c r="V33" s="84">
        <v>4</v>
      </c>
      <c r="W33" s="82">
        <f>IF(P33=0,"-",V33/P33)</f>
        <v>0.1</v>
      </c>
      <c r="X33" s="186">
        <v>206000</v>
      </c>
      <c r="Y33" s="187">
        <f>IFERROR(X33/P33,"-")</f>
        <v>5150</v>
      </c>
      <c r="Z33" s="187">
        <f>IFERROR(X33/V33,"-")</f>
        <v>51500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>
        <v>7</v>
      </c>
      <c r="AN33" s="101">
        <f>IF(P33=0,"",IF(AM33=0,"",(AM33/P33)))</f>
        <v>0.175</v>
      </c>
      <c r="AO33" s="100"/>
      <c r="AP33" s="102">
        <f>IFERROR(AP33/AM33,"-")</f>
        <v>0</v>
      </c>
      <c r="AQ33" s="103"/>
      <c r="AR33" s="104">
        <f>IFERROR(AQ33/AM33,"-")</f>
        <v>0</v>
      </c>
      <c r="AS33" s="105"/>
      <c r="AT33" s="105"/>
      <c r="AU33" s="105"/>
      <c r="AV33" s="106">
        <v>8</v>
      </c>
      <c r="AW33" s="107">
        <f>IF(P33=0,"",IF(AV33=0,"",(AV33/P33)))</f>
        <v>0.2</v>
      </c>
      <c r="AX33" s="106">
        <v>2</v>
      </c>
      <c r="AY33" s="108">
        <f>IFERROR(AX33/AV33,"-")</f>
        <v>0.25</v>
      </c>
      <c r="AZ33" s="109">
        <v>29000</v>
      </c>
      <c r="BA33" s="110">
        <f>IFERROR(AZ33/AV33,"-")</f>
        <v>3625</v>
      </c>
      <c r="BB33" s="111">
        <v>1</v>
      </c>
      <c r="BC33" s="111"/>
      <c r="BD33" s="111">
        <v>1</v>
      </c>
      <c r="BE33" s="112">
        <v>10</v>
      </c>
      <c r="BF33" s="113">
        <f>IF(P33=0,"",IF(BE33=0,"",(BE33/P33)))</f>
        <v>0.25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>
        <v>11</v>
      </c>
      <c r="BO33" s="120">
        <f>IF(P33=0,"",IF(BN33=0,"",(BN33/P33)))</f>
        <v>0.275</v>
      </c>
      <c r="BP33" s="121">
        <v>1</v>
      </c>
      <c r="BQ33" s="122">
        <f>IFERROR(BP33/BN33,"-")</f>
        <v>0.090909090909091</v>
      </c>
      <c r="BR33" s="123">
        <v>3000</v>
      </c>
      <c r="BS33" s="124">
        <f>IFERROR(BR33/BN33,"-")</f>
        <v>272.72727272727</v>
      </c>
      <c r="BT33" s="125">
        <v>1</v>
      </c>
      <c r="BU33" s="125"/>
      <c r="BV33" s="125"/>
      <c r="BW33" s="126">
        <v>4</v>
      </c>
      <c r="BX33" s="127">
        <f>IF(P33=0,"",IF(BW33=0,"",(BW33/P33)))</f>
        <v>0.1</v>
      </c>
      <c r="BY33" s="128">
        <v>1</v>
      </c>
      <c r="BZ33" s="129">
        <f>IFERROR(BY33/BW33,"-")</f>
        <v>0.25</v>
      </c>
      <c r="CA33" s="130">
        <v>174000</v>
      </c>
      <c r="CB33" s="131">
        <f>IFERROR(CA33/BW33,"-")</f>
        <v>43500</v>
      </c>
      <c r="CC33" s="132"/>
      <c r="CD33" s="132"/>
      <c r="CE33" s="132">
        <v>1</v>
      </c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4</v>
      </c>
      <c r="CP33" s="141">
        <v>206000</v>
      </c>
      <c r="CQ33" s="141">
        <v>174000</v>
      </c>
      <c r="CR33" s="141"/>
      <c r="CS33" s="142" t="str">
        <f>IF(AND(CQ33=0,CR33=0),"",IF(AND(CQ33&lt;=100000,CR33&lt;=100000),"",IF(CQ33/CP33&gt;0.7,"男高",IF(CR33/CP33&gt;0.7,"女高",""))))</f>
        <v>男高</v>
      </c>
    </row>
    <row r="34" spans="1:98">
      <c r="A34" s="30"/>
      <c r="B34" s="87"/>
      <c r="C34" s="88"/>
      <c r="D34" s="88"/>
      <c r="E34" s="88"/>
      <c r="F34" s="89"/>
      <c r="G34" s="90"/>
      <c r="H34" s="90"/>
      <c r="I34" s="90"/>
      <c r="J34" s="192"/>
      <c r="K34" s="34"/>
      <c r="L34" s="34"/>
      <c r="M34" s="31"/>
      <c r="N34" s="23"/>
      <c r="O34" s="23"/>
      <c r="P34" s="23"/>
      <c r="Q34" s="33"/>
      <c r="R34" s="32"/>
      <c r="S34" s="23"/>
      <c r="T34" s="32"/>
      <c r="U34" s="183"/>
      <c r="V34" s="25"/>
      <c r="W34" s="25"/>
      <c r="X34" s="189"/>
      <c r="Y34" s="189"/>
      <c r="Z34" s="189"/>
      <c r="AA34" s="189"/>
      <c r="AB34" s="33"/>
      <c r="AC34" s="59"/>
      <c r="AD34" s="63"/>
      <c r="AE34" s="64"/>
      <c r="AF34" s="63"/>
      <c r="AG34" s="67"/>
      <c r="AH34" s="68"/>
      <c r="AI34" s="69"/>
      <c r="AJ34" s="70"/>
      <c r="AK34" s="70"/>
      <c r="AL34" s="70"/>
      <c r="AM34" s="63"/>
      <c r="AN34" s="64"/>
      <c r="AO34" s="63"/>
      <c r="AP34" s="67"/>
      <c r="AQ34" s="68"/>
      <c r="AR34" s="69"/>
      <c r="AS34" s="70"/>
      <c r="AT34" s="70"/>
      <c r="AU34" s="70"/>
      <c r="AV34" s="63"/>
      <c r="AW34" s="64"/>
      <c r="AX34" s="63"/>
      <c r="AY34" s="67"/>
      <c r="AZ34" s="68"/>
      <c r="BA34" s="69"/>
      <c r="BB34" s="70"/>
      <c r="BC34" s="70"/>
      <c r="BD34" s="70"/>
      <c r="BE34" s="63"/>
      <c r="BF34" s="64"/>
      <c r="BG34" s="63"/>
      <c r="BH34" s="67"/>
      <c r="BI34" s="68"/>
      <c r="BJ34" s="69"/>
      <c r="BK34" s="70"/>
      <c r="BL34" s="70"/>
      <c r="BM34" s="70"/>
      <c r="BN34" s="65"/>
      <c r="BO34" s="66"/>
      <c r="BP34" s="63"/>
      <c r="BQ34" s="67"/>
      <c r="BR34" s="68"/>
      <c r="BS34" s="69"/>
      <c r="BT34" s="70"/>
      <c r="BU34" s="70"/>
      <c r="BV34" s="70"/>
      <c r="BW34" s="65"/>
      <c r="BX34" s="66"/>
      <c r="BY34" s="63"/>
      <c r="BZ34" s="67"/>
      <c r="CA34" s="68"/>
      <c r="CB34" s="69"/>
      <c r="CC34" s="70"/>
      <c r="CD34" s="70"/>
      <c r="CE34" s="70"/>
      <c r="CF34" s="65"/>
      <c r="CG34" s="66"/>
      <c r="CH34" s="63"/>
      <c r="CI34" s="67"/>
      <c r="CJ34" s="68"/>
      <c r="CK34" s="69"/>
      <c r="CL34" s="70"/>
      <c r="CM34" s="70"/>
      <c r="CN34" s="70"/>
      <c r="CO34" s="71"/>
      <c r="CP34" s="68"/>
      <c r="CQ34" s="68"/>
      <c r="CR34" s="68"/>
      <c r="CS34" s="72"/>
    </row>
    <row r="35" spans="1:98">
      <c r="A35" s="30"/>
      <c r="B35" s="37"/>
      <c r="C35" s="21"/>
      <c r="D35" s="21"/>
      <c r="E35" s="21"/>
      <c r="F35" s="22"/>
      <c r="G35" s="36"/>
      <c r="H35" s="36"/>
      <c r="I35" s="75"/>
      <c r="J35" s="193"/>
      <c r="K35" s="34"/>
      <c r="L35" s="34"/>
      <c r="M35" s="31"/>
      <c r="N35" s="23"/>
      <c r="O35" s="23"/>
      <c r="P35" s="23"/>
      <c r="Q35" s="33"/>
      <c r="R35" s="32"/>
      <c r="S35" s="23"/>
      <c r="T35" s="32"/>
      <c r="U35" s="183"/>
      <c r="V35" s="25"/>
      <c r="W35" s="25"/>
      <c r="X35" s="189"/>
      <c r="Y35" s="189"/>
      <c r="Z35" s="189"/>
      <c r="AA35" s="189"/>
      <c r="AB35" s="33"/>
      <c r="AC35" s="61"/>
      <c r="AD35" s="63"/>
      <c r="AE35" s="64"/>
      <c r="AF35" s="63"/>
      <c r="AG35" s="67"/>
      <c r="AH35" s="68"/>
      <c r="AI35" s="69"/>
      <c r="AJ35" s="70"/>
      <c r="AK35" s="70"/>
      <c r="AL35" s="70"/>
      <c r="AM35" s="63"/>
      <c r="AN35" s="64"/>
      <c r="AO35" s="63"/>
      <c r="AP35" s="67"/>
      <c r="AQ35" s="68"/>
      <c r="AR35" s="69"/>
      <c r="AS35" s="70"/>
      <c r="AT35" s="70"/>
      <c r="AU35" s="70"/>
      <c r="AV35" s="63"/>
      <c r="AW35" s="64"/>
      <c r="AX35" s="63"/>
      <c r="AY35" s="67"/>
      <c r="AZ35" s="68"/>
      <c r="BA35" s="69"/>
      <c r="BB35" s="70"/>
      <c r="BC35" s="70"/>
      <c r="BD35" s="70"/>
      <c r="BE35" s="63"/>
      <c r="BF35" s="64"/>
      <c r="BG35" s="63"/>
      <c r="BH35" s="67"/>
      <c r="BI35" s="68"/>
      <c r="BJ35" s="69"/>
      <c r="BK35" s="70"/>
      <c r="BL35" s="70"/>
      <c r="BM35" s="70"/>
      <c r="BN35" s="65"/>
      <c r="BO35" s="66"/>
      <c r="BP35" s="63"/>
      <c r="BQ35" s="67"/>
      <c r="BR35" s="68"/>
      <c r="BS35" s="69"/>
      <c r="BT35" s="70"/>
      <c r="BU35" s="70"/>
      <c r="BV35" s="70"/>
      <c r="BW35" s="65"/>
      <c r="BX35" s="66"/>
      <c r="BY35" s="63"/>
      <c r="BZ35" s="67"/>
      <c r="CA35" s="68"/>
      <c r="CB35" s="69"/>
      <c r="CC35" s="70"/>
      <c r="CD35" s="70"/>
      <c r="CE35" s="70"/>
      <c r="CF35" s="65"/>
      <c r="CG35" s="66"/>
      <c r="CH35" s="63"/>
      <c r="CI35" s="67"/>
      <c r="CJ35" s="68"/>
      <c r="CK35" s="69"/>
      <c r="CL35" s="70"/>
      <c r="CM35" s="70"/>
      <c r="CN35" s="70"/>
      <c r="CO35" s="71"/>
      <c r="CP35" s="68"/>
      <c r="CQ35" s="68"/>
      <c r="CR35" s="68"/>
      <c r="CS35" s="72"/>
    </row>
    <row r="36" spans="1:98">
      <c r="A36" s="19">
        <f>AB36</f>
        <v>6.1828391608392</v>
      </c>
      <c r="B36" s="39"/>
      <c r="C36" s="39"/>
      <c r="D36" s="39"/>
      <c r="E36" s="39"/>
      <c r="F36" s="39"/>
      <c r="G36" s="40" t="s">
        <v>223</v>
      </c>
      <c r="H36" s="40"/>
      <c r="I36" s="40"/>
      <c r="J36" s="190">
        <f>SUM(J6:J35)</f>
        <v>1430000</v>
      </c>
      <c r="K36" s="41">
        <f>SUM(K6:K35)</f>
        <v>0</v>
      </c>
      <c r="L36" s="41">
        <f>SUM(L6:L35)</f>
        <v>0</v>
      </c>
      <c r="M36" s="41">
        <f>SUM(M6:M35)</f>
        <v>4184</v>
      </c>
      <c r="N36" s="41">
        <f>SUM(N6:N35)</f>
        <v>1352</v>
      </c>
      <c r="O36" s="41">
        <f>SUM(O6:O35)</f>
        <v>28</v>
      </c>
      <c r="P36" s="41">
        <f>SUM(P6:P35)</f>
        <v>1380</v>
      </c>
      <c r="Q36" s="42">
        <f>IFERROR(P36/M36,"-")</f>
        <v>0.32982791586998</v>
      </c>
      <c r="R36" s="78">
        <f>SUM(R6:R35)</f>
        <v>31</v>
      </c>
      <c r="S36" s="78">
        <f>SUM(S6:S35)</f>
        <v>365</v>
      </c>
      <c r="T36" s="42">
        <f>IFERROR(R36/P36,"-")</f>
        <v>0.022463768115942</v>
      </c>
      <c r="U36" s="184">
        <f>IFERROR(J36/P36,"-")</f>
        <v>1036.231884058</v>
      </c>
      <c r="V36" s="44">
        <f>SUM(V6:V35)</f>
        <v>70</v>
      </c>
      <c r="W36" s="42">
        <f>IFERROR(V36/P36,"-")</f>
        <v>0.050724637681159</v>
      </c>
      <c r="X36" s="190">
        <f>SUM(X6:X35)</f>
        <v>8841460</v>
      </c>
      <c r="Y36" s="190">
        <f>IFERROR(X36/P36,"-")</f>
        <v>6406.8550724638</v>
      </c>
      <c r="Z36" s="190">
        <f>IFERROR(X36/V36,"-")</f>
        <v>126306.57142857</v>
      </c>
      <c r="AA36" s="190">
        <f>X36-J36</f>
        <v>7411460</v>
      </c>
      <c r="AB36" s="47">
        <f>X36/J36</f>
        <v>6.1828391608392</v>
      </c>
      <c r="AC36" s="60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