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<sst xmlns="http://schemas.openxmlformats.org/spreadsheetml/2006/main" uniqueCount="135">
  <si>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</si>
  <si>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</si>
  <si>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</si>
  <si>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</si>
  <si>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</si>
  <si>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</si>
  <si>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</si>
  <si>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</si>
  <si>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</si>
  <si>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</si>
  <si>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</si>
  <si>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</si>
  <si>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</si>
  <si>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</si>
  <si>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</si>
  <si>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</si>
  <si>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</si>
  <si>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</si>
  <si>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</si>
  <si>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</si>
  <si>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</si>
  <si>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</si>
  <si>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</si>
  <si>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</si>
  <si>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08月</t>
  </si>
  <si>
    <t>わくドキ</t>
  </si>
  <si>
    <t>最終更新日</t>
  </si>
  <si>
    <t>11月30日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</si>
  <si>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</si>
  <si>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</si>
  <si>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</si>
  <si>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</si>
  <si>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</si>
  <si>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</si>
  <si>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</si>
  <si>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</si>
  <si>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</si>
  <si>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</si>
  <si>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</si>
  <si>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</si>
  <si>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</si>
  <si>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</si>
  <si>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</si>
  <si>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</si>
  <si>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</si>
  <si>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</si>
  <si>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</si>
  <si>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</si>
  <si>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</si>
  <si>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</si>
  <si>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</si>
  <si>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</si>
  <si>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</si>
  <si>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</si>
  <si>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</si>
  <si>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</si>
  <si>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</si>
  <si>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</si>
  <si>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</si>
  <si>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</si>
  <si>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np3157</t>
  </si>
  <si>
    <t>右女3（緒方泰子）</t>
  </si>
  <si>
    <t>もう50代の熟女だけど</t>
  </si>
  <si>
    <t>lp03_a</t>
  </si>
  <si>
    <t>スポーツ報知関西</t>
  </si>
  <si>
    <t>全5段つかみ4回</t>
  </si>
  <si>
    <t>np3158</t>
  </si>
  <si>
    <t>空電</t>
  </si>
  <si>
    <t>np3159</t>
  </si>
  <si>
    <t>DVDパッケージ＿ストーリー版（赤い服女性）</t>
  </si>
  <si>
    <t>え美熟女が</t>
  </si>
  <si>
    <t>np3160</t>
  </si>
  <si>
    <t>np3161</t>
  </si>
  <si>
    <t>C版（緒方泰子）</t>
  </si>
  <si>
    <t>久々に興奮しました</t>
  </si>
  <si>
    <t>np3162</t>
  </si>
  <si>
    <t>np3163</t>
  </si>
  <si>
    <t>デリヘル版（赤い服女性）</t>
  </si>
  <si>
    <t>中年の男女が出会える昭和世代専門の出会い場</t>
  </si>
  <si>
    <t>np3164</t>
  </si>
  <si>
    <t>np3165</t>
  </si>
  <si>
    <t>①再婚&amp;理解者版（緒方泰子）</t>
  </si>
  <si>
    <t>デイリー13「上目遣いの熟女に酔いしれる」</t>
  </si>
  <si>
    <t>ニッカン関西</t>
  </si>
  <si>
    <t>半2段つかみ10段保証</t>
  </si>
  <si>
    <t>1～10日</t>
  </si>
  <si>
    <t>np3166</t>
  </si>
  <si>
    <t>np3167</t>
  </si>
  <si>
    <t>②求人版（赤い服女性）</t>
  </si>
  <si>
    <t>214「これぞ令和の美熟女サイトの極み」</t>
  </si>
  <si>
    <t>11～20日</t>
  </si>
  <si>
    <t>np3168</t>
  </si>
  <si>
    <t>np3169</t>
  </si>
  <si>
    <t>③大正版③大正版（緒方泰子）</t>
  </si>
  <si>
    <t>215「彼女を作るなら夏が狙い目！なんと今、出会いサイトの女性利用者が急増中です！」</t>
  </si>
  <si>
    <t>21～31日</t>
  </si>
  <si>
    <t>np3170</t>
  </si>
  <si>
    <t>np3171</t>
  </si>
  <si>
    <t>DVDパッケージ＿ストーリー版（緒方泰子）</t>
  </si>
  <si>
    <t>スポニチ関東</t>
  </si>
  <si>
    <t>全5段</t>
  </si>
  <si>
    <t>8月14日(日)</t>
  </si>
  <si>
    <t>np3172</t>
  </si>
  <si>
    <t>np3173</t>
  </si>
  <si>
    <t>学生いませんギャルもいません熟女熟女熟女熟女</t>
  </si>
  <si>
    <t>lp03_l</t>
  </si>
  <si>
    <t>サンスポ関東</t>
  </si>
  <si>
    <t>1C終面全5段</t>
  </si>
  <si>
    <t>np3174</t>
  </si>
  <si>
    <t>np3175</t>
  </si>
  <si>
    <t>サンスポ関西</t>
  </si>
  <si>
    <t>8月19日(金)</t>
  </si>
  <si>
    <t>np3176</t>
  </si>
  <si>
    <t>np3177</t>
  </si>
  <si>
    <t>デイリースポーツ関西</t>
  </si>
  <si>
    <t>4C終面全5段</t>
  </si>
  <si>
    <t>8月06日(土)</t>
  </si>
  <si>
    <t>np3178</t>
  </si>
  <si>
    <t>np3179</t>
  </si>
  <si>
    <t>8月13日(土)</t>
  </si>
  <si>
    <t>np3180</t>
  </si>
  <si>
    <t>np3181</t>
  </si>
  <si>
    <t>求人版（緒方泰子）</t>
  </si>
  <si>
    <t>50〜70代男性限定熟女好きな男性募集中</t>
  </si>
  <si>
    <t>lp03_g</t>
  </si>
  <si>
    <t>スポーツ報知関東</t>
  </si>
  <si>
    <t>4C終面雑報</t>
  </si>
  <si>
    <t>8月18日(木)</t>
  </si>
  <si>
    <t>np3182</t>
  </si>
  <si>
    <t>np3183</t>
  </si>
  <si>
    <t>九スポ</t>
  </si>
  <si>
    <t>記事枠</t>
  </si>
  <si>
    <t>8月08日(月)</t>
  </si>
  <si>
    <t>np3184</t>
  </si>
  <si>
    <t>新聞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</si>
</sst>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28</v>
      </c>
      <c r="D6" s="195">
        <v>1250000</v>
      </c>
      <c r="E6" s="81">
        <v>656</v>
      </c>
      <c r="F6" s="81">
        <v>210</v>
      </c>
      <c r="G6" s="81">
        <v>704</v>
      </c>
      <c r="H6" s="91">
        <v>88</v>
      </c>
      <c r="I6" s="92">
        <v>1</v>
      </c>
      <c r="J6" s="145">
        <f>H6+I6</f>
        <v>89</v>
      </c>
      <c r="K6" s="82">
        <f>IFERROR(J6/G6,"-")</f>
        <v>0.12642045454545</v>
      </c>
      <c r="L6" s="81">
        <v>3</v>
      </c>
      <c r="M6" s="81">
        <v>30</v>
      </c>
      <c r="N6" s="82">
        <f>IFERROR(L6/J6,"-")</f>
        <v>0.033707865168539</v>
      </c>
      <c r="O6" s="83">
        <f>IFERROR(D6/J6,"-")</f>
        <v>14044.943820225</v>
      </c>
      <c r="P6" s="84">
        <v>23</v>
      </c>
      <c r="Q6" s="82">
        <f>IFERROR(P6/J6,"-")</f>
        <v>0.25842696629213</v>
      </c>
      <c r="R6" s="200">
        <v>401000</v>
      </c>
      <c r="S6" s="201">
        <f>IFERROR(R6/J6,"-")</f>
        <v>4505.6179775281</v>
      </c>
      <c r="T6" s="201">
        <f>IFERROR(R6/P6,"-")</f>
        <v>17434.782608696</v>
      </c>
      <c r="U6" s="195">
        <f>IFERROR(R6-D6,"-")</f>
        <v>-849000</v>
      </c>
      <c r="V6" s="85">
        <f>R6/D6</f>
        <v>0.3208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1250000</v>
      </c>
      <c r="E9" s="41">
        <f>SUM(E6:E7)</f>
        <v>656</v>
      </c>
      <c r="F9" s="41">
        <f>SUM(F6:F7)</f>
        <v>210</v>
      </c>
      <c r="G9" s="41">
        <f>SUM(G6:G7)</f>
        <v>704</v>
      </c>
      <c r="H9" s="41">
        <f>SUM(H6:H7)</f>
        <v>88</v>
      </c>
      <c r="I9" s="41">
        <f>SUM(I6:I7)</f>
        <v>1</v>
      </c>
      <c r="J9" s="41">
        <f>SUM(J6:J7)</f>
        <v>89</v>
      </c>
      <c r="K9" s="42">
        <f>IFERROR(J9/G9,"-")</f>
        <v>0.12642045454545</v>
      </c>
      <c r="L9" s="78">
        <f>SUM(L6:L7)</f>
        <v>3</v>
      </c>
      <c r="M9" s="78">
        <f>SUM(M6:M7)</f>
        <v>30</v>
      </c>
      <c r="N9" s="42">
        <f>IFERROR(L9/J9,"-")</f>
        <v>0.033707865168539</v>
      </c>
      <c r="O9" s="43">
        <f>IFERROR(D9/J9,"-")</f>
        <v>14044.943820225</v>
      </c>
      <c r="P9" s="44">
        <f>SUM(P6:P7)</f>
        <v>23</v>
      </c>
      <c r="Q9" s="42">
        <f>IFERROR(P9/J9,"-")</f>
        <v>0.25842696629213</v>
      </c>
      <c r="R9" s="45">
        <f>SUM(R6:R7)</f>
        <v>401000</v>
      </c>
      <c r="S9" s="45">
        <f>IFERROR(R9/J9,"-")</f>
        <v>4505.6179775281</v>
      </c>
      <c r="T9" s="45">
        <f>IFERROR(R9/P9,"-")</f>
        <v>17434.782608696</v>
      </c>
      <c r="U9" s="46">
        <f>SUM(U6:U7)</f>
        <v>-849000</v>
      </c>
      <c r="V9" s="47">
        <f>IFERROR(R9/D9,"-")</f>
        <v>0.3208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36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0.125</v>
      </c>
      <c r="B6" s="203" t="s">
        <v>60</v>
      </c>
      <c r="C6" s="203"/>
      <c r="D6" s="203" t="s">
        <v>61</v>
      </c>
      <c r="E6" s="203" t="s">
        <v>62</v>
      </c>
      <c r="F6" s="203" t="s">
        <v>63</v>
      </c>
      <c r="G6" s="203" t="s">
        <v>64</v>
      </c>
      <c r="H6" s="90" t="s">
        <v>65</v>
      </c>
      <c r="I6" s="90"/>
      <c r="J6" s="188">
        <v>280000</v>
      </c>
      <c r="K6" s="81">
        <v>4</v>
      </c>
      <c r="L6" s="81">
        <v>0</v>
      </c>
      <c r="M6" s="81">
        <v>23</v>
      </c>
      <c r="N6" s="91">
        <v>2</v>
      </c>
      <c r="O6" s="92">
        <v>0</v>
      </c>
      <c r="P6" s="93">
        <f>N6+O6</f>
        <v>2</v>
      </c>
      <c r="Q6" s="82">
        <f>IFERROR(P6/M6,"-")</f>
        <v>0.08695652173913</v>
      </c>
      <c r="R6" s="81">
        <v>0</v>
      </c>
      <c r="S6" s="81">
        <v>1</v>
      </c>
      <c r="T6" s="82">
        <f>IFERROR(S6/(O6+P6),"-")</f>
        <v>0.5</v>
      </c>
      <c r="U6" s="182">
        <f>IFERROR(J6/SUM(P6:P13),"-")</f>
        <v>23333.333333333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SUM(X6:X13)-SUM(J6:J13)</f>
        <v>-245000</v>
      </c>
      <c r="AB6" s="85">
        <f>SUM(X6:X13)/SUM(J6:J13)</f>
        <v>0.125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/>
      <c r="BF6" s="113">
        <f>IF(P6=0,"",IF(BE6=0,"",(BE6/P6)))</f>
        <v>0</v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>
        <v>1</v>
      </c>
      <c r="BO6" s="120">
        <f>IF(P6=0,"",IF(BN6=0,"",(BN6/P6)))</f>
        <v>0.5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1</v>
      </c>
      <c r="BX6" s="127">
        <f>IF(P6=0,"",IF(BW6=0,"",(BW6/P6)))</f>
        <v>0.5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66</v>
      </c>
      <c r="C7" s="203"/>
      <c r="D7" s="203" t="s">
        <v>61</v>
      </c>
      <c r="E7" s="203" t="s">
        <v>62</v>
      </c>
      <c r="F7" s="203" t="s">
        <v>67</v>
      </c>
      <c r="G7" s="203"/>
      <c r="H7" s="90"/>
      <c r="I7" s="90"/>
      <c r="J7" s="188"/>
      <c r="K7" s="81">
        <v>133</v>
      </c>
      <c r="L7" s="81">
        <v>16</v>
      </c>
      <c r="M7" s="81">
        <v>7</v>
      </c>
      <c r="N7" s="91">
        <v>2</v>
      </c>
      <c r="O7" s="92">
        <v>0</v>
      </c>
      <c r="P7" s="93">
        <f>N7+O7</f>
        <v>2</v>
      </c>
      <c r="Q7" s="82">
        <f>IFERROR(P7/M7,"-")</f>
        <v>0.28571428571429</v>
      </c>
      <c r="R7" s="81">
        <v>0</v>
      </c>
      <c r="S7" s="81">
        <v>1</v>
      </c>
      <c r="T7" s="82">
        <f>IFERROR(S7/(O7+P7),"-")</f>
        <v>0.5</v>
      </c>
      <c r="U7" s="182"/>
      <c r="V7" s="84">
        <v>0</v>
      </c>
      <c r="W7" s="82">
        <f>IF(P7=0,"-",V7/P7)</f>
        <v>0</v>
      </c>
      <c r="X7" s="186">
        <v>0</v>
      </c>
      <c r="Y7" s="187">
        <f>IFERROR(X7/P7,"-")</f>
        <v>0</v>
      </c>
      <c r="Z7" s="187" t="str">
        <f>IFERROR(X7/V7,"-")</f>
        <v>-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/>
      <c r="BF7" s="113">
        <f>IF(P7=0,"",IF(BE7=0,"",(BE7/P7)))</f>
        <v>0</v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/>
      <c r="BO7" s="120">
        <f>IF(P7=0,"",IF(BN7=0,"",(BN7/P7)))</f>
        <v>0</v>
      </c>
      <c r="BP7" s="121"/>
      <c r="BQ7" s="122" t="str">
        <f>IFERROR(BP7/BN7,"-")</f>
        <v>-</v>
      </c>
      <c r="BR7" s="123"/>
      <c r="BS7" s="124" t="str">
        <f>IFERROR(BR7/BN7,"-")</f>
        <v>-</v>
      </c>
      <c r="BT7" s="125"/>
      <c r="BU7" s="125"/>
      <c r="BV7" s="125"/>
      <c r="BW7" s="126">
        <v>2</v>
      </c>
      <c r="BX7" s="127">
        <f>IF(P7=0,"",IF(BW7=0,"",(BW7/P7)))</f>
        <v>1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0</v>
      </c>
      <c r="CP7" s="141">
        <v>0</v>
      </c>
      <c r="CQ7" s="141"/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68</v>
      </c>
      <c r="C8" s="203"/>
      <c r="D8" s="203" t="s">
        <v>69</v>
      </c>
      <c r="E8" s="203" t="s">
        <v>70</v>
      </c>
      <c r="F8" s="203" t="s">
        <v>63</v>
      </c>
      <c r="G8" s="203" t="s">
        <v>64</v>
      </c>
      <c r="H8" s="90" t="s">
        <v>65</v>
      </c>
      <c r="I8" s="90"/>
      <c r="J8" s="188"/>
      <c r="K8" s="81">
        <v>5</v>
      </c>
      <c r="L8" s="81">
        <v>0</v>
      </c>
      <c r="M8" s="81">
        <v>36</v>
      </c>
      <c r="N8" s="91">
        <v>3</v>
      </c>
      <c r="O8" s="92">
        <v>0</v>
      </c>
      <c r="P8" s="93">
        <f>N8+O8</f>
        <v>3</v>
      </c>
      <c r="Q8" s="82">
        <f>IFERROR(P8/M8,"-")</f>
        <v>0.083333333333333</v>
      </c>
      <c r="R8" s="81">
        <v>0</v>
      </c>
      <c r="S8" s="81">
        <v>2</v>
      </c>
      <c r="T8" s="82">
        <f>IFERROR(S8/(O8+P8),"-")</f>
        <v>0.66666666666667</v>
      </c>
      <c r="U8" s="182"/>
      <c r="V8" s="84">
        <v>1</v>
      </c>
      <c r="W8" s="82">
        <f>IF(P8=0,"-",V8/P8)</f>
        <v>0.33333333333333</v>
      </c>
      <c r="X8" s="186">
        <v>10000</v>
      </c>
      <c r="Y8" s="187">
        <f>IFERROR(X8/P8,"-")</f>
        <v>3333.3333333333</v>
      </c>
      <c r="Z8" s="187">
        <f>IFERROR(X8/V8,"-")</f>
        <v>10000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>
        <v>1</v>
      </c>
      <c r="AW8" s="107">
        <f>IF(P8=0,"",IF(AV8=0,"",(AV8/P8)))</f>
        <v>0.33333333333333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>
        <v>1</v>
      </c>
      <c r="BF8" s="113">
        <f>IF(P8=0,"",IF(BE8=0,"",(BE8/P8)))</f>
        <v>0.33333333333333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1</v>
      </c>
      <c r="BO8" s="120">
        <f>IF(P8=0,"",IF(BN8=0,"",(BN8/P8)))</f>
        <v>0.33333333333333</v>
      </c>
      <c r="BP8" s="121">
        <v>1</v>
      </c>
      <c r="BQ8" s="122">
        <f>IFERROR(BP8/BN8,"-")</f>
        <v>1</v>
      </c>
      <c r="BR8" s="123">
        <v>10000</v>
      </c>
      <c r="BS8" s="124">
        <f>IFERROR(BR8/BN8,"-")</f>
        <v>10000</v>
      </c>
      <c r="BT8" s="125">
        <v>1</v>
      </c>
      <c r="BU8" s="125"/>
      <c r="BV8" s="125"/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1</v>
      </c>
      <c r="CP8" s="141">
        <v>10000</v>
      </c>
      <c r="CQ8" s="141">
        <v>10000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71</v>
      </c>
      <c r="C9" s="203"/>
      <c r="D9" s="203" t="s">
        <v>69</v>
      </c>
      <c r="E9" s="203" t="s">
        <v>70</v>
      </c>
      <c r="F9" s="203" t="s">
        <v>67</v>
      </c>
      <c r="G9" s="203"/>
      <c r="H9" s="90"/>
      <c r="I9" s="90"/>
      <c r="J9" s="188"/>
      <c r="K9" s="81">
        <v>16</v>
      </c>
      <c r="L9" s="81">
        <v>12</v>
      </c>
      <c r="M9" s="81">
        <v>7</v>
      </c>
      <c r="N9" s="91">
        <v>2</v>
      </c>
      <c r="O9" s="92">
        <v>0</v>
      </c>
      <c r="P9" s="93">
        <f>N9+O9</f>
        <v>2</v>
      </c>
      <c r="Q9" s="82">
        <f>IFERROR(P9/M9,"-")</f>
        <v>0.28571428571429</v>
      </c>
      <c r="R9" s="81">
        <v>0</v>
      </c>
      <c r="S9" s="81">
        <v>1</v>
      </c>
      <c r="T9" s="82">
        <f>IFERROR(S9/(O9+P9),"-")</f>
        <v>0.5</v>
      </c>
      <c r="U9" s="182"/>
      <c r="V9" s="84">
        <v>2</v>
      </c>
      <c r="W9" s="82">
        <f>IF(P9=0,"-",V9/P9)</f>
        <v>1</v>
      </c>
      <c r="X9" s="186">
        <v>25000</v>
      </c>
      <c r="Y9" s="187">
        <f>IFERROR(X9/P9,"-")</f>
        <v>12500</v>
      </c>
      <c r="Z9" s="187">
        <f>IFERROR(X9/V9,"-")</f>
        <v>12500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>
        <f>IF(P9=0,"",IF(BE9=0,"",(BE9/P9)))</f>
        <v>0</v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/>
      <c r="BO9" s="120">
        <f>IF(P9=0,"",IF(BN9=0,"",(BN9/P9)))</f>
        <v>0</v>
      </c>
      <c r="BP9" s="121"/>
      <c r="BQ9" s="122" t="str">
        <f>IFERROR(BP9/BN9,"-")</f>
        <v>-</v>
      </c>
      <c r="BR9" s="123"/>
      <c r="BS9" s="124" t="str">
        <f>IFERROR(BR9/BN9,"-")</f>
        <v>-</v>
      </c>
      <c r="BT9" s="125"/>
      <c r="BU9" s="125"/>
      <c r="BV9" s="125"/>
      <c r="BW9" s="126">
        <v>1</v>
      </c>
      <c r="BX9" s="127">
        <f>IF(P9=0,"",IF(BW9=0,"",(BW9/P9)))</f>
        <v>0.5</v>
      </c>
      <c r="BY9" s="128">
        <v>1</v>
      </c>
      <c r="BZ9" s="129">
        <f>IFERROR(BY9/BW9,"-")</f>
        <v>1</v>
      </c>
      <c r="CA9" s="130">
        <v>12000</v>
      </c>
      <c r="CB9" s="131">
        <f>IFERROR(CA9/BW9,"-")</f>
        <v>12000</v>
      </c>
      <c r="CC9" s="132"/>
      <c r="CD9" s="132"/>
      <c r="CE9" s="132">
        <v>1</v>
      </c>
      <c r="CF9" s="133">
        <v>1</v>
      </c>
      <c r="CG9" s="134">
        <f>IF(P9=0,"",IF(CF9=0,"",(CF9/P9)))</f>
        <v>0.5</v>
      </c>
      <c r="CH9" s="135">
        <v>1</v>
      </c>
      <c r="CI9" s="136">
        <f>IFERROR(CH9/CF9,"-")</f>
        <v>1</v>
      </c>
      <c r="CJ9" s="137">
        <v>13000</v>
      </c>
      <c r="CK9" s="138">
        <f>IFERROR(CJ9/CF9,"-")</f>
        <v>13000</v>
      </c>
      <c r="CL9" s="139"/>
      <c r="CM9" s="139"/>
      <c r="CN9" s="139">
        <v>1</v>
      </c>
      <c r="CO9" s="140">
        <v>2</v>
      </c>
      <c r="CP9" s="141">
        <v>25000</v>
      </c>
      <c r="CQ9" s="141">
        <v>13000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72</v>
      </c>
      <c r="C10" s="203"/>
      <c r="D10" s="203" t="s">
        <v>73</v>
      </c>
      <c r="E10" s="203" t="s">
        <v>74</v>
      </c>
      <c r="F10" s="203" t="s">
        <v>63</v>
      </c>
      <c r="G10" s="203" t="s">
        <v>64</v>
      </c>
      <c r="H10" s="90" t="s">
        <v>65</v>
      </c>
      <c r="I10" s="90"/>
      <c r="J10" s="188"/>
      <c r="K10" s="81">
        <v>1</v>
      </c>
      <c r="L10" s="81">
        <v>0</v>
      </c>
      <c r="M10" s="81">
        <v>21</v>
      </c>
      <c r="N10" s="91">
        <v>1</v>
      </c>
      <c r="O10" s="92">
        <v>0</v>
      </c>
      <c r="P10" s="93">
        <f>N10+O10</f>
        <v>1</v>
      </c>
      <c r="Q10" s="82">
        <f>IFERROR(P10/M10,"-")</f>
        <v>0.047619047619048</v>
      </c>
      <c r="R10" s="81">
        <v>0</v>
      </c>
      <c r="S10" s="81">
        <v>1</v>
      </c>
      <c r="T10" s="82">
        <f>IFERROR(S10/(O10+P10),"-")</f>
        <v>1</v>
      </c>
      <c r="U10" s="182"/>
      <c r="V10" s="84">
        <v>0</v>
      </c>
      <c r="W10" s="82">
        <f>IF(P10=0,"-",V10/P10)</f>
        <v>0</v>
      </c>
      <c r="X10" s="186">
        <v>0</v>
      </c>
      <c r="Y10" s="187">
        <f>IFERROR(X10/P10,"-")</f>
        <v>0</v>
      </c>
      <c r="Z10" s="187" t="str">
        <f>IFERROR(X10/V10,"-")</f>
        <v>-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>
        <v>1</v>
      </c>
      <c r="BF10" s="113">
        <f>IF(P10=0,"",IF(BE10=0,"",(BE10/P10)))</f>
        <v>1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/>
      <c r="BO10" s="120">
        <f>IF(P10=0,"",IF(BN10=0,"",(BN10/P10)))</f>
        <v>0</v>
      </c>
      <c r="BP10" s="121"/>
      <c r="BQ10" s="122" t="str">
        <f>IFERROR(BP10/BN10,"-")</f>
        <v>-</v>
      </c>
      <c r="BR10" s="123"/>
      <c r="BS10" s="124" t="str">
        <f>IFERROR(BR10/BN10,"-")</f>
        <v>-</v>
      </c>
      <c r="BT10" s="125"/>
      <c r="BU10" s="125"/>
      <c r="BV10" s="125"/>
      <c r="BW10" s="126"/>
      <c r="BX10" s="127">
        <f>IF(P10=0,"",IF(BW10=0,"",(BW10/P10)))</f>
        <v>0</v>
      </c>
      <c r="BY10" s="128"/>
      <c r="BZ10" s="129" t="str">
        <f>IFERROR(BY10/BW10,"-")</f>
        <v>-</v>
      </c>
      <c r="CA10" s="130"/>
      <c r="CB10" s="131" t="str">
        <f>IFERROR(CA10/BW10,"-")</f>
        <v>-</v>
      </c>
      <c r="CC10" s="132"/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0</v>
      </c>
      <c r="CP10" s="141">
        <v>0</v>
      </c>
      <c r="CQ10" s="141"/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75</v>
      </c>
      <c r="C11" s="203"/>
      <c r="D11" s="203" t="s">
        <v>73</v>
      </c>
      <c r="E11" s="203" t="s">
        <v>74</v>
      </c>
      <c r="F11" s="203" t="s">
        <v>67</v>
      </c>
      <c r="G11" s="203"/>
      <c r="H11" s="90"/>
      <c r="I11" s="90"/>
      <c r="J11" s="188"/>
      <c r="K11" s="81">
        <v>33</v>
      </c>
      <c r="L11" s="81">
        <v>8</v>
      </c>
      <c r="M11" s="81">
        <v>15</v>
      </c>
      <c r="N11" s="91">
        <v>1</v>
      </c>
      <c r="O11" s="92">
        <v>0</v>
      </c>
      <c r="P11" s="93">
        <f>N11+O11</f>
        <v>1</v>
      </c>
      <c r="Q11" s="82">
        <f>IFERROR(P11/M11,"-")</f>
        <v>0.066666666666667</v>
      </c>
      <c r="R11" s="81">
        <v>0</v>
      </c>
      <c r="S11" s="81">
        <v>0</v>
      </c>
      <c r="T11" s="82">
        <f>IFERROR(S11/(O11+P11),"-")</f>
        <v>0</v>
      </c>
      <c r="U11" s="182"/>
      <c r="V11" s="84">
        <v>0</v>
      </c>
      <c r="W11" s="82">
        <f>IF(P11=0,"-",V11/P11)</f>
        <v>0</v>
      </c>
      <c r="X11" s="186">
        <v>0</v>
      </c>
      <c r="Y11" s="187">
        <f>IFERROR(X11/P11,"-")</f>
        <v>0</v>
      </c>
      <c r="Z11" s="187" t="str">
        <f>IFERROR(X11/V11,"-")</f>
        <v>-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/>
      <c r="BF11" s="113">
        <f>IF(P11=0,"",IF(BE11=0,"",(BE11/P11)))</f>
        <v>0</v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/>
      <c r="BO11" s="120">
        <f>IF(P11=0,"",IF(BN11=0,"",(BN11/P11)))</f>
        <v>0</v>
      </c>
      <c r="BP11" s="121"/>
      <c r="BQ11" s="122" t="str">
        <f>IFERROR(BP11/BN11,"-")</f>
        <v>-</v>
      </c>
      <c r="BR11" s="123"/>
      <c r="BS11" s="124" t="str">
        <f>IFERROR(BR11/BN11,"-")</f>
        <v>-</v>
      </c>
      <c r="BT11" s="125"/>
      <c r="BU11" s="125"/>
      <c r="BV11" s="125"/>
      <c r="BW11" s="126"/>
      <c r="BX11" s="127">
        <f>IF(P11=0,"",IF(BW11=0,"",(BW11/P11)))</f>
        <v>0</v>
      </c>
      <c r="BY11" s="128"/>
      <c r="BZ11" s="129" t="str">
        <f>IFERROR(BY11/BW11,"-")</f>
        <v>-</v>
      </c>
      <c r="CA11" s="130"/>
      <c r="CB11" s="131" t="str">
        <f>IFERROR(CA11/BW11,"-")</f>
        <v>-</v>
      </c>
      <c r="CC11" s="132"/>
      <c r="CD11" s="132"/>
      <c r="CE11" s="132"/>
      <c r="CF11" s="133">
        <v>1</v>
      </c>
      <c r="CG11" s="134">
        <f>IF(P11=0,"",IF(CF11=0,"",(CF11/P11)))</f>
        <v>1</v>
      </c>
      <c r="CH11" s="135"/>
      <c r="CI11" s="136">
        <f>IFERROR(CH11/CF11,"-")</f>
        <v>0</v>
      </c>
      <c r="CJ11" s="137"/>
      <c r="CK11" s="138">
        <f>IFERROR(CJ11/CF11,"-")</f>
        <v>0</v>
      </c>
      <c r="CL11" s="139"/>
      <c r="CM11" s="139"/>
      <c r="CN11" s="139"/>
      <c r="CO11" s="140">
        <v>0</v>
      </c>
      <c r="CP11" s="141">
        <v>0</v>
      </c>
      <c r="CQ11" s="141"/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76</v>
      </c>
      <c r="C12" s="203"/>
      <c r="D12" s="203" t="s">
        <v>77</v>
      </c>
      <c r="E12" s="203" t="s">
        <v>78</v>
      </c>
      <c r="F12" s="203" t="s">
        <v>63</v>
      </c>
      <c r="G12" s="203" t="s">
        <v>64</v>
      </c>
      <c r="H12" s="90" t="s">
        <v>65</v>
      </c>
      <c r="I12" s="90"/>
      <c r="J12" s="188"/>
      <c r="K12" s="81">
        <v>2</v>
      </c>
      <c r="L12" s="81">
        <v>0</v>
      </c>
      <c r="M12" s="81">
        <v>12</v>
      </c>
      <c r="N12" s="91">
        <v>0</v>
      </c>
      <c r="O12" s="92">
        <v>0</v>
      </c>
      <c r="P12" s="93">
        <f>N12+O12</f>
        <v>0</v>
      </c>
      <c r="Q12" s="82">
        <f>IFERROR(P12/M12,"-")</f>
        <v>0</v>
      </c>
      <c r="R12" s="81">
        <v>0</v>
      </c>
      <c r="S12" s="81">
        <v>0</v>
      </c>
      <c r="T12" s="82" t="str">
        <f>IFERROR(S12/(O12+P12),"-")</f>
        <v>-</v>
      </c>
      <c r="U12" s="182"/>
      <c r="V12" s="84">
        <v>0</v>
      </c>
      <c r="W12" s="82" t="str">
        <f>IF(P12=0,"-",V12/P12)</f>
        <v>-</v>
      </c>
      <c r="X12" s="186">
        <v>0</v>
      </c>
      <c r="Y12" s="187" t="str">
        <f>IFERROR(X12/P12,"-")</f>
        <v>-</v>
      </c>
      <c r="Z12" s="187" t="str">
        <f>IFERROR(X12/V12,"-")</f>
        <v>-</v>
      </c>
      <c r="AA12" s="188"/>
      <c r="AB12" s="85"/>
      <c r="AC12" s="79"/>
      <c r="AD12" s="94"/>
      <c r="AE12" s="95" t="str">
        <f>IF(P12=0,"",IF(AD12=0,"",(AD12/P12)))</f>
        <v/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 t="str">
        <f>IF(P12=0,"",IF(AM12=0,"",(AM12/P12)))</f>
        <v/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 t="str">
        <f>IF(P12=0,"",IF(AV12=0,"",(AV12/P12)))</f>
        <v/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/>
      <c r="BF12" s="113" t="str">
        <f>IF(P12=0,"",IF(BE12=0,"",(BE12/P12)))</f>
        <v/>
      </c>
      <c r="BG12" s="112"/>
      <c r="BH12" s="114" t="str">
        <f>IFERROR(BG12/BE12,"-")</f>
        <v>-</v>
      </c>
      <c r="BI12" s="115"/>
      <c r="BJ12" s="116" t="str">
        <f>IFERROR(BI12/BE12,"-")</f>
        <v>-</v>
      </c>
      <c r="BK12" s="117"/>
      <c r="BL12" s="117"/>
      <c r="BM12" s="117"/>
      <c r="BN12" s="119"/>
      <c r="BO12" s="120" t="str">
        <f>IF(P12=0,"",IF(BN12=0,"",(BN12/P12)))</f>
        <v/>
      </c>
      <c r="BP12" s="121"/>
      <c r="BQ12" s="122" t="str">
        <f>IFERROR(BP12/BN12,"-")</f>
        <v>-</v>
      </c>
      <c r="BR12" s="123"/>
      <c r="BS12" s="124" t="str">
        <f>IFERROR(BR12/BN12,"-")</f>
        <v>-</v>
      </c>
      <c r="BT12" s="125"/>
      <c r="BU12" s="125"/>
      <c r="BV12" s="125"/>
      <c r="BW12" s="126"/>
      <c r="BX12" s="127" t="str">
        <f>IF(P12=0,"",IF(BW12=0,"",(BW12/P12)))</f>
        <v/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/>
      <c r="CG12" s="134" t="str">
        <f>IF(P12=0,"",IF(CF12=0,"",(CF12/P12)))</f>
        <v/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0</v>
      </c>
      <c r="CP12" s="141">
        <v>0</v>
      </c>
      <c r="CQ12" s="141"/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79</v>
      </c>
      <c r="C13" s="203"/>
      <c r="D13" s="203" t="s">
        <v>77</v>
      </c>
      <c r="E13" s="203" t="s">
        <v>78</v>
      </c>
      <c r="F13" s="203" t="s">
        <v>67</v>
      </c>
      <c r="G13" s="203"/>
      <c r="H13" s="90"/>
      <c r="I13" s="90"/>
      <c r="J13" s="188"/>
      <c r="K13" s="81">
        <v>47</v>
      </c>
      <c r="L13" s="81">
        <v>16</v>
      </c>
      <c r="M13" s="81">
        <v>2</v>
      </c>
      <c r="N13" s="91">
        <v>1</v>
      </c>
      <c r="O13" s="92">
        <v>0</v>
      </c>
      <c r="P13" s="93">
        <f>N13+O13</f>
        <v>1</v>
      </c>
      <c r="Q13" s="82">
        <f>IFERROR(P13/M13,"-")</f>
        <v>0.5</v>
      </c>
      <c r="R13" s="81">
        <v>0</v>
      </c>
      <c r="S13" s="81">
        <v>0</v>
      </c>
      <c r="T13" s="82">
        <f>IFERROR(S13/(O13+P13),"-")</f>
        <v>0</v>
      </c>
      <c r="U13" s="182"/>
      <c r="V13" s="84">
        <v>0</v>
      </c>
      <c r="W13" s="82">
        <f>IF(P13=0,"-",V13/P13)</f>
        <v>0</v>
      </c>
      <c r="X13" s="186">
        <v>0</v>
      </c>
      <c r="Y13" s="187">
        <f>IFERROR(X13/P13,"-")</f>
        <v>0</v>
      </c>
      <c r="Z13" s="187" t="str">
        <f>IFERROR(X13/V13,"-")</f>
        <v>-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/>
      <c r="BF13" s="113">
        <f>IF(P13=0,"",IF(BE13=0,"",(BE13/P13)))</f>
        <v>0</v>
      </c>
      <c r="BG13" s="112"/>
      <c r="BH13" s="114" t="str">
        <f>IFERROR(BG13/BE13,"-")</f>
        <v>-</v>
      </c>
      <c r="BI13" s="115"/>
      <c r="BJ13" s="116" t="str">
        <f>IFERROR(BI13/BE13,"-")</f>
        <v>-</v>
      </c>
      <c r="BK13" s="117"/>
      <c r="BL13" s="117"/>
      <c r="BM13" s="117"/>
      <c r="BN13" s="119"/>
      <c r="BO13" s="120">
        <f>IF(P13=0,"",IF(BN13=0,"",(BN13/P13)))</f>
        <v>0</v>
      </c>
      <c r="BP13" s="121"/>
      <c r="BQ13" s="122" t="str">
        <f>IFERROR(BP13/BN13,"-")</f>
        <v>-</v>
      </c>
      <c r="BR13" s="123"/>
      <c r="BS13" s="124" t="str">
        <f>IFERROR(BR13/BN13,"-")</f>
        <v>-</v>
      </c>
      <c r="BT13" s="125"/>
      <c r="BU13" s="125"/>
      <c r="BV13" s="125"/>
      <c r="BW13" s="126">
        <v>1</v>
      </c>
      <c r="BX13" s="127">
        <f>IF(P13=0,"",IF(BW13=0,"",(BW13/P13)))</f>
        <v>1</v>
      </c>
      <c r="BY13" s="128"/>
      <c r="BZ13" s="129">
        <f>IFERROR(BY13/BW13,"-")</f>
        <v>0</v>
      </c>
      <c r="CA13" s="130"/>
      <c r="CB13" s="131">
        <f>IFERROR(CA13/BW13,"-")</f>
        <v>0</v>
      </c>
      <c r="CC13" s="132"/>
      <c r="CD13" s="132"/>
      <c r="CE13" s="132"/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0</v>
      </c>
      <c r="CP13" s="141">
        <v>0</v>
      </c>
      <c r="CQ13" s="141"/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>
        <f>AB14</f>
        <v>0.26923076923077</v>
      </c>
      <c r="B14" s="203" t="s">
        <v>80</v>
      </c>
      <c r="C14" s="203"/>
      <c r="D14" s="203" t="s">
        <v>81</v>
      </c>
      <c r="E14" s="203" t="s">
        <v>82</v>
      </c>
      <c r="F14" s="203" t="s">
        <v>63</v>
      </c>
      <c r="G14" s="203" t="s">
        <v>83</v>
      </c>
      <c r="H14" s="90" t="s">
        <v>84</v>
      </c>
      <c r="I14" s="90" t="s">
        <v>85</v>
      </c>
      <c r="J14" s="188">
        <v>260000</v>
      </c>
      <c r="K14" s="81">
        <v>16</v>
      </c>
      <c r="L14" s="81">
        <v>0</v>
      </c>
      <c r="M14" s="81">
        <v>46</v>
      </c>
      <c r="N14" s="91">
        <v>7</v>
      </c>
      <c r="O14" s="92">
        <v>0</v>
      </c>
      <c r="P14" s="93">
        <f>N14+O14</f>
        <v>7</v>
      </c>
      <c r="Q14" s="82">
        <f>IFERROR(P14/M14,"-")</f>
        <v>0.15217391304348</v>
      </c>
      <c r="R14" s="81">
        <v>0</v>
      </c>
      <c r="S14" s="81">
        <v>3</v>
      </c>
      <c r="T14" s="82">
        <f>IFERROR(S14/(O14+P14),"-")</f>
        <v>0.42857142857143</v>
      </c>
      <c r="U14" s="182">
        <f>IFERROR(J14/SUM(P14:P19),"-")</f>
        <v>13000</v>
      </c>
      <c r="V14" s="84">
        <v>1</v>
      </c>
      <c r="W14" s="82">
        <f>IF(P14=0,"-",V14/P14)</f>
        <v>0.14285714285714</v>
      </c>
      <c r="X14" s="186">
        <v>9000</v>
      </c>
      <c r="Y14" s="187">
        <f>IFERROR(X14/P14,"-")</f>
        <v>1285.7142857143</v>
      </c>
      <c r="Z14" s="187">
        <f>IFERROR(X14/V14,"-")</f>
        <v>9000</v>
      </c>
      <c r="AA14" s="188">
        <f>SUM(X14:X19)-SUM(J14:J19)</f>
        <v>-190000</v>
      </c>
      <c r="AB14" s="85">
        <f>SUM(X14:X19)/SUM(J14:J19)</f>
        <v>0.26923076923077</v>
      </c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/>
      <c r="BF14" s="113">
        <f>IF(P14=0,"",IF(BE14=0,"",(BE14/P14)))</f>
        <v>0</v>
      </c>
      <c r="BG14" s="112"/>
      <c r="BH14" s="114" t="str">
        <f>IFERROR(BG14/BE14,"-")</f>
        <v>-</v>
      </c>
      <c r="BI14" s="115"/>
      <c r="BJ14" s="116" t="str">
        <f>IFERROR(BI14/BE14,"-")</f>
        <v>-</v>
      </c>
      <c r="BK14" s="117"/>
      <c r="BL14" s="117"/>
      <c r="BM14" s="117"/>
      <c r="BN14" s="119">
        <v>5</v>
      </c>
      <c r="BO14" s="120">
        <f>IF(P14=0,"",IF(BN14=0,"",(BN14/P14)))</f>
        <v>0.71428571428571</v>
      </c>
      <c r="BP14" s="121">
        <v>1</v>
      </c>
      <c r="BQ14" s="122">
        <f>IFERROR(BP14/BN14,"-")</f>
        <v>0.2</v>
      </c>
      <c r="BR14" s="123">
        <v>9000</v>
      </c>
      <c r="BS14" s="124">
        <f>IFERROR(BR14/BN14,"-")</f>
        <v>1800</v>
      </c>
      <c r="BT14" s="125"/>
      <c r="BU14" s="125"/>
      <c r="BV14" s="125">
        <v>1</v>
      </c>
      <c r="BW14" s="126">
        <v>2</v>
      </c>
      <c r="BX14" s="127">
        <f>IF(P14=0,"",IF(BW14=0,"",(BW14/P14)))</f>
        <v>0.28571428571429</v>
      </c>
      <c r="BY14" s="128"/>
      <c r="BZ14" s="129">
        <f>IFERROR(BY14/BW14,"-")</f>
        <v>0</v>
      </c>
      <c r="CA14" s="130"/>
      <c r="CB14" s="131">
        <f>IFERROR(CA14/BW14,"-")</f>
        <v>0</v>
      </c>
      <c r="CC14" s="132"/>
      <c r="CD14" s="132"/>
      <c r="CE14" s="132"/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1</v>
      </c>
      <c r="CP14" s="141">
        <v>9000</v>
      </c>
      <c r="CQ14" s="141">
        <v>9000</v>
      </c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86</v>
      </c>
      <c r="C15" s="203"/>
      <c r="D15" s="203" t="s">
        <v>81</v>
      </c>
      <c r="E15" s="203" t="s">
        <v>82</v>
      </c>
      <c r="F15" s="203" t="s">
        <v>67</v>
      </c>
      <c r="G15" s="203"/>
      <c r="H15" s="90"/>
      <c r="I15" s="90"/>
      <c r="J15" s="188"/>
      <c r="K15" s="81">
        <v>20</v>
      </c>
      <c r="L15" s="81">
        <v>15</v>
      </c>
      <c r="M15" s="81">
        <v>4</v>
      </c>
      <c r="N15" s="91">
        <v>3</v>
      </c>
      <c r="O15" s="92">
        <v>0</v>
      </c>
      <c r="P15" s="93">
        <f>N15+O15</f>
        <v>3</v>
      </c>
      <c r="Q15" s="82">
        <f>IFERROR(P15/M15,"-")</f>
        <v>0.75</v>
      </c>
      <c r="R15" s="81">
        <v>0</v>
      </c>
      <c r="S15" s="81">
        <v>1</v>
      </c>
      <c r="T15" s="82">
        <f>IFERROR(S15/(O15+P15),"-")</f>
        <v>0.33333333333333</v>
      </c>
      <c r="U15" s="182"/>
      <c r="V15" s="84">
        <v>2</v>
      </c>
      <c r="W15" s="82">
        <f>IF(P15=0,"-",V15/P15)</f>
        <v>0.66666666666667</v>
      </c>
      <c r="X15" s="186">
        <v>46000</v>
      </c>
      <c r="Y15" s="187">
        <f>IFERROR(X15/P15,"-")</f>
        <v>15333.333333333</v>
      </c>
      <c r="Z15" s="187">
        <f>IFERROR(X15/V15,"-")</f>
        <v>23000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>
        <v>1</v>
      </c>
      <c r="BF15" s="113">
        <f>IF(P15=0,"",IF(BE15=0,"",(BE15/P15)))</f>
        <v>0.33333333333333</v>
      </c>
      <c r="BG15" s="112">
        <v>1</v>
      </c>
      <c r="BH15" s="114">
        <f>IFERROR(BG15/BE15,"-")</f>
        <v>1</v>
      </c>
      <c r="BI15" s="115">
        <v>2000</v>
      </c>
      <c r="BJ15" s="116">
        <f>IFERROR(BI15/BE15,"-")</f>
        <v>2000</v>
      </c>
      <c r="BK15" s="117">
        <v>1</v>
      </c>
      <c r="BL15" s="117"/>
      <c r="BM15" s="117"/>
      <c r="BN15" s="119"/>
      <c r="BO15" s="120">
        <f>IF(P15=0,"",IF(BN15=0,"",(BN15/P15)))</f>
        <v>0</v>
      </c>
      <c r="BP15" s="121"/>
      <c r="BQ15" s="122" t="str">
        <f>IFERROR(BP15/BN15,"-")</f>
        <v>-</v>
      </c>
      <c r="BR15" s="123"/>
      <c r="BS15" s="124" t="str">
        <f>IFERROR(BR15/BN15,"-")</f>
        <v>-</v>
      </c>
      <c r="BT15" s="125"/>
      <c r="BU15" s="125"/>
      <c r="BV15" s="125"/>
      <c r="BW15" s="126">
        <v>2</v>
      </c>
      <c r="BX15" s="127">
        <f>IF(P15=0,"",IF(BW15=0,"",(BW15/P15)))</f>
        <v>0.66666666666667</v>
      </c>
      <c r="BY15" s="128">
        <v>1</v>
      </c>
      <c r="BZ15" s="129">
        <f>IFERROR(BY15/BW15,"-")</f>
        <v>0.5</v>
      </c>
      <c r="CA15" s="130">
        <v>44000</v>
      </c>
      <c r="CB15" s="131">
        <f>IFERROR(CA15/BW15,"-")</f>
        <v>22000</v>
      </c>
      <c r="CC15" s="132"/>
      <c r="CD15" s="132"/>
      <c r="CE15" s="132">
        <v>1</v>
      </c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2</v>
      </c>
      <c r="CP15" s="141">
        <v>46000</v>
      </c>
      <c r="CQ15" s="141">
        <v>44000</v>
      </c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87</v>
      </c>
      <c r="C16" s="203"/>
      <c r="D16" s="203" t="s">
        <v>88</v>
      </c>
      <c r="E16" s="203" t="s">
        <v>89</v>
      </c>
      <c r="F16" s="203" t="s">
        <v>63</v>
      </c>
      <c r="G16" s="203"/>
      <c r="H16" s="90" t="s">
        <v>84</v>
      </c>
      <c r="I16" s="90" t="s">
        <v>90</v>
      </c>
      <c r="J16" s="188"/>
      <c r="K16" s="81">
        <v>2</v>
      </c>
      <c r="L16" s="81">
        <v>0</v>
      </c>
      <c r="M16" s="81">
        <v>15</v>
      </c>
      <c r="N16" s="91">
        <v>0</v>
      </c>
      <c r="O16" s="92">
        <v>0</v>
      </c>
      <c r="P16" s="93">
        <f>N16+O16</f>
        <v>0</v>
      </c>
      <c r="Q16" s="82">
        <f>IFERROR(P16/M16,"-")</f>
        <v>0</v>
      </c>
      <c r="R16" s="81">
        <v>0</v>
      </c>
      <c r="S16" s="81">
        <v>0</v>
      </c>
      <c r="T16" s="82" t="str">
        <f>IFERROR(S16/(O16+P16),"-")</f>
        <v>-</v>
      </c>
      <c r="U16" s="182"/>
      <c r="V16" s="84">
        <v>0</v>
      </c>
      <c r="W16" s="82" t="str">
        <f>IF(P16=0,"-",V16/P16)</f>
        <v>-</v>
      </c>
      <c r="X16" s="186">
        <v>0</v>
      </c>
      <c r="Y16" s="187" t="str">
        <f>IFERROR(X16/P16,"-")</f>
        <v>-</v>
      </c>
      <c r="Z16" s="187" t="str">
        <f>IFERROR(X16/V16,"-")</f>
        <v>-</v>
      </c>
      <c r="AA16" s="188"/>
      <c r="AB16" s="85"/>
      <c r="AC16" s="79"/>
      <c r="AD16" s="94"/>
      <c r="AE16" s="95" t="str">
        <f>IF(P16=0,"",IF(AD16=0,"",(AD16/P16)))</f>
        <v/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 t="str">
        <f>IF(P16=0,"",IF(AM16=0,"",(AM16/P16)))</f>
        <v/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 t="str">
        <f>IF(P16=0,"",IF(AV16=0,"",(AV16/P16)))</f>
        <v/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/>
      <c r="BF16" s="113" t="str">
        <f>IF(P16=0,"",IF(BE16=0,"",(BE16/P16)))</f>
        <v/>
      </c>
      <c r="BG16" s="112"/>
      <c r="BH16" s="114" t="str">
        <f>IFERROR(BG16/BE16,"-")</f>
        <v>-</v>
      </c>
      <c r="BI16" s="115"/>
      <c r="BJ16" s="116" t="str">
        <f>IFERROR(BI16/BE16,"-")</f>
        <v>-</v>
      </c>
      <c r="BK16" s="117"/>
      <c r="BL16" s="117"/>
      <c r="BM16" s="117"/>
      <c r="BN16" s="119"/>
      <c r="BO16" s="120" t="str">
        <f>IF(P16=0,"",IF(BN16=0,"",(BN16/P16)))</f>
        <v/>
      </c>
      <c r="BP16" s="121"/>
      <c r="BQ16" s="122" t="str">
        <f>IFERROR(BP16/BN16,"-")</f>
        <v>-</v>
      </c>
      <c r="BR16" s="123"/>
      <c r="BS16" s="124" t="str">
        <f>IFERROR(BR16/BN16,"-")</f>
        <v>-</v>
      </c>
      <c r="BT16" s="125"/>
      <c r="BU16" s="125"/>
      <c r="BV16" s="125"/>
      <c r="BW16" s="126"/>
      <c r="BX16" s="127" t="str">
        <f>IF(P16=0,"",IF(BW16=0,"",(BW16/P16)))</f>
        <v/>
      </c>
      <c r="BY16" s="128"/>
      <c r="BZ16" s="129" t="str">
        <f>IFERROR(BY16/BW16,"-")</f>
        <v>-</v>
      </c>
      <c r="CA16" s="130"/>
      <c r="CB16" s="131" t="str">
        <f>IFERROR(CA16/BW16,"-")</f>
        <v>-</v>
      </c>
      <c r="CC16" s="132"/>
      <c r="CD16" s="132"/>
      <c r="CE16" s="132"/>
      <c r="CF16" s="133"/>
      <c r="CG16" s="134" t="str">
        <f>IF(P16=0,"",IF(CF16=0,"",(CF16/P16)))</f>
        <v/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0</v>
      </c>
      <c r="CP16" s="141">
        <v>0</v>
      </c>
      <c r="CQ16" s="141"/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91</v>
      </c>
      <c r="C17" s="203"/>
      <c r="D17" s="203" t="s">
        <v>88</v>
      </c>
      <c r="E17" s="203" t="s">
        <v>89</v>
      </c>
      <c r="F17" s="203" t="s">
        <v>67</v>
      </c>
      <c r="G17" s="203"/>
      <c r="H17" s="90"/>
      <c r="I17" s="90"/>
      <c r="J17" s="188"/>
      <c r="K17" s="81">
        <v>36</v>
      </c>
      <c r="L17" s="81">
        <v>17</v>
      </c>
      <c r="M17" s="81">
        <v>8</v>
      </c>
      <c r="N17" s="91">
        <v>3</v>
      </c>
      <c r="O17" s="92">
        <v>0</v>
      </c>
      <c r="P17" s="93">
        <f>N17+O17</f>
        <v>3</v>
      </c>
      <c r="Q17" s="82">
        <f>IFERROR(P17/M17,"-")</f>
        <v>0.375</v>
      </c>
      <c r="R17" s="81">
        <v>0</v>
      </c>
      <c r="S17" s="81">
        <v>0</v>
      </c>
      <c r="T17" s="82">
        <f>IFERROR(S17/(O17+P17),"-")</f>
        <v>0</v>
      </c>
      <c r="U17" s="182"/>
      <c r="V17" s="84">
        <v>0</v>
      </c>
      <c r="W17" s="82">
        <f>IF(P17=0,"-",V17/P17)</f>
        <v>0</v>
      </c>
      <c r="X17" s="186">
        <v>0</v>
      </c>
      <c r="Y17" s="187">
        <f>IFERROR(X17/P17,"-")</f>
        <v>0</v>
      </c>
      <c r="Z17" s="187" t="str">
        <f>IFERROR(X17/V17,"-")</f>
        <v>-</v>
      </c>
      <c r="AA17" s="188"/>
      <c r="AB17" s="85"/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>
        <f>IF(P17=0,"",IF(AM17=0,"",(AM17/P17)))</f>
        <v>0</v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>
        <f>IF(P17=0,"",IF(AV17=0,"",(AV17/P17)))</f>
        <v>0</v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/>
      <c r="BF17" s="113">
        <f>IF(P17=0,"",IF(BE17=0,"",(BE17/P17)))</f>
        <v>0</v>
      </c>
      <c r="BG17" s="112"/>
      <c r="BH17" s="114" t="str">
        <f>IFERROR(BG17/BE17,"-")</f>
        <v>-</v>
      </c>
      <c r="BI17" s="115"/>
      <c r="BJ17" s="116" t="str">
        <f>IFERROR(BI17/BE17,"-")</f>
        <v>-</v>
      </c>
      <c r="BK17" s="117"/>
      <c r="BL17" s="117"/>
      <c r="BM17" s="117"/>
      <c r="BN17" s="119">
        <v>1</v>
      </c>
      <c r="BO17" s="120">
        <f>IF(P17=0,"",IF(BN17=0,"",(BN17/P17)))</f>
        <v>0.33333333333333</v>
      </c>
      <c r="BP17" s="121"/>
      <c r="BQ17" s="122">
        <f>IFERROR(BP17/BN17,"-")</f>
        <v>0</v>
      </c>
      <c r="BR17" s="123"/>
      <c r="BS17" s="124">
        <f>IFERROR(BR17/BN17,"-")</f>
        <v>0</v>
      </c>
      <c r="BT17" s="125"/>
      <c r="BU17" s="125"/>
      <c r="BV17" s="125"/>
      <c r="BW17" s="126">
        <v>2</v>
      </c>
      <c r="BX17" s="127">
        <f>IF(P17=0,"",IF(BW17=0,"",(BW17/P17)))</f>
        <v>0.66666666666667</v>
      </c>
      <c r="BY17" s="128"/>
      <c r="BZ17" s="129">
        <f>IFERROR(BY17/BW17,"-")</f>
        <v>0</v>
      </c>
      <c r="CA17" s="130"/>
      <c r="CB17" s="131">
        <f>IFERROR(CA17/BW17,"-")</f>
        <v>0</v>
      </c>
      <c r="CC17" s="132"/>
      <c r="CD17" s="132"/>
      <c r="CE17" s="132"/>
      <c r="CF17" s="133"/>
      <c r="CG17" s="134">
        <f>IF(P17=0,"",IF(CF17=0,"",(CF17/P17)))</f>
        <v>0</v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0</v>
      </c>
      <c r="CP17" s="141">
        <v>0</v>
      </c>
      <c r="CQ17" s="141"/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92</v>
      </c>
      <c r="C18" s="203"/>
      <c r="D18" s="203" t="s">
        <v>93</v>
      </c>
      <c r="E18" s="203" t="s">
        <v>94</v>
      </c>
      <c r="F18" s="203" t="s">
        <v>63</v>
      </c>
      <c r="G18" s="203"/>
      <c r="H18" s="90" t="s">
        <v>84</v>
      </c>
      <c r="I18" s="90" t="s">
        <v>95</v>
      </c>
      <c r="J18" s="188"/>
      <c r="K18" s="81">
        <v>9</v>
      </c>
      <c r="L18" s="81">
        <v>0</v>
      </c>
      <c r="M18" s="81">
        <v>27</v>
      </c>
      <c r="N18" s="91">
        <v>3</v>
      </c>
      <c r="O18" s="92">
        <v>0</v>
      </c>
      <c r="P18" s="93">
        <f>N18+O18</f>
        <v>3</v>
      </c>
      <c r="Q18" s="82">
        <f>IFERROR(P18/M18,"-")</f>
        <v>0.11111111111111</v>
      </c>
      <c r="R18" s="81">
        <v>1</v>
      </c>
      <c r="S18" s="81">
        <v>1</v>
      </c>
      <c r="T18" s="82">
        <f>IFERROR(S18/(O18+P18),"-")</f>
        <v>0.33333333333333</v>
      </c>
      <c r="U18" s="182"/>
      <c r="V18" s="84">
        <v>3</v>
      </c>
      <c r="W18" s="82">
        <f>IF(P18=0,"-",V18/P18)</f>
        <v>1</v>
      </c>
      <c r="X18" s="186">
        <v>5000</v>
      </c>
      <c r="Y18" s="187">
        <f>IFERROR(X18/P18,"-")</f>
        <v>1666.6666666667</v>
      </c>
      <c r="Z18" s="187">
        <f>IFERROR(X18/V18,"-")</f>
        <v>1666.6666666667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>
        <f>IF(P18=0,"",IF(AV18=0,"",(AV18/P18)))</f>
        <v>0</v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/>
      <c r="BF18" s="113">
        <f>IF(P18=0,"",IF(BE18=0,"",(BE18/P18)))</f>
        <v>0</v>
      </c>
      <c r="BG18" s="112"/>
      <c r="BH18" s="114" t="str">
        <f>IFERROR(BG18/BE18,"-")</f>
        <v>-</v>
      </c>
      <c r="BI18" s="115"/>
      <c r="BJ18" s="116" t="str">
        <f>IFERROR(BI18/BE18,"-")</f>
        <v>-</v>
      </c>
      <c r="BK18" s="117"/>
      <c r="BL18" s="117"/>
      <c r="BM18" s="117"/>
      <c r="BN18" s="119"/>
      <c r="BO18" s="120">
        <f>IF(P18=0,"",IF(BN18=0,"",(BN18/P18)))</f>
        <v>0</v>
      </c>
      <c r="BP18" s="121"/>
      <c r="BQ18" s="122" t="str">
        <f>IFERROR(BP18/BN18,"-")</f>
        <v>-</v>
      </c>
      <c r="BR18" s="123"/>
      <c r="BS18" s="124" t="str">
        <f>IFERROR(BR18/BN18,"-")</f>
        <v>-</v>
      </c>
      <c r="BT18" s="125"/>
      <c r="BU18" s="125"/>
      <c r="BV18" s="125"/>
      <c r="BW18" s="126">
        <v>3</v>
      </c>
      <c r="BX18" s="127">
        <f>IF(P18=0,"",IF(BW18=0,"",(BW18/P18)))</f>
        <v>1</v>
      </c>
      <c r="BY18" s="128">
        <v>3</v>
      </c>
      <c r="BZ18" s="129">
        <f>IFERROR(BY18/BW18,"-")</f>
        <v>1</v>
      </c>
      <c r="CA18" s="130">
        <v>5000</v>
      </c>
      <c r="CB18" s="131">
        <f>IFERROR(CA18/BW18,"-")</f>
        <v>1666.6666666667</v>
      </c>
      <c r="CC18" s="132">
        <v>3</v>
      </c>
      <c r="CD18" s="132"/>
      <c r="CE18" s="132"/>
      <c r="CF18" s="133"/>
      <c r="CG18" s="134">
        <f>IF(P18=0,"",IF(CF18=0,"",(CF18/P18)))</f>
        <v>0</v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3</v>
      </c>
      <c r="CP18" s="141">
        <v>5000</v>
      </c>
      <c r="CQ18" s="141">
        <v>3000</v>
      </c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96</v>
      </c>
      <c r="C19" s="203"/>
      <c r="D19" s="203" t="s">
        <v>93</v>
      </c>
      <c r="E19" s="203" t="s">
        <v>94</v>
      </c>
      <c r="F19" s="203" t="s">
        <v>67</v>
      </c>
      <c r="G19" s="203"/>
      <c r="H19" s="90"/>
      <c r="I19" s="90"/>
      <c r="J19" s="188"/>
      <c r="K19" s="81">
        <v>23</v>
      </c>
      <c r="L19" s="81">
        <v>18</v>
      </c>
      <c r="M19" s="81">
        <v>8</v>
      </c>
      <c r="N19" s="91">
        <v>4</v>
      </c>
      <c r="O19" s="92">
        <v>0</v>
      </c>
      <c r="P19" s="93">
        <f>N19+O19</f>
        <v>4</v>
      </c>
      <c r="Q19" s="82">
        <f>IFERROR(P19/M19,"-")</f>
        <v>0.5</v>
      </c>
      <c r="R19" s="81">
        <v>0</v>
      </c>
      <c r="S19" s="81">
        <v>1</v>
      </c>
      <c r="T19" s="82">
        <f>IFERROR(S19/(O19+P19),"-")</f>
        <v>0.25</v>
      </c>
      <c r="U19" s="182"/>
      <c r="V19" s="84">
        <v>2</v>
      </c>
      <c r="W19" s="82">
        <f>IF(P19=0,"-",V19/P19)</f>
        <v>0.5</v>
      </c>
      <c r="X19" s="186">
        <v>10000</v>
      </c>
      <c r="Y19" s="187">
        <f>IFERROR(X19/P19,"-")</f>
        <v>2500</v>
      </c>
      <c r="Z19" s="187">
        <f>IFERROR(X19/V19,"-")</f>
        <v>5000</v>
      </c>
      <c r="AA19" s="188"/>
      <c r="AB19" s="85"/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/>
      <c r="BF19" s="113">
        <f>IF(P19=0,"",IF(BE19=0,"",(BE19/P19)))</f>
        <v>0</v>
      </c>
      <c r="BG19" s="112"/>
      <c r="BH19" s="114" t="str">
        <f>IFERROR(BG19/BE19,"-")</f>
        <v>-</v>
      </c>
      <c r="BI19" s="115"/>
      <c r="BJ19" s="116" t="str">
        <f>IFERROR(BI19/BE19,"-")</f>
        <v>-</v>
      </c>
      <c r="BK19" s="117"/>
      <c r="BL19" s="117"/>
      <c r="BM19" s="117"/>
      <c r="BN19" s="119">
        <v>1</v>
      </c>
      <c r="BO19" s="120">
        <f>IF(P19=0,"",IF(BN19=0,"",(BN19/P19)))</f>
        <v>0.25</v>
      </c>
      <c r="BP19" s="121"/>
      <c r="BQ19" s="122">
        <f>IFERROR(BP19/BN19,"-")</f>
        <v>0</v>
      </c>
      <c r="BR19" s="123"/>
      <c r="BS19" s="124">
        <f>IFERROR(BR19/BN19,"-")</f>
        <v>0</v>
      </c>
      <c r="BT19" s="125"/>
      <c r="BU19" s="125"/>
      <c r="BV19" s="125"/>
      <c r="BW19" s="126">
        <v>3</v>
      </c>
      <c r="BX19" s="127">
        <f>IF(P19=0,"",IF(BW19=0,"",(BW19/P19)))</f>
        <v>0.75</v>
      </c>
      <c r="BY19" s="128">
        <v>2</v>
      </c>
      <c r="BZ19" s="129">
        <f>IFERROR(BY19/BW19,"-")</f>
        <v>0.66666666666667</v>
      </c>
      <c r="CA19" s="130">
        <v>10000</v>
      </c>
      <c r="CB19" s="131">
        <f>IFERROR(CA19/BW19,"-")</f>
        <v>3333.3333333333</v>
      </c>
      <c r="CC19" s="132">
        <v>2</v>
      </c>
      <c r="CD19" s="132"/>
      <c r="CE19" s="132"/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2</v>
      </c>
      <c r="CP19" s="141">
        <v>10000</v>
      </c>
      <c r="CQ19" s="141">
        <v>5000</v>
      </c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>
        <f>AB20</f>
        <v>0.025</v>
      </c>
      <c r="B20" s="203" t="s">
        <v>97</v>
      </c>
      <c r="C20" s="203"/>
      <c r="D20" s="203" t="s">
        <v>98</v>
      </c>
      <c r="E20" s="203" t="s">
        <v>70</v>
      </c>
      <c r="F20" s="203" t="s">
        <v>63</v>
      </c>
      <c r="G20" s="203" t="s">
        <v>99</v>
      </c>
      <c r="H20" s="90" t="s">
        <v>100</v>
      </c>
      <c r="I20" s="204" t="s">
        <v>101</v>
      </c>
      <c r="J20" s="188">
        <v>120000</v>
      </c>
      <c r="K20" s="81">
        <v>15</v>
      </c>
      <c r="L20" s="81">
        <v>0</v>
      </c>
      <c r="M20" s="81">
        <v>74</v>
      </c>
      <c r="N20" s="91">
        <v>4</v>
      </c>
      <c r="O20" s="92">
        <v>0</v>
      </c>
      <c r="P20" s="93">
        <f>N20+O20</f>
        <v>4</v>
      </c>
      <c r="Q20" s="82">
        <f>IFERROR(P20/M20,"-")</f>
        <v>0.054054054054054</v>
      </c>
      <c r="R20" s="81">
        <v>0</v>
      </c>
      <c r="S20" s="81">
        <v>3</v>
      </c>
      <c r="T20" s="82">
        <f>IFERROR(S20/(O20+P20),"-")</f>
        <v>0.75</v>
      </c>
      <c r="U20" s="182">
        <f>IFERROR(J20/SUM(P20:P21),"-")</f>
        <v>17142.857142857</v>
      </c>
      <c r="V20" s="84">
        <v>0</v>
      </c>
      <c r="W20" s="82">
        <f>IF(P20=0,"-",V20/P20)</f>
        <v>0</v>
      </c>
      <c r="X20" s="186">
        <v>0</v>
      </c>
      <c r="Y20" s="187">
        <f>IFERROR(X20/P20,"-")</f>
        <v>0</v>
      </c>
      <c r="Z20" s="187" t="str">
        <f>IFERROR(X20/V20,"-")</f>
        <v>-</v>
      </c>
      <c r="AA20" s="188">
        <f>SUM(X20:X21)-SUM(J20:J21)</f>
        <v>-117000</v>
      </c>
      <c r="AB20" s="85">
        <f>SUM(X20:X21)/SUM(J20:J21)</f>
        <v>0.025</v>
      </c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>
        <f>IF(P20=0,"",IF(AV20=0,"",(AV20/P20)))</f>
        <v>0</v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>
        <v>2</v>
      </c>
      <c r="BF20" s="113">
        <f>IF(P20=0,"",IF(BE20=0,"",(BE20/P20)))</f>
        <v>0.5</v>
      </c>
      <c r="BG20" s="112"/>
      <c r="BH20" s="114">
        <f>IFERROR(BG20/BE20,"-")</f>
        <v>0</v>
      </c>
      <c r="BI20" s="115"/>
      <c r="BJ20" s="116">
        <f>IFERROR(BI20/BE20,"-")</f>
        <v>0</v>
      </c>
      <c r="BK20" s="117"/>
      <c r="BL20" s="117"/>
      <c r="BM20" s="117"/>
      <c r="BN20" s="119">
        <v>1</v>
      </c>
      <c r="BO20" s="120">
        <f>IF(P20=0,"",IF(BN20=0,"",(BN20/P20)))</f>
        <v>0.25</v>
      </c>
      <c r="BP20" s="121"/>
      <c r="BQ20" s="122">
        <f>IFERROR(BP20/BN20,"-")</f>
        <v>0</v>
      </c>
      <c r="BR20" s="123"/>
      <c r="BS20" s="124">
        <f>IFERROR(BR20/BN20,"-")</f>
        <v>0</v>
      </c>
      <c r="BT20" s="125"/>
      <c r="BU20" s="125"/>
      <c r="BV20" s="125"/>
      <c r="BW20" s="126">
        <v>1</v>
      </c>
      <c r="BX20" s="127">
        <f>IF(P20=0,"",IF(BW20=0,"",(BW20/P20)))</f>
        <v>0.25</v>
      </c>
      <c r="BY20" s="128"/>
      <c r="BZ20" s="129">
        <f>IFERROR(BY20/BW20,"-")</f>
        <v>0</v>
      </c>
      <c r="CA20" s="130"/>
      <c r="CB20" s="131">
        <f>IFERROR(CA20/BW20,"-")</f>
        <v>0</v>
      </c>
      <c r="CC20" s="132"/>
      <c r="CD20" s="132"/>
      <c r="CE20" s="132"/>
      <c r="CF20" s="133"/>
      <c r="CG20" s="134">
        <f>IF(P20=0,"",IF(CF20=0,"",(CF20/P20)))</f>
        <v>0</v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0</v>
      </c>
      <c r="CP20" s="141">
        <v>0</v>
      </c>
      <c r="CQ20" s="141"/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102</v>
      </c>
      <c r="C21" s="203"/>
      <c r="D21" s="203" t="s">
        <v>98</v>
      </c>
      <c r="E21" s="203" t="s">
        <v>70</v>
      </c>
      <c r="F21" s="203" t="s">
        <v>67</v>
      </c>
      <c r="G21" s="203"/>
      <c r="H21" s="90"/>
      <c r="I21" s="90"/>
      <c r="J21" s="188"/>
      <c r="K21" s="81">
        <v>18</v>
      </c>
      <c r="L21" s="81">
        <v>12</v>
      </c>
      <c r="M21" s="81">
        <v>21</v>
      </c>
      <c r="N21" s="91">
        <v>3</v>
      </c>
      <c r="O21" s="92">
        <v>0</v>
      </c>
      <c r="P21" s="93">
        <f>N21+O21</f>
        <v>3</v>
      </c>
      <c r="Q21" s="82">
        <f>IFERROR(P21/M21,"-")</f>
        <v>0.14285714285714</v>
      </c>
      <c r="R21" s="81">
        <v>0</v>
      </c>
      <c r="S21" s="81">
        <v>0</v>
      </c>
      <c r="T21" s="82">
        <f>IFERROR(S21/(O21+P21),"-")</f>
        <v>0</v>
      </c>
      <c r="U21" s="182"/>
      <c r="V21" s="84">
        <v>1</v>
      </c>
      <c r="W21" s="82">
        <f>IF(P21=0,"-",V21/P21)</f>
        <v>0.33333333333333</v>
      </c>
      <c r="X21" s="186">
        <v>3000</v>
      </c>
      <c r="Y21" s="187">
        <f>IFERROR(X21/P21,"-")</f>
        <v>1000</v>
      </c>
      <c r="Z21" s="187">
        <f>IFERROR(X21/V21,"-")</f>
        <v>3000</v>
      </c>
      <c r="AA21" s="188"/>
      <c r="AB21" s="85"/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>
        <f>IF(P21=0,"",IF(AV21=0,"",(AV21/P21)))</f>
        <v>0</v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/>
      <c r="BF21" s="113">
        <f>IF(P21=0,"",IF(BE21=0,"",(BE21/P21)))</f>
        <v>0</v>
      </c>
      <c r="BG21" s="112"/>
      <c r="BH21" s="114" t="str">
        <f>IFERROR(BG21/BE21,"-")</f>
        <v>-</v>
      </c>
      <c r="BI21" s="115"/>
      <c r="BJ21" s="116" t="str">
        <f>IFERROR(BI21/BE21,"-")</f>
        <v>-</v>
      </c>
      <c r="BK21" s="117"/>
      <c r="BL21" s="117"/>
      <c r="BM21" s="117"/>
      <c r="BN21" s="119">
        <v>1</v>
      </c>
      <c r="BO21" s="120">
        <f>IF(P21=0,"",IF(BN21=0,"",(BN21/P21)))</f>
        <v>0.33333333333333</v>
      </c>
      <c r="BP21" s="121"/>
      <c r="BQ21" s="122">
        <f>IFERROR(BP21/BN21,"-")</f>
        <v>0</v>
      </c>
      <c r="BR21" s="123"/>
      <c r="BS21" s="124">
        <f>IFERROR(BR21/BN21,"-")</f>
        <v>0</v>
      </c>
      <c r="BT21" s="125"/>
      <c r="BU21" s="125"/>
      <c r="BV21" s="125"/>
      <c r="BW21" s="126">
        <v>2</v>
      </c>
      <c r="BX21" s="127">
        <f>IF(P21=0,"",IF(BW21=0,"",(BW21/P21)))</f>
        <v>0.66666666666667</v>
      </c>
      <c r="BY21" s="128">
        <v>1</v>
      </c>
      <c r="BZ21" s="129">
        <f>IFERROR(BY21/BW21,"-")</f>
        <v>0.5</v>
      </c>
      <c r="CA21" s="130">
        <v>3000</v>
      </c>
      <c r="CB21" s="131">
        <f>IFERROR(CA21/BW21,"-")</f>
        <v>1500</v>
      </c>
      <c r="CC21" s="132">
        <v>1</v>
      </c>
      <c r="CD21" s="132"/>
      <c r="CE21" s="132"/>
      <c r="CF21" s="133"/>
      <c r="CG21" s="134">
        <f>IF(P21=0,"",IF(CF21=0,"",(CF21/P21)))</f>
        <v>0</v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1</v>
      </c>
      <c r="CP21" s="141">
        <v>3000</v>
      </c>
      <c r="CQ21" s="141">
        <v>3000</v>
      </c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>
        <f>AB22</f>
        <v>0.77333333333333</v>
      </c>
      <c r="B22" s="203" t="s">
        <v>103</v>
      </c>
      <c r="C22" s="203"/>
      <c r="D22" s="203" t="s">
        <v>61</v>
      </c>
      <c r="E22" s="203" t="s">
        <v>104</v>
      </c>
      <c r="F22" s="203" t="s">
        <v>105</v>
      </c>
      <c r="G22" s="203" t="s">
        <v>106</v>
      </c>
      <c r="H22" s="90" t="s">
        <v>107</v>
      </c>
      <c r="I22" s="204" t="s">
        <v>101</v>
      </c>
      <c r="J22" s="188">
        <v>150000</v>
      </c>
      <c r="K22" s="81">
        <v>20</v>
      </c>
      <c r="L22" s="81">
        <v>0</v>
      </c>
      <c r="M22" s="81">
        <v>77</v>
      </c>
      <c r="N22" s="91">
        <v>8</v>
      </c>
      <c r="O22" s="92">
        <v>1</v>
      </c>
      <c r="P22" s="93">
        <f>N22+O22</f>
        <v>9</v>
      </c>
      <c r="Q22" s="82">
        <f>IFERROR(P22/M22,"-")</f>
        <v>0.11688311688312</v>
      </c>
      <c r="R22" s="81">
        <v>0</v>
      </c>
      <c r="S22" s="81">
        <v>3</v>
      </c>
      <c r="T22" s="82">
        <f>IFERROR(S22/(O22+P22),"-")</f>
        <v>0.3</v>
      </c>
      <c r="U22" s="182">
        <f>IFERROR(J22/SUM(P22:P23),"-")</f>
        <v>9375</v>
      </c>
      <c r="V22" s="84">
        <v>0</v>
      </c>
      <c r="W22" s="82">
        <f>IF(P22=0,"-",V22/P22)</f>
        <v>0</v>
      </c>
      <c r="X22" s="186">
        <v>0</v>
      </c>
      <c r="Y22" s="187">
        <f>IFERROR(X22/P22,"-")</f>
        <v>0</v>
      </c>
      <c r="Z22" s="187" t="str">
        <f>IFERROR(X22/V22,"-")</f>
        <v>-</v>
      </c>
      <c r="AA22" s="188">
        <f>SUM(X22:X23)-SUM(J22:J23)</f>
        <v>-34000</v>
      </c>
      <c r="AB22" s="85">
        <f>SUM(X22:X23)/SUM(J22:J23)</f>
        <v>0.77333333333333</v>
      </c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>
        <v>2</v>
      </c>
      <c r="AW22" s="107">
        <f>IF(P22=0,"",IF(AV22=0,"",(AV22/P22)))</f>
        <v>0.22222222222222</v>
      </c>
      <c r="AX22" s="106"/>
      <c r="AY22" s="108">
        <f>IFERROR(AX22/AV22,"-")</f>
        <v>0</v>
      </c>
      <c r="AZ22" s="109"/>
      <c r="BA22" s="110">
        <f>IFERROR(AZ22/AV22,"-")</f>
        <v>0</v>
      </c>
      <c r="BB22" s="111"/>
      <c r="BC22" s="111"/>
      <c r="BD22" s="111"/>
      <c r="BE22" s="112"/>
      <c r="BF22" s="113">
        <f>IF(P22=0,"",IF(BE22=0,"",(BE22/P22)))</f>
        <v>0</v>
      </c>
      <c r="BG22" s="112"/>
      <c r="BH22" s="114" t="str">
        <f>IFERROR(BG22/BE22,"-")</f>
        <v>-</v>
      </c>
      <c r="BI22" s="115"/>
      <c r="BJ22" s="116" t="str">
        <f>IFERROR(BI22/BE22,"-")</f>
        <v>-</v>
      </c>
      <c r="BK22" s="117"/>
      <c r="BL22" s="117"/>
      <c r="BM22" s="117"/>
      <c r="BN22" s="119">
        <v>5</v>
      </c>
      <c r="BO22" s="120">
        <f>IF(P22=0,"",IF(BN22=0,"",(BN22/P22)))</f>
        <v>0.55555555555556</v>
      </c>
      <c r="BP22" s="121"/>
      <c r="BQ22" s="122">
        <f>IFERROR(BP22/BN22,"-")</f>
        <v>0</v>
      </c>
      <c r="BR22" s="123"/>
      <c r="BS22" s="124">
        <f>IFERROR(BR22/BN22,"-")</f>
        <v>0</v>
      </c>
      <c r="BT22" s="125"/>
      <c r="BU22" s="125"/>
      <c r="BV22" s="125"/>
      <c r="BW22" s="126">
        <v>1</v>
      </c>
      <c r="BX22" s="127">
        <f>IF(P22=0,"",IF(BW22=0,"",(BW22/P22)))</f>
        <v>0.11111111111111</v>
      </c>
      <c r="BY22" s="128"/>
      <c r="BZ22" s="129">
        <f>IFERROR(BY22/BW22,"-")</f>
        <v>0</v>
      </c>
      <c r="CA22" s="130"/>
      <c r="CB22" s="131">
        <f>IFERROR(CA22/BW22,"-")</f>
        <v>0</v>
      </c>
      <c r="CC22" s="132"/>
      <c r="CD22" s="132"/>
      <c r="CE22" s="132"/>
      <c r="CF22" s="133">
        <v>1</v>
      </c>
      <c r="CG22" s="134">
        <f>IF(P22=0,"",IF(CF22=0,"",(CF22/P22)))</f>
        <v>0.11111111111111</v>
      </c>
      <c r="CH22" s="135"/>
      <c r="CI22" s="136">
        <f>IFERROR(CH22/CF22,"-")</f>
        <v>0</v>
      </c>
      <c r="CJ22" s="137"/>
      <c r="CK22" s="138">
        <f>IFERROR(CJ22/CF22,"-")</f>
        <v>0</v>
      </c>
      <c r="CL22" s="139"/>
      <c r="CM22" s="139"/>
      <c r="CN22" s="139"/>
      <c r="CO22" s="140">
        <v>0</v>
      </c>
      <c r="CP22" s="141">
        <v>0</v>
      </c>
      <c r="CQ22" s="141"/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108</v>
      </c>
      <c r="C23" s="203"/>
      <c r="D23" s="203" t="s">
        <v>61</v>
      </c>
      <c r="E23" s="203" t="s">
        <v>104</v>
      </c>
      <c r="F23" s="203" t="s">
        <v>67</v>
      </c>
      <c r="G23" s="203"/>
      <c r="H23" s="90"/>
      <c r="I23" s="90"/>
      <c r="J23" s="188"/>
      <c r="K23" s="81">
        <v>30</v>
      </c>
      <c r="L23" s="81">
        <v>22</v>
      </c>
      <c r="M23" s="81">
        <v>11</v>
      </c>
      <c r="N23" s="91">
        <v>7</v>
      </c>
      <c r="O23" s="92">
        <v>0</v>
      </c>
      <c r="P23" s="93">
        <f>N23+O23</f>
        <v>7</v>
      </c>
      <c r="Q23" s="82">
        <f>IFERROR(P23/M23,"-")</f>
        <v>0.63636363636364</v>
      </c>
      <c r="R23" s="81">
        <v>0</v>
      </c>
      <c r="S23" s="81">
        <v>2</v>
      </c>
      <c r="T23" s="82">
        <f>IFERROR(S23/(O23+P23),"-")</f>
        <v>0.28571428571429</v>
      </c>
      <c r="U23" s="182"/>
      <c r="V23" s="84">
        <v>5</v>
      </c>
      <c r="W23" s="82">
        <f>IF(P23=0,"-",V23/P23)</f>
        <v>0.71428571428571</v>
      </c>
      <c r="X23" s="186">
        <v>116000</v>
      </c>
      <c r="Y23" s="187">
        <f>IFERROR(X23/P23,"-")</f>
        <v>16571.428571429</v>
      </c>
      <c r="Z23" s="187">
        <f>IFERROR(X23/V23,"-")</f>
        <v>23200</v>
      </c>
      <c r="AA23" s="188"/>
      <c r="AB23" s="85"/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/>
      <c r="AW23" s="107">
        <f>IF(P23=0,"",IF(AV23=0,"",(AV23/P23)))</f>
        <v>0</v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>
        <v>1</v>
      </c>
      <c r="BF23" s="113">
        <f>IF(P23=0,"",IF(BE23=0,"",(BE23/P23)))</f>
        <v>0.14285714285714</v>
      </c>
      <c r="BG23" s="112">
        <v>1</v>
      </c>
      <c r="BH23" s="114">
        <f>IFERROR(BG23/BE23,"-")</f>
        <v>1</v>
      </c>
      <c r="BI23" s="115">
        <v>3000</v>
      </c>
      <c r="BJ23" s="116">
        <f>IFERROR(BI23/BE23,"-")</f>
        <v>3000</v>
      </c>
      <c r="BK23" s="117">
        <v>1</v>
      </c>
      <c r="BL23" s="117"/>
      <c r="BM23" s="117"/>
      <c r="BN23" s="119">
        <v>2</v>
      </c>
      <c r="BO23" s="120">
        <f>IF(P23=0,"",IF(BN23=0,"",(BN23/P23)))</f>
        <v>0.28571428571429</v>
      </c>
      <c r="BP23" s="121"/>
      <c r="BQ23" s="122">
        <f>IFERROR(BP23/BN23,"-")</f>
        <v>0</v>
      </c>
      <c r="BR23" s="123"/>
      <c r="BS23" s="124">
        <f>IFERROR(BR23/BN23,"-")</f>
        <v>0</v>
      </c>
      <c r="BT23" s="125"/>
      <c r="BU23" s="125"/>
      <c r="BV23" s="125"/>
      <c r="BW23" s="126">
        <v>2</v>
      </c>
      <c r="BX23" s="127">
        <f>IF(P23=0,"",IF(BW23=0,"",(BW23/P23)))</f>
        <v>0.28571428571429</v>
      </c>
      <c r="BY23" s="128">
        <v>2</v>
      </c>
      <c r="BZ23" s="129">
        <f>IFERROR(BY23/BW23,"-")</f>
        <v>1</v>
      </c>
      <c r="CA23" s="130">
        <v>47000</v>
      </c>
      <c r="CB23" s="131">
        <f>IFERROR(CA23/BW23,"-")</f>
        <v>23500</v>
      </c>
      <c r="CC23" s="132"/>
      <c r="CD23" s="132">
        <v>1</v>
      </c>
      <c r="CE23" s="132">
        <v>1</v>
      </c>
      <c r="CF23" s="133">
        <v>2</v>
      </c>
      <c r="CG23" s="134">
        <f>IF(P23=0,"",IF(CF23=0,"",(CF23/P23)))</f>
        <v>0.28571428571429</v>
      </c>
      <c r="CH23" s="135">
        <v>2</v>
      </c>
      <c r="CI23" s="136">
        <f>IFERROR(CH23/CF23,"-")</f>
        <v>1</v>
      </c>
      <c r="CJ23" s="137">
        <v>66000</v>
      </c>
      <c r="CK23" s="138">
        <f>IFERROR(CJ23/CF23,"-")</f>
        <v>33000</v>
      </c>
      <c r="CL23" s="139"/>
      <c r="CM23" s="139">
        <v>1</v>
      </c>
      <c r="CN23" s="139">
        <v>1</v>
      </c>
      <c r="CO23" s="140">
        <v>5</v>
      </c>
      <c r="CP23" s="141">
        <v>116000</v>
      </c>
      <c r="CQ23" s="141">
        <v>61000</v>
      </c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>
        <f>AB24</f>
        <v>0.2</v>
      </c>
      <c r="B24" s="203" t="s">
        <v>109</v>
      </c>
      <c r="C24" s="203"/>
      <c r="D24" s="203" t="s">
        <v>61</v>
      </c>
      <c r="E24" s="203" t="s">
        <v>104</v>
      </c>
      <c r="F24" s="203" t="s">
        <v>105</v>
      </c>
      <c r="G24" s="203" t="s">
        <v>110</v>
      </c>
      <c r="H24" s="90" t="s">
        <v>107</v>
      </c>
      <c r="I24" s="90" t="s">
        <v>111</v>
      </c>
      <c r="J24" s="188">
        <v>150000</v>
      </c>
      <c r="K24" s="81">
        <v>15</v>
      </c>
      <c r="L24" s="81">
        <v>0</v>
      </c>
      <c r="M24" s="81">
        <v>56</v>
      </c>
      <c r="N24" s="91">
        <v>5</v>
      </c>
      <c r="O24" s="92">
        <v>0</v>
      </c>
      <c r="P24" s="93">
        <f>N24+O24</f>
        <v>5</v>
      </c>
      <c r="Q24" s="82">
        <f>IFERROR(P24/M24,"-")</f>
        <v>0.089285714285714</v>
      </c>
      <c r="R24" s="81">
        <v>0</v>
      </c>
      <c r="S24" s="81">
        <v>2</v>
      </c>
      <c r="T24" s="82">
        <f>IFERROR(S24/(O24+P24),"-")</f>
        <v>0.4</v>
      </c>
      <c r="U24" s="182">
        <f>IFERROR(J24/SUM(P24:P25),"-")</f>
        <v>10000</v>
      </c>
      <c r="V24" s="84">
        <v>0</v>
      </c>
      <c r="W24" s="82">
        <f>IF(P24=0,"-",V24/P24)</f>
        <v>0</v>
      </c>
      <c r="X24" s="186">
        <v>0</v>
      </c>
      <c r="Y24" s="187">
        <f>IFERROR(X24/P24,"-")</f>
        <v>0</v>
      </c>
      <c r="Z24" s="187" t="str">
        <f>IFERROR(X24/V24,"-")</f>
        <v>-</v>
      </c>
      <c r="AA24" s="188">
        <f>SUM(X24:X25)-SUM(J24:J25)</f>
        <v>-120000</v>
      </c>
      <c r="AB24" s="85">
        <f>SUM(X24:X25)/SUM(J24:J25)</f>
        <v>0.2</v>
      </c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>
        <f>IF(P24=0,"",IF(AM24=0,"",(AM24/P24)))</f>
        <v>0</v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>
        <f>IF(P24=0,"",IF(AV24=0,"",(AV24/P24)))</f>
        <v>0</v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>
        <v>1</v>
      </c>
      <c r="BF24" s="113">
        <f>IF(P24=0,"",IF(BE24=0,"",(BE24/P24)))</f>
        <v>0.2</v>
      </c>
      <c r="BG24" s="112"/>
      <c r="BH24" s="114">
        <f>IFERROR(BG24/BE24,"-")</f>
        <v>0</v>
      </c>
      <c r="BI24" s="115"/>
      <c r="BJ24" s="116">
        <f>IFERROR(BI24/BE24,"-")</f>
        <v>0</v>
      </c>
      <c r="BK24" s="117"/>
      <c r="BL24" s="117"/>
      <c r="BM24" s="117"/>
      <c r="BN24" s="119">
        <v>2</v>
      </c>
      <c r="BO24" s="120">
        <f>IF(P24=0,"",IF(BN24=0,"",(BN24/P24)))</f>
        <v>0.4</v>
      </c>
      <c r="BP24" s="121"/>
      <c r="BQ24" s="122">
        <f>IFERROR(BP24/BN24,"-")</f>
        <v>0</v>
      </c>
      <c r="BR24" s="123"/>
      <c r="BS24" s="124">
        <f>IFERROR(BR24/BN24,"-")</f>
        <v>0</v>
      </c>
      <c r="BT24" s="125"/>
      <c r="BU24" s="125"/>
      <c r="BV24" s="125"/>
      <c r="BW24" s="126">
        <v>2</v>
      </c>
      <c r="BX24" s="127">
        <f>IF(P24=0,"",IF(BW24=0,"",(BW24/P24)))</f>
        <v>0.4</v>
      </c>
      <c r="BY24" s="128"/>
      <c r="BZ24" s="129">
        <f>IFERROR(BY24/BW24,"-")</f>
        <v>0</v>
      </c>
      <c r="CA24" s="130"/>
      <c r="CB24" s="131">
        <f>IFERROR(CA24/BW24,"-")</f>
        <v>0</v>
      </c>
      <c r="CC24" s="132"/>
      <c r="CD24" s="132"/>
      <c r="CE24" s="132"/>
      <c r="CF24" s="133"/>
      <c r="CG24" s="134">
        <f>IF(P24=0,"",IF(CF24=0,"",(CF24/P24)))</f>
        <v>0</v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0</v>
      </c>
      <c r="CP24" s="141">
        <v>0</v>
      </c>
      <c r="CQ24" s="141"/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112</v>
      </c>
      <c r="C25" s="203"/>
      <c r="D25" s="203" t="s">
        <v>61</v>
      </c>
      <c r="E25" s="203" t="s">
        <v>104</v>
      </c>
      <c r="F25" s="203" t="s">
        <v>67</v>
      </c>
      <c r="G25" s="203"/>
      <c r="H25" s="90"/>
      <c r="I25" s="90"/>
      <c r="J25" s="188"/>
      <c r="K25" s="81">
        <v>79</v>
      </c>
      <c r="L25" s="81">
        <v>30</v>
      </c>
      <c r="M25" s="81">
        <v>14</v>
      </c>
      <c r="N25" s="91">
        <v>10</v>
      </c>
      <c r="O25" s="92">
        <v>0</v>
      </c>
      <c r="P25" s="93">
        <f>N25+O25</f>
        <v>10</v>
      </c>
      <c r="Q25" s="82">
        <f>IFERROR(P25/M25,"-")</f>
        <v>0.71428571428571</v>
      </c>
      <c r="R25" s="81">
        <v>1</v>
      </c>
      <c r="S25" s="81">
        <v>2</v>
      </c>
      <c r="T25" s="82">
        <f>IFERROR(S25/(O25+P25),"-")</f>
        <v>0.2</v>
      </c>
      <c r="U25" s="182"/>
      <c r="V25" s="84">
        <v>3</v>
      </c>
      <c r="W25" s="82">
        <f>IF(P25=0,"-",V25/P25)</f>
        <v>0.3</v>
      </c>
      <c r="X25" s="186">
        <v>30000</v>
      </c>
      <c r="Y25" s="187">
        <f>IFERROR(X25/P25,"-")</f>
        <v>3000</v>
      </c>
      <c r="Z25" s="187">
        <f>IFERROR(X25/V25,"-")</f>
        <v>10000</v>
      </c>
      <c r="AA25" s="188"/>
      <c r="AB25" s="85"/>
      <c r="AC25" s="79"/>
      <c r="AD25" s="94">
        <v>1</v>
      </c>
      <c r="AE25" s="95">
        <f>IF(P25=0,"",IF(AD25=0,"",(AD25/P25)))</f>
        <v>0.1</v>
      </c>
      <c r="AF25" s="94"/>
      <c r="AG25" s="96">
        <f>IFERROR(AF25/AD25,"-")</f>
        <v>0</v>
      </c>
      <c r="AH25" s="97"/>
      <c r="AI25" s="98">
        <f>IFERROR(AH25/AD25,"-")</f>
        <v>0</v>
      </c>
      <c r="AJ25" s="99"/>
      <c r="AK25" s="99"/>
      <c r="AL25" s="99"/>
      <c r="AM25" s="100"/>
      <c r="AN25" s="101">
        <f>IF(P25=0,"",IF(AM25=0,"",(AM25/P25)))</f>
        <v>0</v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/>
      <c r="AW25" s="107">
        <f>IF(P25=0,"",IF(AV25=0,"",(AV25/P25)))</f>
        <v>0</v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/>
      <c r="BF25" s="113">
        <f>IF(P25=0,"",IF(BE25=0,"",(BE25/P25)))</f>
        <v>0</v>
      </c>
      <c r="BG25" s="112"/>
      <c r="BH25" s="114" t="str">
        <f>IFERROR(BG25/BE25,"-")</f>
        <v>-</v>
      </c>
      <c r="BI25" s="115"/>
      <c r="BJ25" s="116" t="str">
        <f>IFERROR(BI25/BE25,"-")</f>
        <v>-</v>
      </c>
      <c r="BK25" s="117"/>
      <c r="BL25" s="117"/>
      <c r="BM25" s="117"/>
      <c r="BN25" s="119">
        <v>4</v>
      </c>
      <c r="BO25" s="120">
        <f>IF(P25=0,"",IF(BN25=0,"",(BN25/P25)))</f>
        <v>0.4</v>
      </c>
      <c r="BP25" s="121">
        <v>1</v>
      </c>
      <c r="BQ25" s="122">
        <f>IFERROR(BP25/BN25,"-")</f>
        <v>0.25</v>
      </c>
      <c r="BR25" s="123">
        <v>2000</v>
      </c>
      <c r="BS25" s="124">
        <f>IFERROR(BR25/BN25,"-")</f>
        <v>500</v>
      </c>
      <c r="BT25" s="125">
        <v>1</v>
      </c>
      <c r="BU25" s="125"/>
      <c r="BV25" s="125"/>
      <c r="BW25" s="126">
        <v>3</v>
      </c>
      <c r="BX25" s="127">
        <f>IF(P25=0,"",IF(BW25=0,"",(BW25/P25)))</f>
        <v>0.3</v>
      </c>
      <c r="BY25" s="128">
        <v>1</v>
      </c>
      <c r="BZ25" s="129">
        <f>IFERROR(BY25/BW25,"-")</f>
        <v>0.33333333333333</v>
      </c>
      <c r="CA25" s="130">
        <v>18000</v>
      </c>
      <c r="CB25" s="131">
        <f>IFERROR(CA25/BW25,"-")</f>
        <v>6000</v>
      </c>
      <c r="CC25" s="132"/>
      <c r="CD25" s="132"/>
      <c r="CE25" s="132">
        <v>1</v>
      </c>
      <c r="CF25" s="133">
        <v>2</v>
      </c>
      <c r="CG25" s="134">
        <f>IF(P25=0,"",IF(CF25=0,"",(CF25/P25)))</f>
        <v>0.2</v>
      </c>
      <c r="CH25" s="135">
        <v>1</v>
      </c>
      <c r="CI25" s="136">
        <f>IFERROR(CH25/CF25,"-")</f>
        <v>0.5</v>
      </c>
      <c r="CJ25" s="137">
        <v>10000</v>
      </c>
      <c r="CK25" s="138">
        <f>IFERROR(CJ25/CF25,"-")</f>
        <v>5000</v>
      </c>
      <c r="CL25" s="139"/>
      <c r="CM25" s="139">
        <v>1</v>
      </c>
      <c r="CN25" s="139"/>
      <c r="CO25" s="140">
        <v>3</v>
      </c>
      <c r="CP25" s="141">
        <v>30000</v>
      </c>
      <c r="CQ25" s="141">
        <v>18000</v>
      </c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>
        <f>AB26</f>
        <v>0.13333333333333</v>
      </c>
      <c r="B26" s="203" t="s">
        <v>113</v>
      </c>
      <c r="C26" s="203"/>
      <c r="D26" s="203" t="s">
        <v>61</v>
      </c>
      <c r="E26" s="203" t="s">
        <v>104</v>
      </c>
      <c r="F26" s="203" t="s">
        <v>63</v>
      </c>
      <c r="G26" s="203" t="s">
        <v>114</v>
      </c>
      <c r="H26" s="90" t="s">
        <v>115</v>
      </c>
      <c r="I26" s="205" t="s">
        <v>116</v>
      </c>
      <c r="J26" s="188">
        <v>120000</v>
      </c>
      <c r="K26" s="81">
        <v>12</v>
      </c>
      <c r="L26" s="81">
        <v>0</v>
      </c>
      <c r="M26" s="81">
        <v>68</v>
      </c>
      <c r="N26" s="91">
        <v>5</v>
      </c>
      <c r="O26" s="92">
        <v>0</v>
      </c>
      <c r="P26" s="93">
        <f>N26+O26</f>
        <v>5</v>
      </c>
      <c r="Q26" s="82">
        <f>IFERROR(P26/M26,"-")</f>
        <v>0.073529411764706</v>
      </c>
      <c r="R26" s="81">
        <v>0</v>
      </c>
      <c r="S26" s="81">
        <v>2</v>
      </c>
      <c r="T26" s="82">
        <f>IFERROR(S26/(O26+P26),"-")</f>
        <v>0.4</v>
      </c>
      <c r="U26" s="182">
        <f>IFERROR(J26/SUM(P26:P27),"-")</f>
        <v>15000</v>
      </c>
      <c r="V26" s="84">
        <v>1</v>
      </c>
      <c r="W26" s="82">
        <f>IF(P26=0,"-",V26/P26)</f>
        <v>0.2</v>
      </c>
      <c r="X26" s="186">
        <v>16000</v>
      </c>
      <c r="Y26" s="187">
        <f>IFERROR(X26/P26,"-")</f>
        <v>3200</v>
      </c>
      <c r="Z26" s="187">
        <f>IFERROR(X26/V26,"-")</f>
        <v>16000</v>
      </c>
      <c r="AA26" s="188">
        <f>SUM(X26:X27)-SUM(J26:J27)</f>
        <v>-104000</v>
      </c>
      <c r="AB26" s="85">
        <f>SUM(X26:X27)/SUM(J26:J27)</f>
        <v>0.13333333333333</v>
      </c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>
        <f>IF(P26=0,"",IF(AM26=0,"",(AM26/P26)))</f>
        <v>0</v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/>
      <c r="AW26" s="107">
        <f>IF(P26=0,"",IF(AV26=0,"",(AV26/P26)))</f>
        <v>0</v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>
        <v>2</v>
      </c>
      <c r="BF26" s="113">
        <f>IF(P26=0,"",IF(BE26=0,"",(BE26/P26)))</f>
        <v>0.4</v>
      </c>
      <c r="BG26" s="112"/>
      <c r="BH26" s="114">
        <f>IFERROR(BG26/BE26,"-")</f>
        <v>0</v>
      </c>
      <c r="BI26" s="115"/>
      <c r="BJ26" s="116">
        <f>IFERROR(BI26/BE26,"-")</f>
        <v>0</v>
      </c>
      <c r="BK26" s="117"/>
      <c r="BL26" s="117"/>
      <c r="BM26" s="117"/>
      <c r="BN26" s="119">
        <v>2</v>
      </c>
      <c r="BO26" s="120">
        <f>IF(P26=0,"",IF(BN26=0,"",(BN26/P26)))</f>
        <v>0.4</v>
      </c>
      <c r="BP26" s="121"/>
      <c r="BQ26" s="122">
        <f>IFERROR(BP26/BN26,"-")</f>
        <v>0</v>
      </c>
      <c r="BR26" s="123"/>
      <c r="BS26" s="124">
        <f>IFERROR(BR26/BN26,"-")</f>
        <v>0</v>
      </c>
      <c r="BT26" s="125"/>
      <c r="BU26" s="125"/>
      <c r="BV26" s="125"/>
      <c r="BW26" s="126"/>
      <c r="BX26" s="127">
        <f>IF(P26=0,"",IF(BW26=0,"",(BW26/P26)))</f>
        <v>0</v>
      </c>
      <c r="BY26" s="128"/>
      <c r="BZ26" s="129" t="str">
        <f>IFERROR(BY26/BW26,"-")</f>
        <v>-</v>
      </c>
      <c r="CA26" s="130"/>
      <c r="CB26" s="131" t="str">
        <f>IFERROR(CA26/BW26,"-")</f>
        <v>-</v>
      </c>
      <c r="CC26" s="132"/>
      <c r="CD26" s="132"/>
      <c r="CE26" s="132"/>
      <c r="CF26" s="133">
        <v>1</v>
      </c>
      <c r="CG26" s="134">
        <f>IF(P26=0,"",IF(CF26=0,"",(CF26/P26)))</f>
        <v>0.2</v>
      </c>
      <c r="CH26" s="135">
        <v>1</v>
      </c>
      <c r="CI26" s="136">
        <f>IFERROR(CH26/CF26,"-")</f>
        <v>1</v>
      </c>
      <c r="CJ26" s="137">
        <v>16000</v>
      </c>
      <c r="CK26" s="138">
        <f>IFERROR(CJ26/CF26,"-")</f>
        <v>16000</v>
      </c>
      <c r="CL26" s="139"/>
      <c r="CM26" s="139"/>
      <c r="CN26" s="139">
        <v>1</v>
      </c>
      <c r="CO26" s="140">
        <v>1</v>
      </c>
      <c r="CP26" s="141">
        <v>16000</v>
      </c>
      <c r="CQ26" s="141">
        <v>16000</v>
      </c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/>
      <c r="B27" s="203" t="s">
        <v>117</v>
      </c>
      <c r="C27" s="203"/>
      <c r="D27" s="203" t="s">
        <v>61</v>
      </c>
      <c r="E27" s="203" t="s">
        <v>104</v>
      </c>
      <c r="F27" s="203" t="s">
        <v>67</v>
      </c>
      <c r="G27" s="203"/>
      <c r="H27" s="90"/>
      <c r="I27" s="90"/>
      <c r="J27" s="188"/>
      <c r="K27" s="81">
        <v>30</v>
      </c>
      <c r="L27" s="81">
        <v>18</v>
      </c>
      <c r="M27" s="81">
        <v>19</v>
      </c>
      <c r="N27" s="91">
        <v>3</v>
      </c>
      <c r="O27" s="92">
        <v>0</v>
      </c>
      <c r="P27" s="93">
        <f>N27+O27</f>
        <v>3</v>
      </c>
      <c r="Q27" s="82">
        <f>IFERROR(P27/M27,"-")</f>
        <v>0.15789473684211</v>
      </c>
      <c r="R27" s="81">
        <v>0</v>
      </c>
      <c r="S27" s="81">
        <v>2</v>
      </c>
      <c r="T27" s="82">
        <f>IFERROR(S27/(O27+P27),"-")</f>
        <v>0.66666666666667</v>
      </c>
      <c r="U27" s="182"/>
      <c r="V27" s="84">
        <v>0</v>
      </c>
      <c r="W27" s="82">
        <f>IF(P27=0,"-",V27/P27)</f>
        <v>0</v>
      </c>
      <c r="X27" s="186">
        <v>0</v>
      </c>
      <c r="Y27" s="187">
        <f>IFERROR(X27/P27,"-")</f>
        <v>0</v>
      </c>
      <c r="Z27" s="187" t="str">
        <f>IFERROR(X27/V27,"-")</f>
        <v>-</v>
      </c>
      <c r="AA27" s="188"/>
      <c r="AB27" s="85"/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>
        <f>IF(P27=0,"",IF(AM27=0,"",(AM27/P27)))</f>
        <v>0</v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/>
      <c r="AW27" s="107">
        <f>IF(P27=0,"",IF(AV27=0,"",(AV27/P27)))</f>
        <v>0</v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>
        <v>1</v>
      </c>
      <c r="BF27" s="113">
        <f>IF(P27=0,"",IF(BE27=0,"",(BE27/P27)))</f>
        <v>0.33333333333333</v>
      </c>
      <c r="BG27" s="112"/>
      <c r="BH27" s="114">
        <f>IFERROR(BG27/BE27,"-")</f>
        <v>0</v>
      </c>
      <c r="BI27" s="115"/>
      <c r="BJ27" s="116">
        <f>IFERROR(BI27/BE27,"-")</f>
        <v>0</v>
      </c>
      <c r="BK27" s="117"/>
      <c r="BL27" s="117"/>
      <c r="BM27" s="117"/>
      <c r="BN27" s="119">
        <v>1</v>
      </c>
      <c r="BO27" s="120">
        <f>IF(P27=0,"",IF(BN27=0,"",(BN27/P27)))</f>
        <v>0.33333333333333</v>
      </c>
      <c r="BP27" s="121"/>
      <c r="BQ27" s="122">
        <f>IFERROR(BP27/BN27,"-")</f>
        <v>0</v>
      </c>
      <c r="BR27" s="123"/>
      <c r="BS27" s="124">
        <f>IFERROR(BR27/BN27,"-")</f>
        <v>0</v>
      </c>
      <c r="BT27" s="125"/>
      <c r="BU27" s="125"/>
      <c r="BV27" s="125"/>
      <c r="BW27" s="126"/>
      <c r="BX27" s="127">
        <f>IF(P27=0,"",IF(BW27=0,"",(BW27/P27)))</f>
        <v>0</v>
      </c>
      <c r="BY27" s="128"/>
      <c r="BZ27" s="129" t="str">
        <f>IFERROR(BY27/BW27,"-")</f>
        <v>-</v>
      </c>
      <c r="CA27" s="130"/>
      <c r="CB27" s="131" t="str">
        <f>IFERROR(CA27/BW27,"-")</f>
        <v>-</v>
      </c>
      <c r="CC27" s="132"/>
      <c r="CD27" s="132"/>
      <c r="CE27" s="132"/>
      <c r="CF27" s="133">
        <v>1</v>
      </c>
      <c r="CG27" s="134">
        <f>IF(P27=0,"",IF(CF27=0,"",(CF27/P27)))</f>
        <v>0.33333333333333</v>
      </c>
      <c r="CH27" s="135"/>
      <c r="CI27" s="136">
        <f>IFERROR(CH27/CF27,"-")</f>
        <v>0</v>
      </c>
      <c r="CJ27" s="137"/>
      <c r="CK27" s="138">
        <f>IFERROR(CJ27/CF27,"-")</f>
        <v>0</v>
      </c>
      <c r="CL27" s="139"/>
      <c r="CM27" s="139"/>
      <c r="CN27" s="139"/>
      <c r="CO27" s="140">
        <v>0</v>
      </c>
      <c r="CP27" s="141">
        <v>0</v>
      </c>
      <c r="CQ27" s="141"/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>
        <f>AB28</f>
        <v>1.05</v>
      </c>
      <c r="B28" s="203" t="s">
        <v>118</v>
      </c>
      <c r="C28" s="203"/>
      <c r="D28" s="203" t="s">
        <v>69</v>
      </c>
      <c r="E28" s="203" t="s">
        <v>70</v>
      </c>
      <c r="F28" s="203" t="s">
        <v>63</v>
      </c>
      <c r="G28" s="203" t="s">
        <v>114</v>
      </c>
      <c r="H28" s="90" t="s">
        <v>115</v>
      </c>
      <c r="I28" s="205" t="s">
        <v>119</v>
      </c>
      <c r="J28" s="188">
        <v>120000</v>
      </c>
      <c r="K28" s="81">
        <v>19</v>
      </c>
      <c r="L28" s="81">
        <v>0</v>
      </c>
      <c r="M28" s="81">
        <v>89</v>
      </c>
      <c r="N28" s="91">
        <v>5</v>
      </c>
      <c r="O28" s="92">
        <v>0</v>
      </c>
      <c r="P28" s="93">
        <f>N28+O28</f>
        <v>5</v>
      </c>
      <c r="Q28" s="82">
        <f>IFERROR(P28/M28,"-")</f>
        <v>0.056179775280899</v>
      </c>
      <c r="R28" s="81">
        <v>1</v>
      </c>
      <c r="S28" s="81">
        <v>1</v>
      </c>
      <c r="T28" s="82">
        <f>IFERROR(S28/(O28+P28),"-")</f>
        <v>0.2</v>
      </c>
      <c r="U28" s="182">
        <f>IFERROR(J28/SUM(P28:P29),"-")</f>
        <v>17142.857142857</v>
      </c>
      <c r="V28" s="84">
        <v>1</v>
      </c>
      <c r="W28" s="82">
        <f>IF(P28=0,"-",V28/P28)</f>
        <v>0.2</v>
      </c>
      <c r="X28" s="186">
        <v>126000</v>
      </c>
      <c r="Y28" s="187">
        <f>IFERROR(X28/P28,"-")</f>
        <v>25200</v>
      </c>
      <c r="Z28" s="187">
        <f>IFERROR(X28/V28,"-")</f>
        <v>126000</v>
      </c>
      <c r="AA28" s="188">
        <f>SUM(X28:X29)-SUM(J28:J29)</f>
        <v>6000</v>
      </c>
      <c r="AB28" s="85">
        <f>SUM(X28:X29)/SUM(J28:J29)</f>
        <v>1.05</v>
      </c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>
        <v>1</v>
      </c>
      <c r="AN28" s="101">
        <f>IF(P28=0,"",IF(AM28=0,"",(AM28/P28)))</f>
        <v>0.2</v>
      </c>
      <c r="AO28" s="100">
        <v>1</v>
      </c>
      <c r="AP28" s="102">
        <f>IFERROR(AP28/AM28,"-")</f>
        <v>0</v>
      </c>
      <c r="AQ28" s="103">
        <v>126000</v>
      </c>
      <c r="AR28" s="104">
        <f>IFERROR(AQ28/AM28,"-")</f>
        <v>126000</v>
      </c>
      <c r="AS28" s="105"/>
      <c r="AT28" s="105"/>
      <c r="AU28" s="105">
        <v>1</v>
      </c>
      <c r="AV28" s="106">
        <v>1</v>
      </c>
      <c r="AW28" s="107">
        <f>IF(P28=0,"",IF(AV28=0,"",(AV28/P28)))</f>
        <v>0.2</v>
      </c>
      <c r="AX28" s="106"/>
      <c r="AY28" s="108">
        <f>IFERROR(AX28/AV28,"-")</f>
        <v>0</v>
      </c>
      <c r="AZ28" s="109"/>
      <c r="BA28" s="110">
        <f>IFERROR(AZ28/AV28,"-")</f>
        <v>0</v>
      </c>
      <c r="BB28" s="111"/>
      <c r="BC28" s="111"/>
      <c r="BD28" s="111"/>
      <c r="BE28" s="112"/>
      <c r="BF28" s="113">
        <f>IF(P28=0,"",IF(BE28=0,"",(BE28/P28)))</f>
        <v>0</v>
      </c>
      <c r="BG28" s="112"/>
      <c r="BH28" s="114" t="str">
        <f>IFERROR(BG28/BE28,"-")</f>
        <v>-</v>
      </c>
      <c r="BI28" s="115"/>
      <c r="BJ28" s="116" t="str">
        <f>IFERROR(BI28/BE28,"-")</f>
        <v>-</v>
      </c>
      <c r="BK28" s="117"/>
      <c r="BL28" s="117"/>
      <c r="BM28" s="117"/>
      <c r="BN28" s="119">
        <v>2</v>
      </c>
      <c r="BO28" s="120">
        <f>IF(P28=0,"",IF(BN28=0,"",(BN28/P28)))</f>
        <v>0.4</v>
      </c>
      <c r="BP28" s="121"/>
      <c r="BQ28" s="122">
        <f>IFERROR(BP28/BN28,"-")</f>
        <v>0</v>
      </c>
      <c r="BR28" s="123"/>
      <c r="BS28" s="124">
        <f>IFERROR(BR28/BN28,"-")</f>
        <v>0</v>
      </c>
      <c r="BT28" s="125"/>
      <c r="BU28" s="125"/>
      <c r="BV28" s="125"/>
      <c r="BW28" s="126">
        <v>1</v>
      </c>
      <c r="BX28" s="127">
        <f>IF(P28=0,"",IF(BW28=0,"",(BW28/P28)))</f>
        <v>0.2</v>
      </c>
      <c r="BY28" s="128"/>
      <c r="BZ28" s="129">
        <f>IFERROR(BY28/BW28,"-")</f>
        <v>0</v>
      </c>
      <c r="CA28" s="130"/>
      <c r="CB28" s="131">
        <f>IFERROR(CA28/BW28,"-")</f>
        <v>0</v>
      </c>
      <c r="CC28" s="132"/>
      <c r="CD28" s="132"/>
      <c r="CE28" s="132"/>
      <c r="CF28" s="133"/>
      <c r="CG28" s="134">
        <f>IF(P28=0,"",IF(CF28=0,"",(CF28/P28)))</f>
        <v>0</v>
      </c>
      <c r="CH28" s="135"/>
      <c r="CI28" s="136" t="str">
        <f>IFERROR(CH28/CF28,"-")</f>
        <v>-</v>
      </c>
      <c r="CJ28" s="137"/>
      <c r="CK28" s="138" t="str">
        <f>IFERROR(CJ28/CF28,"-")</f>
        <v>-</v>
      </c>
      <c r="CL28" s="139"/>
      <c r="CM28" s="139"/>
      <c r="CN28" s="139"/>
      <c r="CO28" s="140">
        <v>1</v>
      </c>
      <c r="CP28" s="141">
        <v>126000</v>
      </c>
      <c r="CQ28" s="141">
        <v>126000</v>
      </c>
      <c r="CR28" s="141"/>
      <c r="CS28" s="142" t="str">
        <f>IF(AND(CQ28=0,CR28=0),"",IF(AND(CQ28&lt;=100000,CR28&lt;=100000),"",IF(CQ28/CP28&gt;0.7,"男高",IF(CR28/CP28&gt;0.7,"女高",""))))</f>
        <v>男高</v>
      </c>
    </row>
    <row r="29" spans="1:98">
      <c r="A29" s="80"/>
      <c r="B29" s="203" t="s">
        <v>120</v>
      </c>
      <c r="C29" s="203"/>
      <c r="D29" s="203" t="s">
        <v>69</v>
      </c>
      <c r="E29" s="203" t="s">
        <v>70</v>
      </c>
      <c r="F29" s="203" t="s">
        <v>67</v>
      </c>
      <c r="G29" s="203"/>
      <c r="H29" s="90"/>
      <c r="I29" s="90"/>
      <c r="J29" s="188"/>
      <c r="K29" s="81">
        <v>54</v>
      </c>
      <c r="L29" s="81">
        <v>19</v>
      </c>
      <c r="M29" s="81">
        <v>4</v>
      </c>
      <c r="N29" s="91">
        <v>2</v>
      </c>
      <c r="O29" s="92">
        <v>0</v>
      </c>
      <c r="P29" s="93">
        <f>N29+O29</f>
        <v>2</v>
      </c>
      <c r="Q29" s="82">
        <f>IFERROR(P29/M29,"-")</f>
        <v>0.5</v>
      </c>
      <c r="R29" s="81">
        <v>0</v>
      </c>
      <c r="S29" s="81">
        <v>1</v>
      </c>
      <c r="T29" s="82">
        <f>IFERROR(S29/(O29+P29),"-")</f>
        <v>0.5</v>
      </c>
      <c r="U29" s="182"/>
      <c r="V29" s="84">
        <v>0</v>
      </c>
      <c r="W29" s="82">
        <f>IF(P29=0,"-",V29/P29)</f>
        <v>0</v>
      </c>
      <c r="X29" s="186">
        <v>0</v>
      </c>
      <c r="Y29" s="187">
        <f>IFERROR(X29/P29,"-")</f>
        <v>0</v>
      </c>
      <c r="Z29" s="187" t="str">
        <f>IFERROR(X29/V29,"-")</f>
        <v>-</v>
      </c>
      <c r="AA29" s="188"/>
      <c r="AB29" s="85"/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/>
      <c r="AN29" s="101">
        <f>IF(P29=0,"",IF(AM29=0,"",(AM29/P29)))</f>
        <v>0</v>
      </c>
      <c r="AO29" s="100"/>
      <c r="AP29" s="102" t="str">
        <f>IFERROR(AP29/AM29,"-")</f>
        <v>-</v>
      </c>
      <c r="AQ29" s="103"/>
      <c r="AR29" s="104" t="str">
        <f>IFERROR(AQ29/AM29,"-")</f>
        <v>-</v>
      </c>
      <c r="AS29" s="105"/>
      <c r="AT29" s="105"/>
      <c r="AU29" s="105"/>
      <c r="AV29" s="106">
        <v>1</v>
      </c>
      <c r="AW29" s="107">
        <f>IF(P29=0,"",IF(AV29=0,"",(AV29/P29)))</f>
        <v>0.5</v>
      </c>
      <c r="AX29" s="106"/>
      <c r="AY29" s="108">
        <f>IFERROR(AX29/AV29,"-")</f>
        <v>0</v>
      </c>
      <c r="AZ29" s="109"/>
      <c r="BA29" s="110">
        <f>IFERROR(AZ29/AV29,"-")</f>
        <v>0</v>
      </c>
      <c r="BB29" s="111"/>
      <c r="BC29" s="111"/>
      <c r="BD29" s="111"/>
      <c r="BE29" s="112"/>
      <c r="BF29" s="113">
        <f>IF(P29=0,"",IF(BE29=0,"",(BE29/P29)))</f>
        <v>0</v>
      </c>
      <c r="BG29" s="112"/>
      <c r="BH29" s="114" t="str">
        <f>IFERROR(BG29/BE29,"-")</f>
        <v>-</v>
      </c>
      <c r="BI29" s="115"/>
      <c r="BJ29" s="116" t="str">
        <f>IFERROR(BI29/BE29,"-")</f>
        <v>-</v>
      </c>
      <c r="BK29" s="117"/>
      <c r="BL29" s="117"/>
      <c r="BM29" s="117"/>
      <c r="BN29" s="119"/>
      <c r="BO29" s="120">
        <f>IF(P29=0,"",IF(BN29=0,"",(BN29/P29)))</f>
        <v>0</v>
      </c>
      <c r="BP29" s="121"/>
      <c r="BQ29" s="122" t="str">
        <f>IFERROR(BP29/BN29,"-")</f>
        <v>-</v>
      </c>
      <c r="BR29" s="123"/>
      <c r="BS29" s="124" t="str">
        <f>IFERROR(BR29/BN29,"-")</f>
        <v>-</v>
      </c>
      <c r="BT29" s="125"/>
      <c r="BU29" s="125"/>
      <c r="BV29" s="125"/>
      <c r="BW29" s="126"/>
      <c r="BX29" s="127">
        <f>IF(P29=0,"",IF(BW29=0,"",(BW29/P29)))</f>
        <v>0</v>
      </c>
      <c r="BY29" s="128"/>
      <c r="BZ29" s="129" t="str">
        <f>IFERROR(BY29/BW29,"-")</f>
        <v>-</v>
      </c>
      <c r="CA29" s="130"/>
      <c r="CB29" s="131" t="str">
        <f>IFERROR(CA29/BW29,"-")</f>
        <v>-</v>
      </c>
      <c r="CC29" s="132"/>
      <c r="CD29" s="132"/>
      <c r="CE29" s="132"/>
      <c r="CF29" s="133">
        <v>1</v>
      </c>
      <c r="CG29" s="134">
        <f>IF(P29=0,"",IF(CF29=0,"",(CF29/P29)))</f>
        <v>0.5</v>
      </c>
      <c r="CH29" s="135"/>
      <c r="CI29" s="136">
        <f>IFERROR(CH29/CF29,"-")</f>
        <v>0</v>
      </c>
      <c r="CJ29" s="137"/>
      <c r="CK29" s="138">
        <f>IFERROR(CJ29/CF29,"-")</f>
        <v>0</v>
      </c>
      <c r="CL29" s="139"/>
      <c r="CM29" s="139"/>
      <c r="CN29" s="139"/>
      <c r="CO29" s="140">
        <v>0</v>
      </c>
      <c r="CP29" s="141">
        <v>0</v>
      </c>
      <c r="CQ29" s="141"/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>
        <f>AB30</f>
        <v>0.1</v>
      </c>
      <c r="B30" s="203" t="s">
        <v>121</v>
      </c>
      <c r="C30" s="203"/>
      <c r="D30" s="203" t="s">
        <v>122</v>
      </c>
      <c r="E30" s="203" t="s">
        <v>123</v>
      </c>
      <c r="F30" s="203" t="s">
        <v>124</v>
      </c>
      <c r="G30" s="203" t="s">
        <v>125</v>
      </c>
      <c r="H30" s="90" t="s">
        <v>126</v>
      </c>
      <c r="I30" s="90" t="s">
        <v>127</v>
      </c>
      <c r="J30" s="188">
        <v>50000</v>
      </c>
      <c r="K30" s="81">
        <v>8</v>
      </c>
      <c r="L30" s="81">
        <v>0</v>
      </c>
      <c r="M30" s="81">
        <v>35</v>
      </c>
      <c r="N30" s="91">
        <v>3</v>
      </c>
      <c r="O30" s="92">
        <v>0</v>
      </c>
      <c r="P30" s="93">
        <f>N30+O30</f>
        <v>3</v>
      </c>
      <c r="Q30" s="82">
        <f>IFERROR(P30/M30,"-")</f>
        <v>0.085714285714286</v>
      </c>
      <c r="R30" s="81">
        <v>0</v>
      </c>
      <c r="S30" s="81">
        <v>0</v>
      </c>
      <c r="T30" s="82">
        <f>IFERROR(S30/(O30+P30),"-")</f>
        <v>0</v>
      </c>
      <c r="U30" s="182">
        <f>IFERROR(J30/SUM(P30:P31),"-")</f>
        <v>12500</v>
      </c>
      <c r="V30" s="84">
        <v>1</v>
      </c>
      <c r="W30" s="82">
        <f>IF(P30=0,"-",V30/P30)</f>
        <v>0.33333333333333</v>
      </c>
      <c r="X30" s="186">
        <v>5000</v>
      </c>
      <c r="Y30" s="187">
        <f>IFERROR(X30/P30,"-")</f>
        <v>1666.6666666667</v>
      </c>
      <c r="Z30" s="187">
        <f>IFERROR(X30/V30,"-")</f>
        <v>5000</v>
      </c>
      <c r="AA30" s="188">
        <f>SUM(X30:X31)-SUM(J30:J31)</f>
        <v>-45000</v>
      </c>
      <c r="AB30" s="85">
        <f>SUM(X30:X31)/SUM(J30:J31)</f>
        <v>0.1</v>
      </c>
      <c r="AC30" s="79"/>
      <c r="AD30" s="94"/>
      <c r="AE30" s="95">
        <f>IF(P30=0,"",IF(AD30=0,"",(AD30/P30)))</f>
        <v>0</v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>
        <f>IF(P30=0,"",IF(AM30=0,"",(AM30/P30)))</f>
        <v>0</v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/>
      <c r="AW30" s="107">
        <f>IF(P30=0,"",IF(AV30=0,"",(AV30/P30)))</f>
        <v>0</v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>
        <v>1</v>
      </c>
      <c r="BF30" s="113">
        <f>IF(P30=0,"",IF(BE30=0,"",(BE30/P30)))</f>
        <v>0.33333333333333</v>
      </c>
      <c r="BG30" s="112"/>
      <c r="BH30" s="114">
        <f>IFERROR(BG30/BE30,"-")</f>
        <v>0</v>
      </c>
      <c r="BI30" s="115"/>
      <c r="BJ30" s="116">
        <f>IFERROR(BI30/BE30,"-")</f>
        <v>0</v>
      </c>
      <c r="BK30" s="117"/>
      <c r="BL30" s="117"/>
      <c r="BM30" s="117"/>
      <c r="BN30" s="119"/>
      <c r="BO30" s="120">
        <f>IF(P30=0,"",IF(BN30=0,"",(BN30/P30)))</f>
        <v>0</v>
      </c>
      <c r="BP30" s="121"/>
      <c r="BQ30" s="122" t="str">
        <f>IFERROR(BP30/BN30,"-")</f>
        <v>-</v>
      </c>
      <c r="BR30" s="123"/>
      <c r="BS30" s="124" t="str">
        <f>IFERROR(BR30/BN30,"-")</f>
        <v>-</v>
      </c>
      <c r="BT30" s="125"/>
      <c r="BU30" s="125"/>
      <c r="BV30" s="125"/>
      <c r="BW30" s="126">
        <v>1</v>
      </c>
      <c r="BX30" s="127">
        <f>IF(P30=0,"",IF(BW30=0,"",(BW30/P30)))</f>
        <v>0.33333333333333</v>
      </c>
      <c r="BY30" s="128"/>
      <c r="BZ30" s="129">
        <f>IFERROR(BY30/BW30,"-")</f>
        <v>0</v>
      </c>
      <c r="CA30" s="130"/>
      <c r="CB30" s="131">
        <f>IFERROR(CA30/BW30,"-")</f>
        <v>0</v>
      </c>
      <c r="CC30" s="132"/>
      <c r="CD30" s="132"/>
      <c r="CE30" s="132"/>
      <c r="CF30" s="133">
        <v>1</v>
      </c>
      <c r="CG30" s="134">
        <f>IF(P30=0,"",IF(CF30=0,"",(CF30/P30)))</f>
        <v>0.33333333333333</v>
      </c>
      <c r="CH30" s="135">
        <v>1</v>
      </c>
      <c r="CI30" s="136">
        <f>IFERROR(CH30/CF30,"-")</f>
        <v>1</v>
      </c>
      <c r="CJ30" s="137">
        <v>5000</v>
      </c>
      <c r="CK30" s="138">
        <f>IFERROR(CJ30/CF30,"-")</f>
        <v>5000</v>
      </c>
      <c r="CL30" s="139">
        <v>1</v>
      </c>
      <c r="CM30" s="139"/>
      <c r="CN30" s="139"/>
      <c r="CO30" s="140">
        <v>1</v>
      </c>
      <c r="CP30" s="141">
        <v>5000</v>
      </c>
      <c r="CQ30" s="141">
        <v>5000</v>
      </c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/>
      <c r="B31" s="203" t="s">
        <v>128</v>
      </c>
      <c r="C31" s="203"/>
      <c r="D31" s="203" t="s">
        <v>122</v>
      </c>
      <c r="E31" s="203" t="s">
        <v>123</v>
      </c>
      <c r="F31" s="203" t="s">
        <v>67</v>
      </c>
      <c r="G31" s="203"/>
      <c r="H31" s="90"/>
      <c r="I31" s="90"/>
      <c r="J31" s="188"/>
      <c r="K31" s="81">
        <v>8</v>
      </c>
      <c r="L31" s="81">
        <v>6</v>
      </c>
      <c r="M31" s="81">
        <v>0</v>
      </c>
      <c r="N31" s="91">
        <v>1</v>
      </c>
      <c r="O31" s="92">
        <v>0</v>
      </c>
      <c r="P31" s="93">
        <f>N31+O31</f>
        <v>1</v>
      </c>
      <c r="Q31" s="82" t="str">
        <f>IFERROR(P31/M31,"-")</f>
        <v>-</v>
      </c>
      <c r="R31" s="81">
        <v>0</v>
      </c>
      <c r="S31" s="81">
        <v>0</v>
      </c>
      <c r="T31" s="82">
        <f>IFERROR(S31/(O31+P31),"-")</f>
        <v>0</v>
      </c>
      <c r="U31" s="182"/>
      <c r="V31" s="84">
        <v>0</v>
      </c>
      <c r="W31" s="82">
        <f>IF(P31=0,"-",V31/P31)</f>
        <v>0</v>
      </c>
      <c r="X31" s="186">
        <v>0</v>
      </c>
      <c r="Y31" s="187">
        <f>IFERROR(X31/P31,"-")</f>
        <v>0</v>
      </c>
      <c r="Z31" s="187" t="str">
        <f>IFERROR(X31/V31,"-")</f>
        <v>-</v>
      </c>
      <c r="AA31" s="188"/>
      <c r="AB31" s="85"/>
      <c r="AC31" s="79"/>
      <c r="AD31" s="94"/>
      <c r="AE31" s="95">
        <f>IF(P31=0,"",IF(AD31=0,"",(AD31/P31)))</f>
        <v>0</v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/>
      <c r="AN31" s="101">
        <f>IF(P31=0,"",IF(AM31=0,"",(AM31/P31)))</f>
        <v>0</v>
      </c>
      <c r="AO31" s="100"/>
      <c r="AP31" s="102" t="str">
        <f>IFERROR(AP31/AM31,"-")</f>
        <v>-</v>
      </c>
      <c r="AQ31" s="103"/>
      <c r="AR31" s="104" t="str">
        <f>IFERROR(AQ31/AM31,"-")</f>
        <v>-</v>
      </c>
      <c r="AS31" s="105"/>
      <c r="AT31" s="105"/>
      <c r="AU31" s="105"/>
      <c r="AV31" s="106"/>
      <c r="AW31" s="107">
        <f>IF(P31=0,"",IF(AV31=0,"",(AV31/P31)))</f>
        <v>0</v>
      </c>
      <c r="AX31" s="106"/>
      <c r="AY31" s="108" t="str">
        <f>IFERROR(AX31/AV31,"-")</f>
        <v>-</v>
      </c>
      <c r="AZ31" s="109"/>
      <c r="BA31" s="110" t="str">
        <f>IFERROR(AZ31/AV31,"-")</f>
        <v>-</v>
      </c>
      <c r="BB31" s="111"/>
      <c r="BC31" s="111"/>
      <c r="BD31" s="111"/>
      <c r="BE31" s="112"/>
      <c r="BF31" s="113">
        <f>IF(P31=0,"",IF(BE31=0,"",(BE31/P31)))</f>
        <v>0</v>
      </c>
      <c r="BG31" s="112"/>
      <c r="BH31" s="114" t="str">
        <f>IFERROR(BG31/BE31,"-")</f>
        <v>-</v>
      </c>
      <c r="BI31" s="115"/>
      <c r="BJ31" s="116" t="str">
        <f>IFERROR(BI31/BE31,"-")</f>
        <v>-</v>
      </c>
      <c r="BK31" s="117"/>
      <c r="BL31" s="117"/>
      <c r="BM31" s="117"/>
      <c r="BN31" s="119">
        <v>1</v>
      </c>
      <c r="BO31" s="120">
        <f>IF(P31=0,"",IF(BN31=0,"",(BN31/P31)))</f>
        <v>1</v>
      </c>
      <c r="BP31" s="121"/>
      <c r="BQ31" s="122">
        <f>IFERROR(BP31/BN31,"-")</f>
        <v>0</v>
      </c>
      <c r="BR31" s="123"/>
      <c r="BS31" s="124">
        <f>IFERROR(BR31/BN31,"-")</f>
        <v>0</v>
      </c>
      <c r="BT31" s="125"/>
      <c r="BU31" s="125"/>
      <c r="BV31" s="125"/>
      <c r="BW31" s="126"/>
      <c r="BX31" s="127">
        <f>IF(P31=0,"",IF(BW31=0,"",(BW31/P31)))</f>
        <v>0</v>
      </c>
      <c r="BY31" s="128"/>
      <c r="BZ31" s="129" t="str">
        <f>IFERROR(BY31/BW31,"-")</f>
        <v>-</v>
      </c>
      <c r="CA31" s="130"/>
      <c r="CB31" s="131" t="str">
        <f>IFERROR(CA31/BW31,"-")</f>
        <v>-</v>
      </c>
      <c r="CC31" s="132"/>
      <c r="CD31" s="132"/>
      <c r="CE31" s="132"/>
      <c r="CF31" s="133"/>
      <c r="CG31" s="134">
        <f>IF(P31=0,"",IF(CF31=0,"",(CF31/P31)))</f>
        <v>0</v>
      </c>
      <c r="CH31" s="135"/>
      <c r="CI31" s="136" t="str">
        <f>IFERROR(CH31/CF31,"-")</f>
        <v>-</v>
      </c>
      <c r="CJ31" s="137"/>
      <c r="CK31" s="138" t="str">
        <f>IFERROR(CJ31/CF31,"-")</f>
        <v>-</v>
      </c>
      <c r="CL31" s="139"/>
      <c r="CM31" s="139"/>
      <c r="CN31" s="139"/>
      <c r="CO31" s="140">
        <v>0</v>
      </c>
      <c r="CP31" s="141">
        <v>0</v>
      </c>
      <c r="CQ31" s="141"/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 t="str">
        <f>AB32</f>
        <v>0</v>
      </c>
      <c r="B32" s="203" t="s">
        <v>129</v>
      </c>
      <c r="C32" s="203"/>
      <c r="D32" s="203"/>
      <c r="E32" s="203"/>
      <c r="F32" s="203" t="s">
        <v>63</v>
      </c>
      <c r="G32" s="203" t="s">
        <v>130</v>
      </c>
      <c r="H32" s="90" t="s">
        <v>131</v>
      </c>
      <c r="I32" s="90" t="s">
        <v>132</v>
      </c>
      <c r="J32" s="188">
        <v>0</v>
      </c>
      <c r="K32" s="81">
        <v>0</v>
      </c>
      <c r="L32" s="81">
        <v>0</v>
      </c>
      <c r="M32" s="81">
        <v>5</v>
      </c>
      <c r="N32" s="91">
        <v>0</v>
      </c>
      <c r="O32" s="92">
        <v>0</v>
      </c>
      <c r="P32" s="93">
        <f>N32+O32</f>
        <v>0</v>
      </c>
      <c r="Q32" s="82">
        <f>IFERROR(P32/M32,"-")</f>
        <v>0</v>
      </c>
      <c r="R32" s="81">
        <v>0</v>
      </c>
      <c r="S32" s="81">
        <v>0</v>
      </c>
      <c r="T32" s="82" t="str">
        <f>IFERROR(S32/(O32+P32),"-")</f>
        <v>-</v>
      </c>
      <c r="U32" s="182" t="str">
        <f>IFERROR(J32/SUM(P32:P33),"-")</f>
        <v>-</v>
      </c>
      <c r="V32" s="84">
        <v>0</v>
      </c>
      <c r="W32" s="82" t="str">
        <f>IF(P32=0,"-",V32/P32)</f>
        <v>-</v>
      </c>
      <c r="X32" s="186">
        <v>0</v>
      </c>
      <c r="Y32" s="187" t="str">
        <f>IFERROR(X32/P32,"-")</f>
        <v>-</v>
      </c>
      <c r="Z32" s="187" t="str">
        <f>IFERROR(X32/V32,"-")</f>
        <v>-</v>
      </c>
      <c r="AA32" s="188">
        <f>SUM(X32:X33)-SUM(J32:J33)</f>
        <v>0</v>
      </c>
      <c r="AB32" s="85" t="str">
        <f>SUM(X32:X33)/SUM(J32:J33)</f>
        <v>0</v>
      </c>
      <c r="AC32" s="79"/>
      <c r="AD32" s="94"/>
      <c r="AE32" s="95" t="str">
        <f>IF(P32=0,"",IF(AD32=0,"",(AD32/P32)))</f>
        <v/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/>
      <c r="AN32" s="101" t="str">
        <f>IF(P32=0,"",IF(AM32=0,"",(AM32/P32)))</f>
        <v/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/>
      <c r="AW32" s="107" t="str">
        <f>IF(P32=0,"",IF(AV32=0,"",(AV32/P32)))</f>
        <v/>
      </c>
      <c r="AX32" s="106"/>
      <c r="AY32" s="108" t="str">
        <f>IFERROR(AX32/AV32,"-")</f>
        <v>-</v>
      </c>
      <c r="AZ32" s="109"/>
      <c r="BA32" s="110" t="str">
        <f>IFERROR(AZ32/AV32,"-")</f>
        <v>-</v>
      </c>
      <c r="BB32" s="111"/>
      <c r="BC32" s="111"/>
      <c r="BD32" s="111"/>
      <c r="BE32" s="112"/>
      <c r="BF32" s="113" t="str">
        <f>IF(P32=0,"",IF(BE32=0,"",(BE32/P32)))</f>
        <v/>
      </c>
      <c r="BG32" s="112"/>
      <c r="BH32" s="114" t="str">
        <f>IFERROR(BG32/BE32,"-")</f>
        <v>-</v>
      </c>
      <c r="BI32" s="115"/>
      <c r="BJ32" s="116" t="str">
        <f>IFERROR(BI32/BE32,"-")</f>
        <v>-</v>
      </c>
      <c r="BK32" s="117"/>
      <c r="BL32" s="117"/>
      <c r="BM32" s="117"/>
      <c r="BN32" s="119"/>
      <c r="BO32" s="120" t="str">
        <f>IF(P32=0,"",IF(BN32=0,"",(BN32/P32)))</f>
        <v/>
      </c>
      <c r="BP32" s="121"/>
      <c r="BQ32" s="122" t="str">
        <f>IFERROR(BP32/BN32,"-")</f>
        <v>-</v>
      </c>
      <c r="BR32" s="123"/>
      <c r="BS32" s="124" t="str">
        <f>IFERROR(BR32/BN32,"-")</f>
        <v>-</v>
      </c>
      <c r="BT32" s="125"/>
      <c r="BU32" s="125"/>
      <c r="BV32" s="125"/>
      <c r="BW32" s="126"/>
      <c r="BX32" s="127" t="str">
        <f>IF(P32=0,"",IF(BW32=0,"",(BW32/P32)))</f>
        <v/>
      </c>
      <c r="BY32" s="128"/>
      <c r="BZ32" s="129" t="str">
        <f>IFERROR(BY32/BW32,"-")</f>
        <v>-</v>
      </c>
      <c r="CA32" s="130"/>
      <c r="CB32" s="131" t="str">
        <f>IFERROR(CA32/BW32,"-")</f>
        <v>-</v>
      </c>
      <c r="CC32" s="132"/>
      <c r="CD32" s="132"/>
      <c r="CE32" s="132"/>
      <c r="CF32" s="133"/>
      <c r="CG32" s="134" t="str">
        <f>IF(P32=0,"",IF(CF32=0,"",(CF32/P32)))</f>
        <v/>
      </c>
      <c r="CH32" s="135"/>
      <c r="CI32" s="136" t="str">
        <f>IFERROR(CH32/CF32,"-")</f>
        <v>-</v>
      </c>
      <c r="CJ32" s="137"/>
      <c r="CK32" s="138" t="str">
        <f>IFERROR(CJ32/CF32,"-")</f>
        <v>-</v>
      </c>
      <c r="CL32" s="139"/>
      <c r="CM32" s="139"/>
      <c r="CN32" s="139"/>
      <c r="CO32" s="140">
        <v>0</v>
      </c>
      <c r="CP32" s="141">
        <v>0</v>
      </c>
      <c r="CQ32" s="141"/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/>
      <c r="B33" s="203" t="s">
        <v>133</v>
      </c>
      <c r="C33" s="203"/>
      <c r="D33" s="203"/>
      <c r="E33" s="203"/>
      <c r="F33" s="203" t="s">
        <v>67</v>
      </c>
      <c r="G33" s="203"/>
      <c r="H33" s="90"/>
      <c r="I33" s="90"/>
      <c r="J33" s="188"/>
      <c r="K33" s="81">
        <v>1</v>
      </c>
      <c r="L33" s="81">
        <v>1</v>
      </c>
      <c r="M33" s="81">
        <v>0</v>
      </c>
      <c r="N33" s="91">
        <v>0</v>
      </c>
      <c r="O33" s="92">
        <v>0</v>
      </c>
      <c r="P33" s="93">
        <f>N33+O33</f>
        <v>0</v>
      </c>
      <c r="Q33" s="82" t="str">
        <f>IFERROR(P33/M33,"-")</f>
        <v>-</v>
      </c>
      <c r="R33" s="81">
        <v>0</v>
      </c>
      <c r="S33" s="81">
        <v>0</v>
      </c>
      <c r="T33" s="82" t="str">
        <f>IFERROR(S33/(O33+P33),"-")</f>
        <v>-</v>
      </c>
      <c r="U33" s="182"/>
      <c r="V33" s="84">
        <v>0</v>
      </c>
      <c r="W33" s="82" t="str">
        <f>IF(P33=0,"-",V33/P33)</f>
        <v>-</v>
      </c>
      <c r="X33" s="186">
        <v>0</v>
      </c>
      <c r="Y33" s="187" t="str">
        <f>IFERROR(X33/P33,"-")</f>
        <v>-</v>
      </c>
      <c r="Z33" s="187" t="str">
        <f>IFERROR(X33/V33,"-")</f>
        <v>-</v>
      </c>
      <c r="AA33" s="188"/>
      <c r="AB33" s="85"/>
      <c r="AC33" s="79"/>
      <c r="AD33" s="94"/>
      <c r="AE33" s="95" t="str">
        <f>IF(P33=0,"",IF(AD33=0,"",(AD33/P33)))</f>
        <v/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/>
      <c r="AN33" s="101" t="str">
        <f>IF(P33=0,"",IF(AM33=0,"",(AM33/P33)))</f>
        <v/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/>
      <c r="AW33" s="107" t="str">
        <f>IF(P33=0,"",IF(AV33=0,"",(AV33/P33)))</f>
        <v/>
      </c>
      <c r="AX33" s="106"/>
      <c r="AY33" s="108" t="str">
        <f>IFERROR(AX33/AV33,"-")</f>
        <v>-</v>
      </c>
      <c r="AZ33" s="109"/>
      <c r="BA33" s="110" t="str">
        <f>IFERROR(AZ33/AV33,"-")</f>
        <v>-</v>
      </c>
      <c r="BB33" s="111"/>
      <c r="BC33" s="111"/>
      <c r="BD33" s="111"/>
      <c r="BE33" s="112"/>
      <c r="BF33" s="113" t="str">
        <f>IF(P33=0,"",IF(BE33=0,"",(BE33/P33)))</f>
        <v/>
      </c>
      <c r="BG33" s="112"/>
      <c r="BH33" s="114" t="str">
        <f>IFERROR(BG33/BE33,"-")</f>
        <v>-</v>
      </c>
      <c r="BI33" s="115"/>
      <c r="BJ33" s="116" t="str">
        <f>IFERROR(BI33/BE33,"-")</f>
        <v>-</v>
      </c>
      <c r="BK33" s="117"/>
      <c r="BL33" s="117"/>
      <c r="BM33" s="117"/>
      <c r="BN33" s="119"/>
      <c r="BO33" s="120" t="str">
        <f>IF(P33=0,"",IF(BN33=0,"",(BN33/P33)))</f>
        <v/>
      </c>
      <c r="BP33" s="121"/>
      <c r="BQ33" s="122" t="str">
        <f>IFERROR(BP33/BN33,"-")</f>
        <v>-</v>
      </c>
      <c r="BR33" s="123"/>
      <c r="BS33" s="124" t="str">
        <f>IFERROR(BR33/BN33,"-")</f>
        <v>-</v>
      </c>
      <c r="BT33" s="125"/>
      <c r="BU33" s="125"/>
      <c r="BV33" s="125"/>
      <c r="BW33" s="126"/>
      <c r="BX33" s="127" t="str">
        <f>IF(P33=0,"",IF(BW33=0,"",(BW33/P33)))</f>
        <v/>
      </c>
      <c r="BY33" s="128"/>
      <c r="BZ33" s="129" t="str">
        <f>IFERROR(BY33/BW33,"-")</f>
        <v>-</v>
      </c>
      <c r="CA33" s="130"/>
      <c r="CB33" s="131" t="str">
        <f>IFERROR(CA33/BW33,"-")</f>
        <v>-</v>
      </c>
      <c r="CC33" s="132"/>
      <c r="CD33" s="132"/>
      <c r="CE33" s="132"/>
      <c r="CF33" s="133"/>
      <c r="CG33" s="134" t="str">
        <f>IF(P33=0,"",IF(CF33=0,"",(CF33/P33)))</f>
        <v/>
      </c>
      <c r="CH33" s="135"/>
      <c r="CI33" s="136" t="str">
        <f>IFERROR(CH33/CF33,"-")</f>
        <v>-</v>
      </c>
      <c r="CJ33" s="137"/>
      <c r="CK33" s="138" t="str">
        <f>IFERROR(CJ33/CF33,"-")</f>
        <v>-</v>
      </c>
      <c r="CL33" s="139"/>
      <c r="CM33" s="139"/>
      <c r="CN33" s="139"/>
      <c r="CO33" s="140">
        <v>0</v>
      </c>
      <c r="CP33" s="141">
        <v>0</v>
      </c>
      <c r="CQ33" s="141"/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30"/>
      <c r="B34" s="87"/>
      <c r="C34" s="88"/>
      <c r="D34" s="88"/>
      <c r="E34" s="88"/>
      <c r="F34" s="89"/>
      <c r="G34" s="90"/>
      <c r="H34" s="90"/>
      <c r="I34" s="90"/>
      <c r="J34" s="192"/>
      <c r="K34" s="34"/>
      <c r="L34" s="34"/>
      <c r="M34" s="31"/>
      <c r="N34" s="23"/>
      <c r="O34" s="23"/>
      <c r="P34" s="23"/>
      <c r="Q34" s="33"/>
      <c r="R34" s="32"/>
      <c r="S34" s="23"/>
      <c r="T34" s="32"/>
      <c r="U34" s="183"/>
      <c r="V34" s="25"/>
      <c r="W34" s="25"/>
      <c r="X34" s="189"/>
      <c r="Y34" s="189"/>
      <c r="Z34" s="189"/>
      <c r="AA34" s="189"/>
      <c r="AB34" s="33"/>
      <c r="AC34" s="59"/>
      <c r="AD34" s="63"/>
      <c r="AE34" s="64"/>
      <c r="AF34" s="63"/>
      <c r="AG34" s="67"/>
      <c r="AH34" s="68"/>
      <c r="AI34" s="69"/>
      <c r="AJ34" s="70"/>
      <c r="AK34" s="70"/>
      <c r="AL34" s="70"/>
      <c r="AM34" s="63"/>
      <c r="AN34" s="64"/>
      <c r="AO34" s="63"/>
      <c r="AP34" s="67"/>
      <c r="AQ34" s="68"/>
      <c r="AR34" s="69"/>
      <c r="AS34" s="70"/>
      <c r="AT34" s="70"/>
      <c r="AU34" s="70"/>
      <c r="AV34" s="63"/>
      <c r="AW34" s="64"/>
      <c r="AX34" s="63"/>
      <c r="AY34" s="67"/>
      <c r="AZ34" s="68"/>
      <c r="BA34" s="69"/>
      <c r="BB34" s="70"/>
      <c r="BC34" s="70"/>
      <c r="BD34" s="70"/>
      <c r="BE34" s="63"/>
      <c r="BF34" s="64"/>
      <c r="BG34" s="63"/>
      <c r="BH34" s="67"/>
      <c r="BI34" s="68"/>
      <c r="BJ34" s="69"/>
      <c r="BK34" s="70"/>
      <c r="BL34" s="70"/>
      <c r="BM34" s="70"/>
      <c r="BN34" s="65"/>
      <c r="BO34" s="66"/>
      <c r="BP34" s="63"/>
      <c r="BQ34" s="67"/>
      <c r="BR34" s="68"/>
      <c r="BS34" s="69"/>
      <c r="BT34" s="70"/>
      <c r="BU34" s="70"/>
      <c r="BV34" s="70"/>
      <c r="BW34" s="65"/>
      <c r="BX34" s="66"/>
      <c r="BY34" s="63"/>
      <c r="BZ34" s="67"/>
      <c r="CA34" s="68"/>
      <c r="CB34" s="69"/>
      <c r="CC34" s="70"/>
      <c r="CD34" s="70"/>
      <c r="CE34" s="70"/>
      <c r="CF34" s="65"/>
      <c r="CG34" s="66"/>
      <c r="CH34" s="63"/>
      <c r="CI34" s="67"/>
      <c r="CJ34" s="68"/>
      <c r="CK34" s="69"/>
      <c r="CL34" s="70"/>
      <c r="CM34" s="70"/>
      <c r="CN34" s="70"/>
      <c r="CO34" s="71"/>
      <c r="CP34" s="68"/>
      <c r="CQ34" s="68"/>
      <c r="CR34" s="68"/>
      <c r="CS34" s="72"/>
    </row>
    <row r="35" spans="1:98">
      <c r="A35" s="30"/>
      <c r="B35" s="37"/>
      <c r="C35" s="21"/>
      <c r="D35" s="21"/>
      <c r="E35" s="21"/>
      <c r="F35" s="22"/>
      <c r="G35" s="36"/>
      <c r="H35" s="36"/>
      <c r="I35" s="75"/>
      <c r="J35" s="193"/>
      <c r="K35" s="34"/>
      <c r="L35" s="34"/>
      <c r="M35" s="31"/>
      <c r="N35" s="23"/>
      <c r="O35" s="23"/>
      <c r="P35" s="23"/>
      <c r="Q35" s="33"/>
      <c r="R35" s="32"/>
      <c r="S35" s="23"/>
      <c r="T35" s="32"/>
      <c r="U35" s="183"/>
      <c r="V35" s="25"/>
      <c r="W35" s="25"/>
      <c r="X35" s="189"/>
      <c r="Y35" s="189"/>
      <c r="Z35" s="189"/>
      <c r="AA35" s="189"/>
      <c r="AB35" s="33"/>
      <c r="AC35" s="61"/>
      <c r="AD35" s="63"/>
      <c r="AE35" s="64"/>
      <c r="AF35" s="63"/>
      <c r="AG35" s="67"/>
      <c r="AH35" s="68"/>
      <c r="AI35" s="69"/>
      <c r="AJ35" s="70"/>
      <c r="AK35" s="70"/>
      <c r="AL35" s="70"/>
      <c r="AM35" s="63"/>
      <c r="AN35" s="64"/>
      <c r="AO35" s="63"/>
      <c r="AP35" s="67"/>
      <c r="AQ35" s="68"/>
      <c r="AR35" s="69"/>
      <c r="AS35" s="70"/>
      <c r="AT35" s="70"/>
      <c r="AU35" s="70"/>
      <c r="AV35" s="63"/>
      <c r="AW35" s="64"/>
      <c r="AX35" s="63"/>
      <c r="AY35" s="67"/>
      <c r="AZ35" s="68"/>
      <c r="BA35" s="69"/>
      <c r="BB35" s="70"/>
      <c r="BC35" s="70"/>
      <c r="BD35" s="70"/>
      <c r="BE35" s="63"/>
      <c r="BF35" s="64"/>
      <c r="BG35" s="63"/>
      <c r="BH35" s="67"/>
      <c r="BI35" s="68"/>
      <c r="BJ35" s="69"/>
      <c r="BK35" s="70"/>
      <c r="BL35" s="70"/>
      <c r="BM35" s="70"/>
      <c r="BN35" s="65"/>
      <c r="BO35" s="66"/>
      <c r="BP35" s="63"/>
      <c r="BQ35" s="67"/>
      <c r="BR35" s="68"/>
      <c r="BS35" s="69"/>
      <c r="BT35" s="70"/>
      <c r="BU35" s="70"/>
      <c r="BV35" s="70"/>
      <c r="BW35" s="65"/>
      <c r="BX35" s="66"/>
      <c r="BY35" s="63"/>
      <c r="BZ35" s="67"/>
      <c r="CA35" s="68"/>
      <c r="CB35" s="69"/>
      <c r="CC35" s="70"/>
      <c r="CD35" s="70"/>
      <c r="CE35" s="70"/>
      <c r="CF35" s="65"/>
      <c r="CG35" s="66"/>
      <c r="CH35" s="63"/>
      <c r="CI35" s="67"/>
      <c r="CJ35" s="68"/>
      <c r="CK35" s="69"/>
      <c r="CL35" s="70"/>
      <c r="CM35" s="70"/>
      <c r="CN35" s="70"/>
      <c r="CO35" s="71"/>
      <c r="CP35" s="68"/>
      <c r="CQ35" s="68"/>
      <c r="CR35" s="68"/>
      <c r="CS35" s="72"/>
    </row>
    <row r="36" spans="1:98">
      <c r="A36" s="19">
        <f>AB36</f>
        <v>0.3208</v>
      </c>
      <c r="B36" s="39"/>
      <c r="C36" s="39"/>
      <c r="D36" s="39"/>
      <c r="E36" s="39"/>
      <c r="F36" s="39"/>
      <c r="G36" s="40" t="s">
        <v>134</v>
      </c>
      <c r="H36" s="40"/>
      <c r="I36" s="40"/>
      <c r="J36" s="190">
        <f>SUM(J6:J35)</f>
        <v>1250000</v>
      </c>
      <c r="K36" s="41">
        <f>SUM(K6:K35)</f>
        <v>656</v>
      </c>
      <c r="L36" s="41">
        <f>SUM(L6:L35)</f>
        <v>210</v>
      </c>
      <c r="M36" s="41">
        <f>SUM(M6:M35)</f>
        <v>704</v>
      </c>
      <c r="N36" s="41">
        <f>SUM(N6:N35)</f>
        <v>88</v>
      </c>
      <c r="O36" s="41">
        <f>SUM(O6:O35)</f>
        <v>1</v>
      </c>
      <c r="P36" s="41">
        <f>SUM(P6:P35)</f>
        <v>89</v>
      </c>
      <c r="Q36" s="42">
        <f>IFERROR(P36/M36,"-")</f>
        <v>0.12642045454545</v>
      </c>
      <c r="R36" s="78">
        <f>SUM(R6:R35)</f>
        <v>3</v>
      </c>
      <c r="S36" s="78">
        <f>SUM(S6:S35)</f>
        <v>30</v>
      </c>
      <c r="T36" s="42">
        <f>IFERROR(R36/P36,"-")</f>
        <v>0.033707865168539</v>
      </c>
      <c r="U36" s="184">
        <f>IFERROR(J36/P36,"-")</f>
        <v>14044.943820225</v>
      </c>
      <c r="V36" s="44">
        <f>SUM(V6:V35)</f>
        <v>23</v>
      </c>
      <c r="W36" s="42">
        <f>IFERROR(V36/P36,"-")</f>
        <v>0.25842696629213</v>
      </c>
      <c r="X36" s="190">
        <f>SUM(X6:X35)</f>
        <v>401000</v>
      </c>
      <c r="Y36" s="190">
        <f>IFERROR(X36/P36,"-")</f>
        <v>4505.6179775281</v>
      </c>
      <c r="Z36" s="190">
        <f>IFERROR(X36/V36,"-")</f>
        <v>17434.782608696</v>
      </c>
      <c r="AA36" s="190">
        <f>X36-J36</f>
        <v>-849000</v>
      </c>
      <c r="AB36" s="47">
        <f>X36/J36</f>
        <v>0.3208</v>
      </c>
      <c r="AC36" s="60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2"/>
      <c r="CA36" s="62"/>
      <c r="CB36" s="62"/>
      <c r="CC36" s="62"/>
      <c r="CD36" s="62"/>
      <c r="CE36" s="62"/>
      <c r="CF36" s="62"/>
      <c r="CG36" s="62"/>
      <c r="CH36" s="62"/>
      <c r="CI36" s="62"/>
      <c r="CJ36" s="62"/>
      <c r="CK36" s="62"/>
      <c r="CL36" s="62"/>
      <c r="CM36" s="62"/>
      <c r="CN36" s="62"/>
      <c r="CO36" s="62"/>
      <c r="CP36" s="62"/>
      <c r="CQ36" s="62"/>
      <c r="CR36" s="62"/>
      <c r="CS36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3"/>
    <mergeCell ref="J6:J13"/>
    <mergeCell ref="U6:U13"/>
    <mergeCell ref="AA6:AA13"/>
    <mergeCell ref="AB6:AB13"/>
    <mergeCell ref="A14:A19"/>
    <mergeCell ref="J14:J19"/>
    <mergeCell ref="U14:U19"/>
    <mergeCell ref="AA14:AA19"/>
    <mergeCell ref="AB14:AB19"/>
    <mergeCell ref="A20:A21"/>
    <mergeCell ref="J20:J21"/>
    <mergeCell ref="U20:U21"/>
    <mergeCell ref="AA20:AA21"/>
    <mergeCell ref="AB20:AB21"/>
    <mergeCell ref="A22:A23"/>
    <mergeCell ref="J22:J23"/>
    <mergeCell ref="U22:U23"/>
    <mergeCell ref="AA22:AA23"/>
    <mergeCell ref="AB22:AB23"/>
    <mergeCell ref="A24:A25"/>
    <mergeCell ref="J24:J25"/>
    <mergeCell ref="U24:U25"/>
    <mergeCell ref="AA24:AA25"/>
    <mergeCell ref="AB24:AB25"/>
    <mergeCell ref="A26:A27"/>
    <mergeCell ref="J26:J27"/>
    <mergeCell ref="U26:U27"/>
    <mergeCell ref="AA26:AA27"/>
    <mergeCell ref="AB26:AB27"/>
    <mergeCell ref="A28:A29"/>
    <mergeCell ref="J28:J29"/>
    <mergeCell ref="U28:U29"/>
    <mergeCell ref="AA28:AA29"/>
    <mergeCell ref="AB28:AB29"/>
    <mergeCell ref="A30:A31"/>
    <mergeCell ref="J30:J31"/>
    <mergeCell ref="U30:U31"/>
    <mergeCell ref="AA30:AA31"/>
    <mergeCell ref="AB30:AB31"/>
    <mergeCell ref="A32:A33"/>
    <mergeCell ref="J32:J33"/>
    <mergeCell ref="U32:U33"/>
    <mergeCell ref="AA32:AA33"/>
    <mergeCell ref="AB32:AB33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