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<sst xmlns="http://schemas.openxmlformats.org/spreadsheetml/2006/main" uniqueCount="91">
  <si>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</si>
  <si>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</si>
  <si>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</si>
  <si>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</si>
  <si>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</si>
  <si>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</si>
  <si>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</si>
  <si>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</si>
  <si>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</si>
  <si>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</si>
  <si>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</si>
  <si>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</si>
  <si>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</si>
  <si>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</si>
  <si>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</si>
  <si>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</si>
  <si>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</si>
  <si>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</si>
  <si>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</si>
  <si>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</si>
  <si>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</si>
  <si>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</si>
  <si>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</si>
  <si>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</si>
  <si>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</si>
  <si>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</si>
  <si>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</si>
  <si>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</si>
  <si>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</si>
  <si>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</si>
  <si>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</si>
  <si>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</si>
  <si>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</si>
  <si>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</si>
  <si>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</si>
  <si>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</si>
  <si>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</si>
  <si>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</si>
  <si>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</si>
  <si>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</si>
  <si>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</si>
  <si>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</si>
  <si>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</si>
  <si>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</si>
  <si>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</si>
  <si>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</si>
  <si>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</si>
  <si>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</si>
  <si>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</si>
  <si>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</si>
  <si>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</si>
  <si>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</si>
  <si>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</si>
  <si>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</si>
  <si>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</si>
  <si>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</si>
  <si>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</si>
  <si>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</si>
  <si>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</si>
  <si>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</si>
  <si>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</si>
  <si>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np2953</t>
  </si>
  <si>
    <t>①右女３（緒方泰子）</t>
  </si>
  <si>
    <t>155「天然素人熟女」</t>
  </si>
  <si>
    <t>lp03_a</t>
  </si>
  <si>
    <t>スポーツ報知関東</t>
  </si>
  <si>
    <t>半2段つかみ20段保証</t>
  </si>
  <si>
    <t>20段保証</t>
  </si>
  <si>
    <t>np2954</t>
  </si>
  <si>
    <t>②旧デイリー風（赤い服女性）</t>
  </si>
  <si>
    <t>156「早い！安い！熟女！」</t>
  </si>
  <si>
    <t>半3段つかみ20段保証</t>
  </si>
  <si>
    <t>np2955</t>
  </si>
  <si>
    <t>③興奮版（森沢かな）</t>
  </si>
  <si>
    <t>157「迷うな！50代以上なら今試すしかない！」</t>
  </si>
  <si>
    <t>半5段つかみ20段保証</t>
  </si>
  <si>
    <t>np2956</t>
  </si>
  <si>
    <t>(空電共通)</t>
  </si>
  <si>
    <t>空電</t>
  </si>
  <si>
    <t>新聞 TOTAL</t>
  </si>
  <si>
    <t>●雑誌 広告</t>
  </si>
  <si>
    <t>zw209</t>
  </si>
  <si>
    <t>芸文社</t>
  </si>
  <si>
    <t>求人風（森沢かな）</t>
  </si>
  <si>
    <t>50〜70代男性限定！熟女好きな男性募集中！</t>
  </si>
  <si>
    <t>lp03_l</t>
  </si>
  <si>
    <t>カミオン</t>
  </si>
  <si>
    <t>4C1P</t>
  </si>
  <si>
    <t>2月01日(月)</t>
  </si>
  <si>
    <t>zw210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</si>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</sst>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650000</v>
      </c>
      <c r="E6" s="81">
        <v>285</v>
      </c>
      <c r="F6" s="81">
        <v>103</v>
      </c>
      <c r="G6" s="81">
        <v>449</v>
      </c>
      <c r="H6" s="91">
        <v>38</v>
      </c>
      <c r="I6" s="92">
        <v>0</v>
      </c>
      <c r="J6" s="145">
        <f>H6+I6</f>
        <v>38</v>
      </c>
      <c r="K6" s="82">
        <f>IFERROR(J6/G6,"-")</f>
        <v>0.084632516703786</v>
      </c>
      <c r="L6" s="81">
        <v>6</v>
      </c>
      <c r="M6" s="81">
        <v>16</v>
      </c>
      <c r="N6" s="82">
        <f>IFERROR(L6/J6,"-")</f>
        <v>0.15789473684211</v>
      </c>
      <c r="O6" s="83">
        <f>IFERROR(D6/J6,"-")</f>
        <v>17105.263157895</v>
      </c>
      <c r="P6" s="84">
        <v>13</v>
      </c>
      <c r="Q6" s="82">
        <f>IFERROR(P6/J6,"-")</f>
        <v>0.34210526315789</v>
      </c>
      <c r="R6" s="200">
        <v>1177000</v>
      </c>
      <c r="S6" s="201">
        <f>IFERROR(R6/J6,"-")</f>
        <v>30973.684210526</v>
      </c>
      <c r="T6" s="201">
        <f>IFERROR(R6/P6,"-")</f>
        <v>90538.461538462</v>
      </c>
      <c r="U6" s="195">
        <f>IFERROR(R6-D6,"-")</f>
        <v>527000</v>
      </c>
      <c r="V6" s="85">
        <f>R6/D6</f>
        <v>1.8107692307692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60</v>
      </c>
      <c r="F7" s="81">
        <v>30</v>
      </c>
      <c r="G7" s="81">
        <v>57</v>
      </c>
      <c r="H7" s="91">
        <v>10</v>
      </c>
      <c r="I7" s="92">
        <v>0</v>
      </c>
      <c r="J7" s="145">
        <f>H7+I7</f>
        <v>10</v>
      </c>
      <c r="K7" s="82">
        <f>IFERROR(J7/G7,"-")</f>
        <v>0.17543859649123</v>
      </c>
      <c r="L7" s="81">
        <v>2</v>
      </c>
      <c r="M7" s="81">
        <v>3</v>
      </c>
      <c r="N7" s="82">
        <f>IFERROR(L7/J7,"-")</f>
        <v>0.2</v>
      </c>
      <c r="O7" s="83">
        <f>IFERROR(D7/J7,"-")</f>
        <v>10000</v>
      </c>
      <c r="P7" s="84">
        <v>0</v>
      </c>
      <c r="Q7" s="82">
        <f>IFERROR(P7/J7,"-")</f>
        <v>0</v>
      </c>
      <c r="R7" s="200">
        <v>0</v>
      </c>
      <c r="S7" s="201">
        <f>IFERROR(R7/J7,"-")</f>
        <v>0</v>
      </c>
      <c r="T7" s="201" t="str">
        <f>IFERROR(R7/P7,"-")</f>
        <v>-</v>
      </c>
      <c r="U7" s="195">
        <f>IFERROR(R7-D7,"-")</f>
        <v>-100000</v>
      </c>
      <c r="V7" s="85">
        <f>R7/D7</f>
        <v>0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750000</v>
      </c>
      <c r="E10" s="41">
        <f>SUM(E6:E8)</f>
        <v>345</v>
      </c>
      <c r="F10" s="41">
        <f>SUM(F6:F8)</f>
        <v>133</v>
      </c>
      <c r="G10" s="41">
        <f>SUM(G6:G8)</f>
        <v>506</v>
      </c>
      <c r="H10" s="41">
        <f>SUM(H6:H8)</f>
        <v>48</v>
      </c>
      <c r="I10" s="41">
        <f>SUM(I6:I8)</f>
        <v>0</v>
      </c>
      <c r="J10" s="41">
        <f>SUM(J6:J8)</f>
        <v>48</v>
      </c>
      <c r="K10" s="42">
        <f>IFERROR(J10/G10,"-")</f>
        <v>0.094861660079051</v>
      </c>
      <c r="L10" s="78">
        <f>SUM(L6:L8)</f>
        <v>8</v>
      </c>
      <c r="M10" s="78">
        <f>SUM(M6:M8)</f>
        <v>19</v>
      </c>
      <c r="N10" s="42">
        <f>IFERROR(L10/J10,"-")</f>
        <v>0.16666666666667</v>
      </c>
      <c r="O10" s="43">
        <f>IFERROR(D10/J10,"-")</f>
        <v>15625</v>
      </c>
      <c r="P10" s="44">
        <f>SUM(P6:P8)</f>
        <v>13</v>
      </c>
      <c r="Q10" s="42">
        <f>IFERROR(P10/J10,"-")</f>
        <v>0.27083333333333</v>
      </c>
      <c r="R10" s="45">
        <f>SUM(R6:R8)</f>
        <v>1177000</v>
      </c>
      <c r="S10" s="45">
        <f>IFERROR(R10/J10,"-")</f>
        <v>24520.833333333</v>
      </c>
      <c r="T10" s="45">
        <f>IFERROR(R10/P10,"-")</f>
        <v>90538.461538462</v>
      </c>
      <c r="U10" s="46">
        <f>SUM(U6:U8)</f>
        <v>427000</v>
      </c>
      <c r="V10" s="47">
        <f>IFERROR(R10/D10,"-")</f>
        <v>1.5693333333333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1.8107692307692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650000</v>
      </c>
      <c r="K6" s="81">
        <v>29</v>
      </c>
      <c r="L6" s="81">
        <v>0</v>
      </c>
      <c r="M6" s="81">
        <v>157</v>
      </c>
      <c r="N6" s="91">
        <v>8</v>
      </c>
      <c r="O6" s="92">
        <v>0</v>
      </c>
      <c r="P6" s="93">
        <f>N6+O6</f>
        <v>8</v>
      </c>
      <c r="Q6" s="82">
        <f>IFERROR(P6/M6,"-")</f>
        <v>0.050955414012739</v>
      </c>
      <c r="R6" s="81">
        <v>0</v>
      </c>
      <c r="S6" s="81">
        <v>2</v>
      </c>
      <c r="T6" s="82">
        <f>IFERROR(S6/(O6+P6),"-")</f>
        <v>0.25</v>
      </c>
      <c r="U6" s="182">
        <f>IFERROR(J6/SUM(P6:P9),"-")</f>
        <v>17105.263157895</v>
      </c>
      <c r="V6" s="84">
        <v>1</v>
      </c>
      <c r="W6" s="82">
        <f>IF(P6=0,"-",V6/P6)</f>
        <v>0.125</v>
      </c>
      <c r="X6" s="186">
        <v>25000</v>
      </c>
      <c r="Y6" s="187">
        <f>IFERROR(X6/P6,"-")</f>
        <v>3125</v>
      </c>
      <c r="Z6" s="187">
        <f>IFERROR(X6/V6,"-")</f>
        <v>25000</v>
      </c>
      <c r="AA6" s="188">
        <f>SUM(X6:X9)-SUM(J6:J9)</f>
        <v>527000</v>
      </c>
      <c r="AB6" s="85">
        <f>SUM(X6:X9)/SUM(J6:J9)</f>
        <v>1.8107692307692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0.5</v>
      </c>
      <c r="BP6" s="121">
        <v>1</v>
      </c>
      <c r="BQ6" s="122">
        <f>IFERROR(BP6/BN6,"-")</f>
        <v>0.25</v>
      </c>
      <c r="BR6" s="123">
        <v>25000</v>
      </c>
      <c r="BS6" s="124">
        <f>IFERROR(BR6/BN6,"-")</f>
        <v>6250</v>
      </c>
      <c r="BT6" s="125"/>
      <c r="BU6" s="125"/>
      <c r="BV6" s="125">
        <v>1</v>
      </c>
      <c r="BW6" s="126">
        <v>3</v>
      </c>
      <c r="BX6" s="127">
        <f>IF(P6=0,"",IF(BW6=0,"",(BW6/P6)))</f>
        <v>0.375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25000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69</v>
      </c>
      <c r="E7" s="203" t="s">
        <v>70</v>
      </c>
      <c r="F7" s="203" t="s">
        <v>64</v>
      </c>
      <c r="G7" s="203" t="s">
        <v>65</v>
      </c>
      <c r="H7" s="90" t="s">
        <v>71</v>
      </c>
      <c r="I7" s="90"/>
      <c r="J7" s="188"/>
      <c r="K7" s="81">
        <v>21</v>
      </c>
      <c r="L7" s="81">
        <v>0</v>
      </c>
      <c r="M7" s="81">
        <v>78</v>
      </c>
      <c r="N7" s="91">
        <v>7</v>
      </c>
      <c r="O7" s="92">
        <v>0</v>
      </c>
      <c r="P7" s="93">
        <f>N7+O7</f>
        <v>7</v>
      </c>
      <c r="Q7" s="82">
        <f>IFERROR(P7/M7,"-")</f>
        <v>0.08974358974359</v>
      </c>
      <c r="R7" s="81">
        <v>2</v>
      </c>
      <c r="S7" s="81">
        <v>5</v>
      </c>
      <c r="T7" s="82">
        <f>IFERROR(S7/(O7+P7),"-")</f>
        <v>0.71428571428571</v>
      </c>
      <c r="U7" s="182"/>
      <c r="V7" s="84">
        <v>3</v>
      </c>
      <c r="W7" s="82">
        <f>IF(P7=0,"-",V7/P7)</f>
        <v>0.42857142857143</v>
      </c>
      <c r="X7" s="186">
        <v>18000</v>
      </c>
      <c r="Y7" s="187">
        <f>IFERROR(X7/P7,"-")</f>
        <v>2571.4285714286</v>
      </c>
      <c r="Z7" s="187">
        <f>IFERROR(X7/V7,"-")</f>
        <v>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0.14285714285714</v>
      </c>
      <c r="AO7" s="100">
        <v>1</v>
      </c>
      <c r="AP7" s="102">
        <f>IFERROR(AP7/AM7,"-")</f>
        <v>0</v>
      </c>
      <c r="AQ7" s="103">
        <v>3000</v>
      </c>
      <c r="AR7" s="104">
        <f>IFERROR(AQ7/AM7,"-")</f>
        <v>3000</v>
      </c>
      <c r="AS7" s="105">
        <v>1</v>
      </c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0.42857142857143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>
        <v>1</v>
      </c>
      <c r="BQ7" s="122">
        <f>IFERROR(BP7/BN7,"-")</f>
        <v>0.5</v>
      </c>
      <c r="BR7" s="123">
        <v>5000</v>
      </c>
      <c r="BS7" s="124">
        <f>IFERROR(BR7/BN7,"-")</f>
        <v>2500</v>
      </c>
      <c r="BT7" s="125">
        <v>1</v>
      </c>
      <c r="BU7" s="125"/>
      <c r="BV7" s="125"/>
      <c r="BW7" s="126">
        <v>1</v>
      </c>
      <c r="BX7" s="127">
        <f>IF(P7=0,"",IF(BW7=0,"",(BW7/P7)))</f>
        <v>0.14285714285714</v>
      </c>
      <c r="BY7" s="128">
        <v>1</v>
      </c>
      <c r="BZ7" s="129">
        <f>IFERROR(BY7/BW7,"-")</f>
        <v>1</v>
      </c>
      <c r="CA7" s="130">
        <v>10000</v>
      </c>
      <c r="CB7" s="131">
        <f>IFERROR(CA7/BW7,"-")</f>
        <v>10000</v>
      </c>
      <c r="CC7" s="132"/>
      <c r="CD7" s="132">
        <v>1</v>
      </c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18000</v>
      </c>
      <c r="CQ7" s="141">
        <v>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72</v>
      </c>
      <c r="C8" s="203"/>
      <c r="D8" s="203" t="s">
        <v>73</v>
      </c>
      <c r="E8" s="203" t="s">
        <v>74</v>
      </c>
      <c r="F8" s="203" t="s">
        <v>64</v>
      </c>
      <c r="G8" s="203" t="s">
        <v>65</v>
      </c>
      <c r="H8" s="90" t="s">
        <v>75</v>
      </c>
      <c r="I8" s="90"/>
      <c r="J8" s="188"/>
      <c r="K8" s="81">
        <v>30</v>
      </c>
      <c r="L8" s="81">
        <v>0</v>
      </c>
      <c r="M8" s="81">
        <v>155</v>
      </c>
      <c r="N8" s="91">
        <v>7</v>
      </c>
      <c r="O8" s="92">
        <v>0</v>
      </c>
      <c r="P8" s="93">
        <f>N8+O8</f>
        <v>7</v>
      </c>
      <c r="Q8" s="82">
        <f>IFERROR(P8/M8,"-")</f>
        <v>0.045161290322581</v>
      </c>
      <c r="R8" s="81">
        <v>1</v>
      </c>
      <c r="S8" s="81">
        <v>3</v>
      </c>
      <c r="T8" s="82">
        <f>IFERROR(S8/(O8+P8),"-")</f>
        <v>0.42857142857143</v>
      </c>
      <c r="U8" s="182"/>
      <c r="V8" s="84">
        <v>4</v>
      </c>
      <c r="W8" s="82">
        <f>IF(P8=0,"-",V8/P8)</f>
        <v>0.57142857142857</v>
      </c>
      <c r="X8" s="186">
        <v>132000</v>
      </c>
      <c r="Y8" s="187">
        <f>IFERROR(X8/P8,"-")</f>
        <v>18857.142857143</v>
      </c>
      <c r="Z8" s="187">
        <f>IFERROR(X8/V8,"-")</f>
        <v>33000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0.28571428571429</v>
      </c>
      <c r="BG8" s="112">
        <v>1</v>
      </c>
      <c r="BH8" s="114">
        <f>IFERROR(BG8/BE8,"-")</f>
        <v>0.5</v>
      </c>
      <c r="BI8" s="115">
        <v>15000</v>
      </c>
      <c r="BJ8" s="116">
        <f>IFERROR(BI8/BE8,"-")</f>
        <v>7500</v>
      </c>
      <c r="BK8" s="117"/>
      <c r="BL8" s="117">
        <v>1</v>
      </c>
      <c r="BM8" s="117"/>
      <c r="BN8" s="119">
        <v>2</v>
      </c>
      <c r="BO8" s="120">
        <f>IF(P8=0,"",IF(BN8=0,"",(BN8/P8)))</f>
        <v>0.28571428571429</v>
      </c>
      <c r="BP8" s="121">
        <v>1</v>
      </c>
      <c r="BQ8" s="122">
        <f>IFERROR(BP8/BN8,"-")</f>
        <v>0.5</v>
      </c>
      <c r="BR8" s="123">
        <v>33000</v>
      </c>
      <c r="BS8" s="124">
        <f>IFERROR(BR8/BN8,"-")</f>
        <v>16500</v>
      </c>
      <c r="BT8" s="125"/>
      <c r="BU8" s="125"/>
      <c r="BV8" s="125">
        <v>1</v>
      </c>
      <c r="BW8" s="126">
        <v>2</v>
      </c>
      <c r="BX8" s="127">
        <f>IF(P8=0,"",IF(BW8=0,"",(BW8/P8)))</f>
        <v>0.28571428571429</v>
      </c>
      <c r="BY8" s="128">
        <v>1</v>
      </c>
      <c r="BZ8" s="129">
        <f>IFERROR(BY8/BW8,"-")</f>
        <v>0.5</v>
      </c>
      <c r="CA8" s="130">
        <v>9000</v>
      </c>
      <c r="CB8" s="131">
        <f>IFERROR(CA8/BW8,"-")</f>
        <v>4500</v>
      </c>
      <c r="CC8" s="132"/>
      <c r="CD8" s="132"/>
      <c r="CE8" s="132">
        <v>1</v>
      </c>
      <c r="CF8" s="133">
        <v>1</v>
      </c>
      <c r="CG8" s="134">
        <f>IF(P8=0,"",IF(CF8=0,"",(CF8/P8)))</f>
        <v>0.14285714285714</v>
      </c>
      <c r="CH8" s="135">
        <v>1</v>
      </c>
      <c r="CI8" s="136">
        <f>IFERROR(CH8/CF8,"-")</f>
        <v>1</v>
      </c>
      <c r="CJ8" s="137">
        <v>75000</v>
      </c>
      <c r="CK8" s="138">
        <f>IFERROR(CJ8/CF8,"-")</f>
        <v>75000</v>
      </c>
      <c r="CL8" s="139"/>
      <c r="CM8" s="139"/>
      <c r="CN8" s="139">
        <v>1</v>
      </c>
      <c r="CO8" s="140">
        <v>4</v>
      </c>
      <c r="CP8" s="141">
        <v>132000</v>
      </c>
      <c r="CQ8" s="141">
        <v>75000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76</v>
      </c>
      <c r="C9" s="203"/>
      <c r="D9" s="203" t="s">
        <v>77</v>
      </c>
      <c r="E9" s="203" t="s">
        <v>77</v>
      </c>
      <c r="F9" s="203" t="s">
        <v>78</v>
      </c>
      <c r="G9" s="203"/>
      <c r="H9" s="90"/>
      <c r="I9" s="90"/>
      <c r="J9" s="188"/>
      <c r="K9" s="81">
        <v>205</v>
      </c>
      <c r="L9" s="81">
        <v>103</v>
      </c>
      <c r="M9" s="81">
        <v>59</v>
      </c>
      <c r="N9" s="91">
        <v>16</v>
      </c>
      <c r="O9" s="92">
        <v>0</v>
      </c>
      <c r="P9" s="93">
        <f>N9+O9</f>
        <v>16</v>
      </c>
      <c r="Q9" s="82">
        <f>IFERROR(P9/M9,"-")</f>
        <v>0.27118644067797</v>
      </c>
      <c r="R9" s="81">
        <v>3</v>
      </c>
      <c r="S9" s="81">
        <v>6</v>
      </c>
      <c r="T9" s="82">
        <f>IFERROR(S9/(O9+P9),"-")</f>
        <v>0.375</v>
      </c>
      <c r="U9" s="182"/>
      <c r="V9" s="84">
        <v>5</v>
      </c>
      <c r="W9" s="82">
        <f>IF(P9=0,"-",V9/P9)</f>
        <v>0.3125</v>
      </c>
      <c r="X9" s="186">
        <v>1002000</v>
      </c>
      <c r="Y9" s="187">
        <f>IFERROR(X9/P9,"-")</f>
        <v>62625</v>
      </c>
      <c r="Z9" s="187">
        <f>IFERROR(X9/V9,"-")</f>
        <v>200400</v>
      </c>
      <c r="AA9" s="188"/>
      <c r="AB9" s="85"/>
      <c r="AC9" s="79"/>
      <c r="AD9" s="94">
        <v>1</v>
      </c>
      <c r="AE9" s="95">
        <f>IF(P9=0,"",IF(AD9=0,"",(AD9/P9)))</f>
        <v>0.0625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0.0625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0.0625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4</v>
      </c>
      <c r="BO9" s="120">
        <f>IF(P9=0,"",IF(BN9=0,"",(BN9/P9)))</f>
        <v>0.25</v>
      </c>
      <c r="BP9" s="121">
        <v>3</v>
      </c>
      <c r="BQ9" s="122">
        <f>IFERROR(BP9/BN9,"-")</f>
        <v>0.75</v>
      </c>
      <c r="BR9" s="123">
        <v>849000</v>
      </c>
      <c r="BS9" s="124">
        <f>IFERROR(BR9/BN9,"-")</f>
        <v>212250</v>
      </c>
      <c r="BT9" s="125">
        <v>1</v>
      </c>
      <c r="BU9" s="125"/>
      <c r="BV9" s="125">
        <v>2</v>
      </c>
      <c r="BW9" s="126">
        <v>6</v>
      </c>
      <c r="BX9" s="127">
        <f>IF(P9=0,"",IF(BW9=0,"",(BW9/P9)))</f>
        <v>0.375</v>
      </c>
      <c r="BY9" s="128">
        <v>3</v>
      </c>
      <c r="BZ9" s="129">
        <f>IFERROR(BY9/BW9,"-")</f>
        <v>0.5</v>
      </c>
      <c r="CA9" s="130">
        <v>29000</v>
      </c>
      <c r="CB9" s="131">
        <f>IFERROR(CA9/BW9,"-")</f>
        <v>4833.3333333333</v>
      </c>
      <c r="CC9" s="132">
        <v>2</v>
      </c>
      <c r="CD9" s="132"/>
      <c r="CE9" s="132">
        <v>1</v>
      </c>
      <c r="CF9" s="133">
        <v>3</v>
      </c>
      <c r="CG9" s="134">
        <f>IF(P9=0,"",IF(CF9=0,"",(CF9/P9)))</f>
        <v>0.1875</v>
      </c>
      <c r="CH9" s="135">
        <v>3</v>
      </c>
      <c r="CI9" s="136">
        <f>IFERROR(CH9/CF9,"-")</f>
        <v>1</v>
      </c>
      <c r="CJ9" s="137">
        <v>1164000</v>
      </c>
      <c r="CK9" s="138">
        <f>IFERROR(CJ9/CF9,"-")</f>
        <v>388000</v>
      </c>
      <c r="CL9" s="139"/>
      <c r="CM9" s="139"/>
      <c r="CN9" s="139">
        <v>3</v>
      </c>
      <c r="CO9" s="140">
        <v>5</v>
      </c>
      <c r="CP9" s="141">
        <v>1002000</v>
      </c>
      <c r="CQ9" s="141">
        <v>867000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1.8107692307692</v>
      </c>
      <c r="B12" s="39"/>
      <c r="C12" s="39"/>
      <c r="D12" s="39"/>
      <c r="E12" s="39"/>
      <c r="F12" s="39"/>
      <c r="G12" s="40" t="s">
        <v>79</v>
      </c>
      <c r="H12" s="40"/>
      <c r="I12" s="40"/>
      <c r="J12" s="190">
        <f>SUM(J6:J11)</f>
        <v>650000</v>
      </c>
      <c r="K12" s="41">
        <f>SUM(K6:K11)</f>
        <v>285</v>
      </c>
      <c r="L12" s="41">
        <f>SUM(L6:L11)</f>
        <v>103</v>
      </c>
      <c r="M12" s="41">
        <f>SUM(M6:M11)</f>
        <v>449</v>
      </c>
      <c r="N12" s="41">
        <f>SUM(N6:N11)</f>
        <v>38</v>
      </c>
      <c r="O12" s="41">
        <f>SUM(O6:O11)</f>
        <v>0</v>
      </c>
      <c r="P12" s="41">
        <f>SUM(P6:P11)</f>
        <v>38</v>
      </c>
      <c r="Q12" s="42">
        <f>IFERROR(P12/M12,"-")</f>
        <v>0.084632516703786</v>
      </c>
      <c r="R12" s="78">
        <f>SUM(R6:R11)</f>
        <v>6</v>
      </c>
      <c r="S12" s="78">
        <f>SUM(S6:S11)</f>
        <v>16</v>
      </c>
      <c r="T12" s="42">
        <f>IFERROR(R12/P12,"-")</f>
        <v>0.15789473684211</v>
      </c>
      <c r="U12" s="184">
        <f>IFERROR(J12/P12,"-")</f>
        <v>17105.263157895</v>
      </c>
      <c r="V12" s="44">
        <f>SUM(V6:V11)</f>
        <v>13</v>
      </c>
      <c r="W12" s="42">
        <f>IFERROR(V12/P12,"-")</f>
        <v>0.34210526315789</v>
      </c>
      <c r="X12" s="190">
        <f>SUM(X6:X11)</f>
        <v>1177000</v>
      </c>
      <c r="Y12" s="190">
        <f>IFERROR(X12/P12,"-")</f>
        <v>30973.684210526</v>
      </c>
      <c r="Z12" s="190">
        <f>IFERROR(X12/V12,"-")</f>
        <v>90538.461538462</v>
      </c>
      <c r="AA12" s="190">
        <f>X12-J12</f>
        <v>527000</v>
      </c>
      <c r="AB12" s="47">
        <f>X12/J12</f>
        <v>1.8107692307692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80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</v>
      </c>
      <c r="B6" s="203" t="s">
        <v>81</v>
      </c>
      <c r="C6" s="203" t="s">
        <v>82</v>
      </c>
      <c r="D6" s="203" t="s">
        <v>83</v>
      </c>
      <c r="E6" s="203" t="s">
        <v>84</v>
      </c>
      <c r="F6" s="203" t="s">
        <v>85</v>
      </c>
      <c r="G6" s="203" t="s">
        <v>86</v>
      </c>
      <c r="H6" s="90" t="s">
        <v>87</v>
      </c>
      <c r="I6" s="90" t="s">
        <v>88</v>
      </c>
      <c r="J6" s="188">
        <v>100000</v>
      </c>
      <c r="K6" s="81">
        <v>6</v>
      </c>
      <c r="L6" s="81">
        <v>0</v>
      </c>
      <c r="M6" s="81">
        <v>35</v>
      </c>
      <c r="N6" s="91">
        <v>2</v>
      </c>
      <c r="O6" s="92">
        <v>0</v>
      </c>
      <c r="P6" s="93">
        <f>N6+O6</f>
        <v>2</v>
      </c>
      <c r="Q6" s="82">
        <f>IFERROR(P6/M6,"-")</f>
        <v>0.057142857142857</v>
      </c>
      <c r="R6" s="81">
        <v>0</v>
      </c>
      <c r="S6" s="81">
        <v>1</v>
      </c>
      <c r="T6" s="82">
        <f>IFERROR(S6/(O6+P6),"-")</f>
        <v>0.5</v>
      </c>
      <c r="U6" s="182">
        <f>IFERROR(J6/SUM(P6:P7),"-")</f>
        <v>10000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-100000</v>
      </c>
      <c r="AB6" s="85">
        <f>SUM(X6:X7)/SUM(J6:J7)</f>
        <v>0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2</v>
      </c>
      <c r="BO6" s="120">
        <f>IF(P6=0,"",IF(BN6=0,"",(BN6/P6)))</f>
        <v>1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89</v>
      </c>
      <c r="C7" s="203"/>
      <c r="D7" s="203"/>
      <c r="E7" s="203"/>
      <c r="F7" s="203" t="s">
        <v>78</v>
      </c>
      <c r="G7" s="203"/>
      <c r="H7" s="90"/>
      <c r="I7" s="90"/>
      <c r="J7" s="188"/>
      <c r="K7" s="81">
        <v>54</v>
      </c>
      <c r="L7" s="81">
        <v>30</v>
      </c>
      <c r="M7" s="81">
        <v>22</v>
      </c>
      <c r="N7" s="91">
        <v>8</v>
      </c>
      <c r="O7" s="92">
        <v>0</v>
      </c>
      <c r="P7" s="93">
        <f>N7+O7</f>
        <v>8</v>
      </c>
      <c r="Q7" s="82">
        <f>IFERROR(P7/M7,"-")</f>
        <v>0.36363636363636</v>
      </c>
      <c r="R7" s="81">
        <v>2</v>
      </c>
      <c r="S7" s="81">
        <v>2</v>
      </c>
      <c r="T7" s="82">
        <f>IFERROR(S7/(O7+P7),"-")</f>
        <v>0.25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0.625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</v>
      </c>
      <c r="B10" s="39"/>
      <c r="C10" s="39"/>
      <c r="D10" s="39"/>
      <c r="E10" s="39"/>
      <c r="F10" s="39"/>
      <c r="G10" s="40" t="s">
        <v>90</v>
      </c>
      <c r="H10" s="40"/>
      <c r="I10" s="40"/>
      <c r="J10" s="190">
        <f>SUM(J6:J9)</f>
        <v>100000</v>
      </c>
      <c r="K10" s="41">
        <f>SUM(K6:K9)</f>
        <v>60</v>
      </c>
      <c r="L10" s="41">
        <f>SUM(L6:L9)</f>
        <v>30</v>
      </c>
      <c r="M10" s="41">
        <f>SUM(M6:M9)</f>
        <v>57</v>
      </c>
      <c r="N10" s="41">
        <f>SUM(N6:N9)</f>
        <v>10</v>
      </c>
      <c r="O10" s="41">
        <f>SUM(O6:O9)</f>
        <v>0</v>
      </c>
      <c r="P10" s="41">
        <f>SUM(P6:P9)</f>
        <v>10</v>
      </c>
      <c r="Q10" s="42">
        <f>IFERROR(P10/M10,"-")</f>
        <v>0.17543859649123</v>
      </c>
      <c r="R10" s="78">
        <f>SUM(R6:R9)</f>
        <v>2</v>
      </c>
      <c r="S10" s="78">
        <f>SUM(S6:S9)</f>
        <v>3</v>
      </c>
      <c r="T10" s="42">
        <f>IFERROR(R10/P10,"-")</f>
        <v>0.2</v>
      </c>
      <c r="U10" s="184">
        <f>IFERROR(J10/P10,"-")</f>
        <v>10000</v>
      </c>
      <c r="V10" s="44">
        <f>SUM(V6:V9)</f>
        <v>0</v>
      </c>
      <c r="W10" s="42">
        <f>IFERROR(V10/P10,"-")</f>
        <v>0</v>
      </c>
      <c r="X10" s="190">
        <f>SUM(X6:X9)</f>
        <v>0</v>
      </c>
      <c r="Y10" s="190">
        <f>IFERROR(X10/P10,"-")</f>
        <v>0</v>
      </c>
      <c r="Z10" s="190" t="str">
        <f>IFERROR(X10/V10,"-")</f>
        <v>-</v>
      </c>
      <c r="AA10" s="190">
        <f>X10-J10</f>
        <v>-100000</v>
      </c>
      <c r="AB10" s="47">
        <f>X10/J10</f>
        <v>0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