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<sst xmlns="http://schemas.openxmlformats.org/spreadsheetml/2006/main" uniqueCount="188">
  <si>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</si>
  <si>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</si>
  <si>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</si>
  <si>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</si>
  <si>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</si>
  <si>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</si>
  <si>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</si>
  <si>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</si>
  <si>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</si>
  <si>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</si>
  <si>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</si>
  <si>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</si>
  <si>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</si>
  <si>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</si>
  <si>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</si>
  <si>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</si>
  <si>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</si>
  <si>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</si>
  <si>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</si>
  <si>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</si>
  <si>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</si>
  <si>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</si>
  <si>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</si>
  <si>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</si>
  <si>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</si>
  <si>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</si>
  <si>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</si>
  <si>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</si>
  <si>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</si>
  <si>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</si>
  <si>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</si>
  <si>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</si>
  <si>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</si>
  <si>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</si>
  <si>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</si>
  <si>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</si>
  <si>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</si>
  <si>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</si>
  <si>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</si>
  <si>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</si>
  <si>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</si>
  <si>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</si>
  <si>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</si>
  <si>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</si>
  <si>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</si>
  <si>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</si>
  <si>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</si>
  <si>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</si>
  <si>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</si>
  <si>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</si>
  <si>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</si>
  <si>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</si>
  <si>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</si>
  <si>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</si>
  <si>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</si>
  <si>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</si>
  <si>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</si>
  <si>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</si>
  <si>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</si>
  <si>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</si>
  <si>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np2659</t>
  </si>
  <si>
    <t>右女３</t>
  </si>
  <si>
    <t>男性求む！</t>
  </si>
  <si>
    <t>lp03_l</t>
  </si>
  <si>
    <t>スポニチ関東</t>
  </si>
  <si>
    <t>4C終面全5段</t>
  </si>
  <si>
    <t>9月05日(土)</t>
  </si>
  <si>
    <t>np2660</t>
  </si>
  <si>
    <t>スポニチ関西</t>
  </si>
  <si>
    <t>np2661</t>
  </si>
  <si>
    <t>スポニチ西部</t>
  </si>
  <si>
    <t>np2662</t>
  </si>
  <si>
    <t>スポニチ北海道</t>
  </si>
  <si>
    <t>np2663</t>
  </si>
  <si>
    <t>(空電共通)</t>
  </si>
  <si>
    <t>空電</t>
  </si>
  <si>
    <t>空電 (共通)</t>
  </si>
  <si>
    <t>np2664</t>
  </si>
  <si>
    <t>右女3スマホ(NEW)</t>
  </si>
  <si>
    <t>女性が好きな私にとって神サイトです</t>
  </si>
  <si>
    <t>サンスポ関西</t>
  </si>
  <si>
    <t>np2665</t>
  </si>
  <si>
    <t>np2666</t>
  </si>
  <si>
    <t>サンスポ関東</t>
  </si>
  <si>
    <t>全5段</t>
  </si>
  <si>
    <t>9月19日(土)</t>
  </si>
  <si>
    <t>np2667</t>
  </si>
  <si>
    <t>np2668</t>
  </si>
  <si>
    <t>エヴァ版QR</t>
  </si>
  <si>
    <t>女性から男性を誘うサイト</t>
  </si>
  <si>
    <t>9月21日(月)</t>
  </si>
  <si>
    <t>np2669</t>
  </si>
  <si>
    <t>np2670</t>
  </si>
  <si>
    <t>高麗人参版</t>
  </si>
  <si>
    <t>ニッカン関西</t>
  </si>
  <si>
    <t>4C全面</t>
  </si>
  <si>
    <t>9月12日(土)</t>
  </si>
  <si>
    <t>np2671</t>
  </si>
  <si>
    <t>np2672</t>
  </si>
  <si>
    <t>①旧デイリー風</t>
  </si>
  <si>
    <t>135「何回誘われた？俺、実は10人目」</t>
  </si>
  <si>
    <t>半2段つかみ20段保証</t>
  </si>
  <si>
    <t>20段保証</t>
  </si>
  <si>
    <t>np2673</t>
  </si>
  <si>
    <t>②右女3</t>
  </si>
  <si>
    <t>136「かぁー！今から帰っても2時間しか寝れないわー」</t>
  </si>
  <si>
    <t>np2674</t>
  </si>
  <si>
    <t>③興奮版</t>
  </si>
  <si>
    <t>137「パンチのきいた出会い！出会い好きにはたまりません。」</t>
  </si>
  <si>
    <t>np2675</t>
  </si>
  <si>
    <t>④求人風</t>
  </si>
  <si>
    <t>138「五つ星の出会い。今までにない出会いがココに。」</t>
  </si>
  <si>
    <t>np2676</t>
  </si>
  <si>
    <t>np2677</t>
  </si>
  <si>
    <t>np2678</t>
  </si>
  <si>
    <t>np2679</t>
  </si>
  <si>
    <t>np2680</t>
  </si>
  <si>
    <t>np2681</t>
  </si>
  <si>
    <t>np2682</t>
  </si>
  <si>
    <t>大正版</t>
  </si>
  <si>
    <t>半2段つかみ10段保証</t>
  </si>
  <si>
    <t>10段保証</t>
  </si>
  <si>
    <t>np2683</t>
  </si>
  <si>
    <t>np2684</t>
  </si>
  <si>
    <t>ニッカン北海道</t>
  </si>
  <si>
    <t>半2段つかみ10回以上</t>
  </si>
  <si>
    <t>1～10日</t>
  </si>
  <si>
    <t>np2685</t>
  </si>
  <si>
    <t>②求人風</t>
  </si>
  <si>
    <t>恥ずかしい訳ありサイト(サブ：男性が足りてないんです)</t>
  </si>
  <si>
    <t>11～20日</t>
  </si>
  <si>
    <t>np2686</t>
  </si>
  <si>
    <t>③大正版</t>
  </si>
  <si>
    <t>1日1回かんたん出会い隙間時間に少しだけでOK</t>
  </si>
  <si>
    <t>21～31日</t>
  </si>
  <si>
    <t>np2687</t>
  </si>
  <si>
    <t>np2688</t>
  </si>
  <si>
    <t>9月13日(日)</t>
  </si>
  <si>
    <t>np2689</t>
  </si>
  <si>
    <t>np2690</t>
  </si>
  <si>
    <t>9月26日(土)</t>
  </si>
  <si>
    <t>np2691</t>
  </si>
  <si>
    <t>np2692</t>
  </si>
  <si>
    <t>出会い求人</t>
  </si>
  <si>
    <t>1C終面全5段</t>
  </si>
  <si>
    <t>np2693</t>
  </si>
  <si>
    <t>np2694</t>
  </si>
  <si>
    <t>np2695</t>
  </si>
  <si>
    <t>np2696</t>
  </si>
  <si>
    <t>デイリースポーツ関西</t>
  </si>
  <si>
    <t>9月06日(日)</t>
  </si>
  <si>
    <t>np2697</t>
  </si>
  <si>
    <t>np2698</t>
  </si>
  <si>
    <t>誤発注版</t>
  </si>
  <si>
    <t>助けてください</t>
  </si>
  <si>
    <t>np2699</t>
  </si>
  <si>
    <t>np2700</t>
  </si>
  <si>
    <t>巨大QR版</t>
  </si>
  <si>
    <t>透き通るような白い肌</t>
  </si>
  <si>
    <t>九スポ</t>
  </si>
  <si>
    <t>np2701</t>
  </si>
  <si>
    <t>np2702</t>
  </si>
  <si>
    <t>デリヘル版</t>
  </si>
  <si>
    <t>np2703</t>
  </si>
  <si>
    <t>np2704</t>
  </si>
  <si>
    <t>発表今年一番人気の出会い系はこれ</t>
  </si>
  <si>
    <t>半5段</t>
  </si>
  <si>
    <t>np2705</t>
  </si>
  <si>
    <t>np2706</t>
  </si>
  <si>
    <t>コンパニオン版</t>
  </si>
  <si>
    <t>食事に誘われた！？野球観戦に誘われた！？</t>
  </si>
  <si>
    <t>np2707</t>
  </si>
  <si>
    <t>np2708</t>
  </si>
  <si>
    <t>np2709</t>
  </si>
  <si>
    <t>np2710</t>
  </si>
  <si>
    <t>クーポン版</t>
  </si>
  <si>
    <t>総額7300円出会いクーポン</t>
  </si>
  <si>
    <t>半5段・4件割</t>
  </si>
  <si>
    <t>np2711</t>
  </si>
  <si>
    <t>np2712</t>
  </si>
  <si>
    <t>9月27日(日)</t>
  </si>
  <si>
    <t>np2713</t>
  </si>
  <si>
    <t>np2719</t>
  </si>
  <si>
    <t>東スポ・大スポ・九スポ・中京</t>
  </si>
  <si>
    <t>記事枠</t>
  </si>
  <si>
    <t>9月17日(木)</t>
  </si>
  <si>
    <t>np2720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</si>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</sst>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57</v>
      </c>
      <c r="D6" s="195">
        <v>4062500</v>
      </c>
      <c r="E6" s="81">
        <v>1463</v>
      </c>
      <c r="F6" s="81">
        <v>692</v>
      </c>
      <c r="G6" s="81">
        <v>2170</v>
      </c>
      <c r="H6" s="91">
        <v>257</v>
      </c>
      <c r="I6" s="92">
        <v>0</v>
      </c>
      <c r="J6" s="145">
        <f>H6+I6</f>
        <v>257</v>
      </c>
      <c r="K6" s="82">
        <f>IFERROR(J6/G6,"-")</f>
        <v>0.1184331797235</v>
      </c>
      <c r="L6" s="81">
        <v>35</v>
      </c>
      <c r="M6" s="81">
        <v>98</v>
      </c>
      <c r="N6" s="82">
        <f>IFERROR(L6/J6,"-")</f>
        <v>0.13618677042802</v>
      </c>
      <c r="O6" s="83">
        <f>IFERROR(D6/J6,"-")</f>
        <v>15807.392996109</v>
      </c>
      <c r="P6" s="84">
        <v>86</v>
      </c>
      <c r="Q6" s="82">
        <f>IFERROR(P6/J6,"-")</f>
        <v>0.33463035019455</v>
      </c>
      <c r="R6" s="200">
        <v>5631700</v>
      </c>
      <c r="S6" s="201">
        <f>IFERROR(R6/J6,"-")</f>
        <v>21913.229571984</v>
      </c>
      <c r="T6" s="201">
        <f>IFERROR(R6/P6,"-")</f>
        <v>65484.88372093</v>
      </c>
      <c r="U6" s="195">
        <f>IFERROR(R6-D6,"-")</f>
        <v>1569200</v>
      </c>
      <c r="V6" s="85">
        <f>R6/D6</f>
        <v>1.3862646153846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4062500</v>
      </c>
      <c r="E9" s="41">
        <f>SUM(E6:E7)</f>
        <v>1463</v>
      </c>
      <c r="F9" s="41">
        <f>SUM(F6:F7)</f>
        <v>692</v>
      </c>
      <c r="G9" s="41">
        <f>SUM(G6:G7)</f>
        <v>2170</v>
      </c>
      <c r="H9" s="41">
        <f>SUM(H6:H7)</f>
        <v>257</v>
      </c>
      <c r="I9" s="41">
        <f>SUM(I6:I7)</f>
        <v>0</v>
      </c>
      <c r="J9" s="41">
        <f>SUM(J6:J7)</f>
        <v>257</v>
      </c>
      <c r="K9" s="42">
        <f>IFERROR(J9/G9,"-")</f>
        <v>0.1184331797235</v>
      </c>
      <c r="L9" s="78">
        <f>SUM(L6:L7)</f>
        <v>35</v>
      </c>
      <c r="M9" s="78">
        <f>SUM(M6:M7)</f>
        <v>98</v>
      </c>
      <c r="N9" s="42">
        <f>IFERROR(L9/J9,"-")</f>
        <v>0.13618677042802</v>
      </c>
      <c r="O9" s="43">
        <f>IFERROR(D9/J9,"-")</f>
        <v>15807.392996109</v>
      </c>
      <c r="P9" s="44">
        <f>SUM(P6:P7)</f>
        <v>86</v>
      </c>
      <c r="Q9" s="42">
        <f>IFERROR(P9/J9,"-")</f>
        <v>0.33463035019455</v>
      </c>
      <c r="R9" s="45">
        <f>SUM(R6:R7)</f>
        <v>5631700</v>
      </c>
      <c r="S9" s="45">
        <f>IFERROR(R9/J9,"-")</f>
        <v>21913.229571984</v>
      </c>
      <c r="T9" s="45">
        <f>IFERROR(R9/P9,"-")</f>
        <v>65484.88372093</v>
      </c>
      <c r="U9" s="46">
        <f>SUM(U6:U7)</f>
        <v>1569200</v>
      </c>
      <c r="V9" s="47">
        <f>IFERROR(R9/D9,"-")</f>
        <v>1.3862646153846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1.4628571428571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24</v>
      </c>
      <c r="L6" s="81">
        <v>0</v>
      </c>
      <c r="M6" s="81">
        <v>94</v>
      </c>
      <c r="N6" s="91">
        <v>10</v>
      </c>
      <c r="O6" s="92">
        <v>0</v>
      </c>
      <c r="P6" s="93">
        <f>N6+O6</f>
        <v>10</v>
      </c>
      <c r="Q6" s="82">
        <f>IFERROR(P6/M6,"-")</f>
        <v>0.1063829787234</v>
      </c>
      <c r="R6" s="81">
        <v>0</v>
      </c>
      <c r="S6" s="81">
        <v>6</v>
      </c>
      <c r="T6" s="82">
        <f>IFERROR(S6/(O6+P6),"-")</f>
        <v>0.6</v>
      </c>
      <c r="U6" s="182">
        <f>IFERROR(J6/SUM(P6:P10),"-")</f>
        <v>14000</v>
      </c>
      <c r="V6" s="84">
        <v>3</v>
      </c>
      <c r="W6" s="82">
        <f>IF(P6=0,"-",V6/P6)</f>
        <v>0.3</v>
      </c>
      <c r="X6" s="186">
        <v>8000</v>
      </c>
      <c r="Y6" s="187">
        <f>IFERROR(X6/P6,"-")</f>
        <v>800</v>
      </c>
      <c r="Z6" s="187">
        <f>IFERROR(X6/V6,"-")</f>
        <v>2666.6666666667</v>
      </c>
      <c r="AA6" s="188">
        <f>SUM(X6:X10)-SUM(J6:J10)</f>
        <v>324000</v>
      </c>
      <c r="AB6" s="85">
        <f>SUM(X6:X10)/SUM(J6:J10)</f>
        <v>1.4628571428571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</v>
      </c>
      <c r="BG6" s="112">
        <v>2</v>
      </c>
      <c r="BH6" s="114">
        <f>IFERROR(BG6/BE6,"-")</f>
        <v>0.66666666666667</v>
      </c>
      <c r="BI6" s="115">
        <v>5000</v>
      </c>
      <c r="BJ6" s="116">
        <f>IFERROR(BI6/BE6,"-")</f>
        <v>1666.6666666667</v>
      </c>
      <c r="BK6" s="117">
        <v>2</v>
      </c>
      <c r="BL6" s="117"/>
      <c r="BM6" s="117"/>
      <c r="BN6" s="119">
        <v>4</v>
      </c>
      <c r="BO6" s="120">
        <f>IF(P6=0,"",IF(BN6=0,"",(BN6/P6)))</f>
        <v>0.4</v>
      </c>
      <c r="BP6" s="121">
        <v>1</v>
      </c>
      <c r="BQ6" s="122">
        <f>IFERROR(BP6/BN6,"-")</f>
        <v>0.25</v>
      </c>
      <c r="BR6" s="123">
        <v>3000</v>
      </c>
      <c r="BS6" s="124">
        <f>IFERROR(BR6/BN6,"-")</f>
        <v>750</v>
      </c>
      <c r="BT6" s="125">
        <v>1</v>
      </c>
      <c r="BU6" s="125"/>
      <c r="BV6" s="125"/>
      <c r="BW6" s="126">
        <v>2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8000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16</v>
      </c>
      <c r="L7" s="81">
        <v>0</v>
      </c>
      <c r="M7" s="81">
        <v>73</v>
      </c>
      <c r="N7" s="91">
        <v>9</v>
      </c>
      <c r="O7" s="92">
        <v>0</v>
      </c>
      <c r="P7" s="93">
        <f>N7+O7</f>
        <v>9</v>
      </c>
      <c r="Q7" s="82">
        <f>IFERROR(P7/M7,"-")</f>
        <v>0.12328767123288</v>
      </c>
      <c r="R7" s="81">
        <v>0</v>
      </c>
      <c r="S7" s="81">
        <v>6</v>
      </c>
      <c r="T7" s="82">
        <f>IFERROR(S7/(O7+P7),"-")</f>
        <v>0.66666666666667</v>
      </c>
      <c r="U7" s="182"/>
      <c r="V7" s="84">
        <v>2</v>
      </c>
      <c r="W7" s="82">
        <f>IF(P7=0,"-",V7/P7)</f>
        <v>0.22222222222222</v>
      </c>
      <c r="X7" s="186">
        <v>335000</v>
      </c>
      <c r="Y7" s="187">
        <f>IFERROR(X7/P7,"-")</f>
        <v>37222.222222222</v>
      </c>
      <c r="Z7" s="187">
        <f>IFERROR(X7/V7,"-")</f>
        <v>167500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0.44444444444444</v>
      </c>
      <c r="BP7" s="121">
        <v>1</v>
      </c>
      <c r="BQ7" s="122">
        <f>IFERROR(BP7/BN7,"-")</f>
        <v>0.25</v>
      </c>
      <c r="BR7" s="123">
        <v>40000</v>
      </c>
      <c r="BS7" s="124">
        <f>IFERROR(BR7/BN7,"-")</f>
        <v>10000</v>
      </c>
      <c r="BT7" s="125"/>
      <c r="BU7" s="125"/>
      <c r="BV7" s="125">
        <v>1</v>
      </c>
      <c r="BW7" s="126">
        <v>1</v>
      </c>
      <c r="BX7" s="127">
        <f>IF(P7=0,"",IF(BW7=0,"",(BW7/P7)))</f>
        <v>0.11111111111111</v>
      </c>
      <c r="BY7" s="128">
        <v>1</v>
      </c>
      <c r="BZ7" s="129">
        <f>IFERROR(BY7/BW7,"-")</f>
        <v>1</v>
      </c>
      <c r="CA7" s="130">
        <v>295000</v>
      </c>
      <c r="CB7" s="131">
        <f>IFERROR(CA7/BW7,"-")</f>
        <v>295000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335000</v>
      </c>
      <c r="CQ7" s="141">
        <v>295000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3</v>
      </c>
      <c r="L8" s="81">
        <v>0</v>
      </c>
      <c r="M8" s="81">
        <v>18</v>
      </c>
      <c r="N8" s="91">
        <v>2</v>
      </c>
      <c r="O8" s="92">
        <v>0</v>
      </c>
      <c r="P8" s="93">
        <f>N8+O8</f>
        <v>2</v>
      </c>
      <c r="Q8" s="82">
        <f>IFERROR(P8/M8,"-")</f>
        <v>0.11111111111111</v>
      </c>
      <c r="R8" s="81">
        <v>0</v>
      </c>
      <c r="S8" s="81">
        <v>1</v>
      </c>
      <c r="T8" s="82">
        <f>IFERROR(S8/(O8+P8),"-")</f>
        <v>0.5</v>
      </c>
      <c r="U8" s="182"/>
      <c r="V8" s="84">
        <v>1</v>
      </c>
      <c r="W8" s="82">
        <f>IF(P8=0,"-",V8/P8)</f>
        <v>0.5</v>
      </c>
      <c r="X8" s="186">
        <v>9000</v>
      </c>
      <c r="Y8" s="187">
        <f>IFERROR(X8/P8,"-")</f>
        <v>4500</v>
      </c>
      <c r="Z8" s="187">
        <f>IFERROR(X8/V8,"-")</f>
        <v>9000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>
        <v>1</v>
      </c>
      <c r="BQ8" s="122">
        <f>IFERROR(BP8/BN8,"-")</f>
        <v>1</v>
      </c>
      <c r="BR8" s="123">
        <v>9000</v>
      </c>
      <c r="BS8" s="124">
        <f>IFERROR(BR8/BN8,"-")</f>
        <v>9000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9000</v>
      </c>
      <c r="CQ8" s="141">
        <v>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3</v>
      </c>
      <c r="L9" s="81">
        <v>0</v>
      </c>
      <c r="M9" s="81">
        <v>18</v>
      </c>
      <c r="N9" s="91">
        <v>1</v>
      </c>
      <c r="O9" s="92">
        <v>0</v>
      </c>
      <c r="P9" s="93">
        <f>N9+O9</f>
        <v>1</v>
      </c>
      <c r="Q9" s="82">
        <f>IFERROR(P9/M9,"-")</f>
        <v>0.055555555555556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182</v>
      </c>
      <c r="L10" s="81">
        <v>114</v>
      </c>
      <c r="M10" s="81">
        <v>72</v>
      </c>
      <c r="N10" s="91">
        <v>28</v>
      </c>
      <c r="O10" s="92">
        <v>0</v>
      </c>
      <c r="P10" s="93">
        <f>N10+O10</f>
        <v>28</v>
      </c>
      <c r="Q10" s="82">
        <f>IFERROR(P10/M10,"-")</f>
        <v>0.38888888888889</v>
      </c>
      <c r="R10" s="81">
        <v>2</v>
      </c>
      <c r="S10" s="81">
        <v>3</v>
      </c>
      <c r="T10" s="82">
        <f>IFERROR(S10/(O10+P10),"-")</f>
        <v>0.10714285714286</v>
      </c>
      <c r="U10" s="182"/>
      <c r="V10" s="84">
        <v>8</v>
      </c>
      <c r="W10" s="82">
        <f>IF(P10=0,"-",V10/P10)</f>
        <v>0.28571428571429</v>
      </c>
      <c r="X10" s="186">
        <v>672000</v>
      </c>
      <c r="Y10" s="187">
        <f>IFERROR(X10/P10,"-")</f>
        <v>24000</v>
      </c>
      <c r="Z10" s="187">
        <f>IFERROR(X10/V10,"-")</f>
        <v>84000</v>
      </c>
      <c r="AA10" s="188"/>
      <c r="AB10" s="85"/>
      <c r="AC10" s="79"/>
      <c r="AD10" s="94">
        <v>1</v>
      </c>
      <c r="AE10" s="95">
        <f>IF(P10=0,"",IF(AD10=0,"",(AD10/P10)))</f>
        <v>0.035714285714286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0.32142857142857</v>
      </c>
      <c r="BP10" s="121">
        <v>2</v>
      </c>
      <c r="BQ10" s="122">
        <f>IFERROR(BP10/BN10,"-")</f>
        <v>0.22222222222222</v>
      </c>
      <c r="BR10" s="123">
        <v>19000</v>
      </c>
      <c r="BS10" s="124">
        <f>IFERROR(BR10/BN10,"-")</f>
        <v>2111.1111111111</v>
      </c>
      <c r="BT10" s="125">
        <v>1</v>
      </c>
      <c r="BU10" s="125"/>
      <c r="BV10" s="125">
        <v>1</v>
      </c>
      <c r="BW10" s="126">
        <v>11</v>
      </c>
      <c r="BX10" s="127">
        <f>IF(P10=0,"",IF(BW10=0,"",(BW10/P10)))</f>
        <v>0.39285714285714</v>
      </c>
      <c r="BY10" s="128">
        <v>4</v>
      </c>
      <c r="BZ10" s="129">
        <f>IFERROR(BY10/BW10,"-")</f>
        <v>0.36363636363636</v>
      </c>
      <c r="CA10" s="130">
        <v>604000</v>
      </c>
      <c r="CB10" s="131">
        <f>IFERROR(CA10/BW10,"-")</f>
        <v>54909.090909091</v>
      </c>
      <c r="CC10" s="132">
        <v>1</v>
      </c>
      <c r="CD10" s="132">
        <v>1</v>
      </c>
      <c r="CE10" s="132">
        <v>2</v>
      </c>
      <c r="CF10" s="133">
        <v>3</v>
      </c>
      <c r="CG10" s="134">
        <f>IF(P10=0,"",IF(CF10=0,"",(CF10/P10)))</f>
        <v>0.10714285714286</v>
      </c>
      <c r="CH10" s="135">
        <v>2</v>
      </c>
      <c r="CI10" s="136">
        <f>IFERROR(CH10/CF10,"-")</f>
        <v>0.66666666666667</v>
      </c>
      <c r="CJ10" s="137">
        <v>49000</v>
      </c>
      <c r="CK10" s="138">
        <f>IFERROR(CJ10/CF10,"-")</f>
        <v>16333.333333333</v>
      </c>
      <c r="CL10" s="139">
        <v>1</v>
      </c>
      <c r="CM10" s="139"/>
      <c r="CN10" s="139">
        <v>1</v>
      </c>
      <c r="CO10" s="140">
        <v>8</v>
      </c>
      <c r="CP10" s="141">
        <v>672000</v>
      </c>
      <c r="CQ10" s="141">
        <v>578000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0.25789473684211</v>
      </c>
      <c r="B11" s="203" t="s">
        <v>77</v>
      </c>
      <c r="C11" s="203"/>
      <c r="D11" s="203" t="s">
        <v>78</v>
      </c>
      <c r="E11" s="203" t="s">
        <v>79</v>
      </c>
      <c r="F11" s="203" t="s">
        <v>63</v>
      </c>
      <c r="G11" s="203" t="s">
        <v>80</v>
      </c>
      <c r="H11" s="90" t="s">
        <v>65</v>
      </c>
      <c r="I11" s="204" t="s">
        <v>66</v>
      </c>
      <c r="J11" s="188">
        <v>570000</v>
      </c>
      <c r="K11" s="81">
        <v>17</v>
      </c>
      <c r="L11" s="81">
        <v>0</v>
      </c>
      <c r="M11" s="81">
        <v>64</v>
      </c>
      <c r="N11" s="91">
        <v>5</v>
      </c>
      <c r="O11" s="92">
        <v>0</v>
      </c>
      <c r="P11" s="93">
        <f>N11+O11</f>
        <v>5</v>
      </c>
      <c r="Q11" s="82">
        <f>IFERROR(P11/M11,"-")</f>
        <v>0.078125</v>
      </c>
      <c r="R11" s="81">
        <v>0</v>
      </c>
      <c r="S11" s="81">
        <v>1</v>
      </c>
      <c r="T11" s="82">
        <f>IFERROR(S11/(O11+P11),"-")</f>
        <v>0.2</v>
      </c>
      <c r="U11" s="182">
        <f>IFERROR(J11/SUM(P11:P16),"-")</f>
        <v>23750</v>
      </c>
      <c r="V11" s="84">
        <v>2</v>
      </c>
      <c r="W11" s="82">
        <f>IF(P11=0,"-",V11/P11)</f>
        <v>0.4</v>
      </c>
      <c r="X11" s="186">
        <v>13000</v>
      </c>
      <c r="Y11" s="187">
        <f>IFERROR(X11/P11,"-")</f>
        <v>2600</v>
      </c>
      <c r="Z11" s="187">
        <f>IFERROR(X11/V11,"-")</f>
        <v>6500</v>
      </c>
      <c r="AA11" s="188">
        <f>SUM(X11:X16)-SUM(J11:J16)</f>
        <v>-423000</v>
      </c>
      <c r="AB11" s="85">
        <f>SUM(X11:X16)/SUM(J11:J16)</f>
        <v>0.25789473684211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0.4</v>
      </c>
      <c r="BG11" s="112">
        <v>1</v>
      </c>
      <c r="BH11" s="114">
        <f>IFERROR(BG11/BE11,"-")</f>
        <v>0.5</v>
      </c>
      <c r="BI11" s="115">
        <v>8000</v>
      </c>
      <c r="BJ11" s="116">
        <f>IFERROR(BI11/BE11,"-")</f>
        <v>4000</v>
      </c>
      <c r="BK11" s="117"/>
      <c r="BL11" s="117">
        <v>1</v>
      </c>
      <c r="BM11" s="117"/>
      <c r="BN11" s="119">
        <v>1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</v>
      </c>
      <c r="BY11" s="128">
        <v>1</v>
      </c>
      <c r="BZ11" s="129">
        <f>IFERROR(BY11/BW11,"-")</f>
        <v>1</v>
      </c>
      <c r="CA11" s="130">
        <v>5000</v>
      </c>
      <c r="CB11" s="131">
        <f>IFERROR(CA11/BW11,"-")</f>
        <v>5000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13000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78</v>
      </c>
      <c r="E12" s="203" t="s">
        <v>79</v>
      </c>
      <c r="F12" s="203" t="s">
        <v>75</v>
      </c>
      <c r="G12" s="203"/>
      <c r="H12" s="90"/>
      <c r="I12" s="90"/>
      <c r="J12" s="188"/>
      <c r="K12" s="81">
        <v>41</v>
      </c>
      <c r="L12" s="81">
        <v>28</v>
      </c>
      <c r="M12" s="81">
        <v>13</v>
      </c>
      <c r="N12" s="91">
        <v>7</v>
      </c>
      <c r="O12" s="92">
        <v>0</v>
      </c>
      <c r="P12" s="93">
        <f>N12+O12</f>
        <v>7</v>
      </c>
      <c r="Q12" s="82">
        <f>IFERROR(P12/M12,"-")</f>
        <v>0.53846153846154</v>
      </c>
      <c r="R12" s="81">
        <v>5</v>
      </c>
      <c r="S12" s="81">
        <v>1</v>
      </c>
      <c r="T12" s="82">
        <f>IFERROR(S12/(O12+P12),"-")</f>
        <v>0.14285714285714</v>
      </c>
      <c r="U12" s="182"/>
      <c r="V12" s="84">
        <v>5</v>
      </c>
      <c r="W12" s="82">
        <f>IF(P12=0,"-",V12/P12)</f>
        <v>0.71428571428571</v>
      </c>
      <c r="X12" s="186">
        <v>49000</v>
      </c>
      <c r="Y12" s="187">
        <f>IFERROR(X12/P12,"-")</f>
        <v>7000</v>
      </c>
      <c r="Z12" s="187">
        <f>IFERROR(X12/V12,"-")</f>
        <v>9800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>
        <v>1</v>
      </c>
      <c r="BH12" s="114">
        <f>IFERROR(BG12/BE12,"-")</f>
        <v>1</v>
      </c>
      <c r="BI12" s="115">
        <v>5000</v>
      </c>
      <c r="BJ12" s="116">
        <f>IFERROR(BI12/BE12,"-")</f>
        <v>5000</v>
      </c>
      <c r="BK12" s="117">
        <v>1</v>
      </c>
      <c r="BL12" s="117"/>
      <c r="BM12" s="117"/>
      <c r="BN12" s="119">
        <v>2</v>
      </c>
      <c r="BO12" s="120">
        <f>IF(P12=0,"",IF(BN12=0,"",(BN12/P12)))</f>
        <v>0.28571428571429</v>
      </c>
      <c r="BP12" s="121">
        <v>1</v>
      </c>
      <c r="BQ12" s="122">
        <f>IFERROR(BP12/BN12,"-")</f>
        <v>0.5</v>
      </c>
      <c r="BR12" s="123">
        <v>6000</v>
      </c>
      <c r="BS12" s="124">
        <f>IFERROR(BR12/BN12,"-")</f>
        <v>3000</v>
      </c>
      <c r="BT12" s="125"/>
      <c r="BU12" s="125">
        <v>1</v>
      </c>
      <c r="BV12" s="125"/>
      <c r="BW12" s="126">
        <v>2</v>
      </c>
      <c r="BX12" s="127">
        <f>IF(P12=0,"",IF(BW12=0,"",(BW12/P12)))</f>
        <v>0.28571428571429</v>
      </c>
      <c r="BY12" s="128">
        <v>2</v>
      </c>
      <c r="BZ12" s="129">
        <f>IFERROR(BY12/BW12,"-")</f>
        <v>1</v>
      </c>
      <c r="CA12" s="130">
        <v>11000</v>
      </c>
      <c r="CB12" s="131">
        <f>IFERROR(CA12/BW12,"-")</f>
        <v>5500</v>
      </c>
      <c r="CC12" s="132">
        <v>1</v>
      </c>
      <c r="CD12" s="132"/>
      <c r="CE12" s="132">
        <v>1</v>
      </c>
      <c r="CF12" s="133">
        <v>2</v>
      </c>
      <c r="CG12" s="134">
        <f>IF(P12=0,"",IF(CF12=0,"",(CF12/P12)))</f>
        <v>0.28571428571429</v>
      </c>
      <c r="CH12" s="135">
        <v>1</v>
      </c>
      <c r="CI12" s="136">
        <f>IFERROR(CH12/CF12,"-")</f>
        <v>0.5</v>
      </c>
      <c r="CJ12" s="137">
        <v>27000</v>
      </c>
      <c r="CK12" s="138">
        <f>IFERROR(CJ12/CF12,"-")</f>
        <v>13500</v>
      </c>
      <c r="CL12" s="139"/>
      <c r="CM12" s="139"/>
      <c r="CN12" s="139">
        <v>1</v>
      </c>
      <c r="CO12" s="140">
        <v>5</v>
      </c>
      <c r="CP12" s="141">
        <v>49000</v>
      </c>
      <c r="CQ12" s="141">
        <v>27000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78</v>
      </c>
      <c r="E13" s="203" t="s">
        <v>79</v>
      </c>
      <c r="F13" s="203" t="s">
        <v>63</v>
      </c>
      <c r="G13" s="203" t="s">
        <v>83</v>
      </c>
      <c r="H13" s="90" t="s">
        <v>84</v>
      </c>
      <c r="I13" s="204" t="s">
        <v>85</v>
      </c>
      <c r="J13" s="188"/>
      <c r="K13" s="81">
        <v>10</v>
      </c>
      <c r="L13" s="81">
        <v>0</v>
      </c>
      <c r="M13" s="81">
        <v>56</v>
      </c>
      <c r="N13" s="91">
        <v>1</v>
      </c>
      <c r="O13" s="92">
        <v>0</v>
      </c>
      <c r="P13" s="93">
        <f>N13+O13</f>
        <v>1</v>
      </c>
      <c r="Q13" s="82">
        <f>IFERROR(P13/M13,"-")</f>
        <v>0.017857142857143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78</v>
      </c>
      <c r="E14" s="203" t="s">
        <v>79</v>
      </c>
      <c r="F14" s="203" t="s">
        <v>75</v>
      </c>
      <c r="G14" s="203"/>
      <c r="H14" s="90"/>
      <c r="I14" s="90"/>
      <c r="J14" s="188"/>
      <c r="K14" s="81">
        <v>22</v>
      </c>
      <c r="L14" s="81">
        <v>15</v>
      </c>
      <c r="M14" s="81">
        <v>5</v>
      </c>
      <c r="N14" s="91">
        <v>4</v>
      </c>
      <c r="O14" s="92">
        <v>0</v>
      </c>
      <c r="P14" s="93">
        <f>N14+O14</f>
        <v>4</v>
      </c>
      <c r="Q14" s="82">
        <f>IFERROR(P14/M14,"-")</f>
        <v>0.8</v>
      </c>
      <c r="R14" s="81">
        <v>0</v>
      </c>
      <c r="S14" s="81">
        <v>2</v>
      </c>
      <c r="T14" s="82">
        <f>IFERROR(S14/(O14+P14),"-")</f>
        <v>0.5</v>
      </c>
      <c r="U14" s="182"/>
      <c r="V14" s="84">
        <v>1</v>
      </c>
      <c r="W14" s="82">
        <f>IF(P14=0,"-",V14/P14)</f>
        <v>0.25</v>
      </c>
      <c r="X14" s="186">
        <v>55000</v>
      </c>
      <c r="Y14" s="187">
        <f>IFERROR(X14/P14,"-")</f>
        <v>13750</v>
      </c>
      <c r="Z14" s="187">
        <f>IFERROR(X14/V14,"-")</f>
        <v>55000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0.75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0.25</v>
      </c>
      <c r="BY14" s="128">
        <v>1</v>
      </c>
      <c r="BZ14" s="129">
        <f>IFERROR(BY14/BW14,"-")</f>
        <v>1</v>
      </c>
      <c r="CA14" s="130">
        <v>55000</v>
      </c>
      <c r="CB14" s="131">
        <f>IFERROR(CA14/BW14,"-")</f>
        <v>55000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55000</v>
      </c>
      <c r="CQ14" s="141">
        <v>55000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88</v>
      </c>
      <c r="E15" s="203" t="s">
        <v>89</v>
      </c>
      <c r="F15" s="203" t="s">
        <v>63</v>
      </c>
      <c r="G15" s="203" t="s">
        <v>83</v>
      </c>
      <c r="H15" s="90" t="s">
        <v>84</v>
      </c>
      <c r="I15" s="90" t="s">
        <v>90</v>
      </c>
      <c r="J15" s="188"/>
      <c r="K15" s="81">
        <v>27</v>
      </c>
      <c r="L15" s="81">
        <v>0</v>
      </c>
      <c r="M15" s="81">
        <v>134</v>
      </c>
      <c r="N15" s="91">
        <v>4</v>
      </c>
      <c r="O15" s="92">
        <v>0</v>
      </c>
      <c r="P15" s="93">
        <f>N15+O15</f>
        <v>4</v>
      </c>
      <c r="Q15" s="82">
        <f>IFERROR(P15/M15,"-")</f>
        <v>0.029850746268657</v>
      </c>
      <c r="R15" s="81">
        <v>0</v>
      </c>
      <c r="S15" s="81">
        <v>2</v>
      </c>
      <c r="T15" s="82">
        <f>IFERROR(S15/(O15+P15),"-")</f>
        <v>0.5</v>
      </c>
      <c r="U15" s="182"/>
      <c r="V15" s="84">
        <v>1</v>
      </c>
      <c r="W15" s="82">
        <f>IF(P15=0,"-",V15/P15)</f>
        <v>0.25</v>
      </c>
      <c r="X15" s="186">
        <v>30000</v>
      </c>
      <c r="Y15" s="187">
        <f>IFERROR(X15/P15,"-")</f>
        <v>7500</v>
      </c>
      <c r="Z15" s="187">
        <f>IFERROR(X15/V15,"-")</f>
        <v>30000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0.25</v>
      </c>
      <c r="CH15" s="135">
        <v>1</v>
      </c>
      <c r="CI15" s="136">
        <f>IFERROR(CH15/CF15,"-")</f>
        <v>1</v>
      </c>
      <c r="CJ15" s="137">
        <v>30000</v>
      </c>
      <c r="CK15" s="138">
        <f>IFERROR(CJ15/CF15,"-")</f>
        <v>30000</v>
      </c>
      <c r="CL15" s="139"/>
      <c r="CM15" s="139"/>
      <c r="CN15" s="139">
        <v>1</v>
      </c>
      <c r="CO15" s="140">
        <v>1</v>
      </c>
      <c r="CP15" s="141">
        <v>30000</v>
      </c>
      <c r="CQ15" s="141">
        <v>30000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88</v>
      </c>
      <c r="E16" s="203" t="s">
        <v>89</v>
      </c>
      <c r="F16" s="203" t="s">
        <v>75</v>
      </c>
      <c r="G16" s="203"/>
      <c r="H16" s="90"/>
      <c r="I16" s="90"/>
      <c r="J16" s="188"/>
      <c r="K16" s="81">
        <v>28</v>
      </c>
      <c r="L16" s="81">
        <v>24</v>
      </c>
      <c r="M16" s="81">
        <v>2</v>
      </c>
      <c r="N16" s="91">
        <v>3</v>
      </c>
      <c r="O16" s="92">
        <v>0</v>
      </c>
      <c r="P16" s="93">
        <f>N16+O16</f>
        <v>3</v>
      </c>
      <c r="Q16" s="82">
        <f>IFERROR(P16/M16,"-")</f>
        <v>1.5</v>
      </c>
      <c r="R16" s="81">
        <v>0</v>
      </c>
      <c r="S16" s="81">
        <v>2</v>
      </c>
      <c r="T16" s="82">
        <f>IFERROR(S16/(O16+P16),"-")</f>
        <v>0.66666666666667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>
        <v>1</v>
      </c>
      <c r="BQ16" s="122">
        <f>IFERROR(BP16/BN16,"-")</f>
        <v>1</v>
      </c>
      <c r="BR16" s="123">
        <v>1000</v>
      </c>
      <c r="BS16" s="124">
        <f>IFERROR(BR16/BN16,"-")</f>
        <v>1000</v>
      </c>
      <c r="BT16" s="125">
        <v>1</v>
      </c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0.33333333333333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>
        <v>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4.9046875</v>
      </c>
      <c r="B17" s="203" t="s">
        <v>92</v>
      </c>
      <c r="C17" s="203"/>
      <c r="D17" s="203" t="s">
        <v>93</v>
      </c>
      <c r="E17" s="203" t="s">
        <v>79</v>
      </c>
      <c r="F17" s="203" t="s">
        <v>63</v>
      </c>
      <c r="G17" s="203" t="s">
        <v>94</v>
      </c>
      <c r="H17" s="90" t="s">
        <v>95</v>
      </c>
      <c r="I17" s="204" t="s">
        <v>96</v>
      </c>
      <c r="J17" s="188">
        <v>320000</v>
      </c>
      <c r="K17" s="81">
        <v>20</v>
      </c>
      <c r="L17" s="81">
        <v>0</v>
      </c>
      <c r="M17" s="81">
        <v>59</v>
      </c>
      <c r="N17" s="91">
        <v>10</v>
      </c>
      <c r="O17" s="92">
        <v>0</v>
      </c>
      <c r="P17" s="93">
        <f>N17+O17</f>
        <v>10</v>
      </c>
      <c r="Q17" s="82">
        <f>IFERROR(P17/M17,"-")</f>
        <v>0.16949152542373</v>
      </c>
      <c r="R17" s="81">
        <v>0</v>
      </c>
      <c r="S17" s="81">
        <v>5</v>
      </c>
      <c r="T17" s="82">
        <f>IFERROR(S17/(O17+P17),"-")</f>
        <v>0.5</v>
      </c>
      <c r="U17" s="182">
        <f>IFERROR(J17/SUM(P17:P18),"-")</f>
        <v>13913.043478261</v>
      </c>
      <c r="V17" s="84">
        <v>3</v>
      </c>
      <c r="W17" s="82">
        <f>IF(P17=0,"-",V17/P17)</f>
        <v>0.3</v>
      </c>
      <c r="X17" s="186">
        <v>67000</v>
      </c>
      <c r="Y17" s="187">
        <f>IFERROR(X17/P17,"-")</f>
        <v>6700</v>
      </c>
      <c r="Z17" s="187">
        <f>IFERROR(X17/V17,"-")</f>
        <v>22333.333333333</v>
      </c>
      <c r="AA17" s="188">
        <f>SUM(X17:X18)-SUM(J17:J18)</f>
        <v>1249500</v>
      </c>
      <c r="AB17" s="85">
        <f>SUM(X17:X18)/SUM(J17:J18)</f>
        <v>4.9046875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7</v>
      </c>
      <c r="BO17" s="120">
        <f>IF(P17=0,"",IF(BN17=0,"",(BN17/P17)))</f>
        <v>0.7</v>
      </c>
      <c r="BP17" s="121">
        <v>2</v>
      </c>
      <c r="BQ17" s="122">
        <f>IFERROR(BP17/BN17,"-")</f>
        <v>0.28571428571429</v>
      </c>
      <c r="BR17" s="123">
        <v>58000</v>
      </c>
      <c r="BS17" s="124">
        <f>IFERROR(BR17/BN17,"-")</f>
        <v>8285.7142857143</v>
      </c>
      <c r="BT17" s="125">
        <v>1</v>
      </c>
      <c r="BU17" s="125"/>
      <c r="BV17" s="125">
        <v>1</v>
      </c>
      <c r="BW17" s="126">
        <v>2</v>
      </c>
      <c r="BX17" s="127">
        <f>IF(P17=0,"",IF(BW17=0,"",(BW17/P17)))</f>
        <v>0.2</v>
      </c>
      <c r="BY17" s="128">
        <v>1</v>
      </c>
      <c r="BZ17" s="129">
        <f>IFERROR(BY17/BW17,"-")</f>
        <v>0.5</v>
      </c>
      <c r="CA17" s="130">
        <v>9000</v>
      </c>
      <c r="CB17" s="131">
        <f>IFERROR(CA17/BW17,"-")</f>
        <v>4500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67000</v>
      </c>
      <c r="CQ17" s="141">
        <v>55000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93</v>
      </c>
      <c r="E18" s="203" t="s">
        <v>79</v>
      </c>
      <c r="F18" s="203" t="s">
        <v>75</v>
      </c>
      <c r="G18" s="203"/>
      <c r="H18" s="90"/>
      <c r="I18" s="90"/>
      <c r="J18" s="188"/>
      <c r="K18" s="81">
        <v>59</v>
      </c>
      <c r="L18" s="81">
        <v>42</v>
      </c>
      <c r="M18" s="81">
        <v>23</v>
      </c>
      <c r="N18" s="91">
        <v>13</v>
      </c>
      <c r="O18" s="92">
        <v>0</v>
      </c>
      <c r="P18" s="93">
        <f>N18+O18</f>
        <v>13</v>
      </c>
      <c r="Q18" s="82">
        <f>IFERROR(P18/M18,"-")</f>
        <v>0.56521739130435</v>
      </c>
      <c r="R18" s="81">
        <v>2</v>
      </c>
      <c r="S18" s="81">
        <v>7</v>
      </c>
      <c r="T18" s="82">
        <f>IFERROR(S18/(O18+P18),"-")</f>
        <v>0.53846153846154</v>
      </c>
      <c r="U18" s="182"/>
      <c r="V18" s="84">
        <v>7</v>
      </c>
      <c r="W18" s="82">
        <f>IF(P18=0,"-",V18/P18)</f>
        <v>0.53846153846154</v>
      </c>
      <c r="X18" s="186">
        <v>1502500</v>
      </c>
      <c r="Y18" s="187">
        <f>IFERROR(X18/P18,"-")</f>
        <v>115576.92307692</v>
      </c>
      <c r="Z18" s="187">
        <f>IFERROR(X18/V18,"-")</f>
        <v>214642.85714286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0.15384615384615</v>
      </c>
      <c r="BG18" s="112">
        <v>1</v>
      </c>
      <c r="BH18" s="114">
        <f>IFERROR(BG18/BE18,"-")</f>
        <v>0.5</v>
      </c>
      <c r="BI18" s="115">
        <v>82000</v>
      </c>
      <c r="BJ18" s="116">
        <f>IFERROR(BI18/BE18,"-")</f>
        <v>41000</v>
      </c>
      <c r="BK18" s="117"/>
      <c r="BL18" s="117"/>
      <c r="BM18" s="117">
        <v>1</v>
      </c>
      <c r="BN18" s="119">
        <v>6</v>
      </c>
      <c r="BO18" s="120">
        <f>IF(P18=0,"",IF(BN18=0,"",(BN18/P18)))</f>
        <v>0.46153846153846</v>
      </c>
      <c r="BP18" s="121">
        <v>3</v>
      </c>
      <c r="BQ18" s="122">
        <f>IFERROR(BP18/BN18,"-")</f>
        <v>0.5</v>
      </c>
      <c r="BR18" s="123">
        <v>25000</v>
      </c>
      <c r="BS18" s="124">
        <f>IFERROR(BR18/BN18,"-")</f>
        <v>4166.6666666667</v>
      </c>
      <c r="BT18" s="125">
        <v>2</v>
      </c>
      <c r="BU18" s="125">
        <v>1</v>
      </c>
      <c r="BV18" s="125"/>
      <c r="BW18" s="126">
        <v>3</v>
      </c>
      <c r="BX18" s="127">
        <f>IF(P18=0,"",IF(BW18=0,"",(BW18/P18)))</f>
        <v>0.23076923076923</v>
      </c>
      <c r="BY18" s="128">
        <v>1</v>
      </c>
      <c r="BZ18" s="129">
        <f>IFERROR(BY18/BW18,"-")</f>
        <v>0.33333333333333</v>
      </c>
      <c r="CA18" s="130">
        <v>1000</v>
      </c>
      <c r="CB18" s="131">
        <f>IFERROR(CA18/BW18,"-")</f>
        <v>333.33333333333</v>
      </c>
      <c r="CC18" s="132">
        <v>1</v>
      </c>
      <c r="CD18" s="132"/>
      <c r="CE18" s="132"/>
      <c r="CF18" s="133">
        <v>2</v>
      </c>
      <c r="CG18" s="134">
        <f>IF(P18=0,"",IF(CF18=0,"",(CF18/P18)))</f>
        <v>0.15384615384615</v>
      </c>
      <c r="CH18" s="135">
        <v>2</v>
      </c>
      <c r="CI18" s="136">
        <f>IFERROR(CH18/CF18,"-")</f>
        <v>1</v>
      </c>
      <c r="CJ18" s="137">
        <v>1394500</v>
      </c>
      <c r="CK18" s="138">
        <f>IFERROR(CJ18/CF18,"-")</f>
        <v>697250</v>
      </c>
      <c r="CL18" s="139"/>
      <c r="CM18" s="139">
        <v>1</v>
      </c>
      <c r="CN18" s="139">
        <v>1</v>
      </c>
      <c r="CO18" s="140">
        <v>7</v>
      </c>
      <c r="CP18" s="141">
        <v>1502500</v>
      </c>
      <c r="CQ18" s="141">
        <v>1384500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0.8325</v>
      </c>
      <c r="B19" s="203" t="s">
        <v>98</v>
      </c>
      <c r="C19" s="203"/>
      <c r="D19" s="203" t="s">
        <v>99</v>
      </c>
      <c r="E19" s="203" t="s">
        <v>100</v>
      </c>
      <c r="F19" s="203" t="s">
        <v>63</v>
      </c>
      <c r="G19" s="203" t="s">
        <v>64</v>
      </c>
      <c r="H19" s="90" t="s">
        <v>101</v>
      </c>
      <c r="I19" s="90" t="s">
        <v>102</v>
      </c>
      <c r="J19" s="188">
        <v>400000</v>
      </c>
      <c r="K19" s="81">
        <v>10</v>
      </c>
      <c r="L19" s="81">
        <v>0</v>
      </c>
      <c r="M19" s="81">
        <v>114</v>
      </c>
      <c r="N19" s="91">
        <v>4</v>
      </c>
      <c r="O19" s="92">
        <v>0</v>
      </c>
      <c r="P19" s="93">
        <f>N19+O19</f>
        <v>4</v>
      </c>
      <c r="Q19" s="82">
        <f>IFERROR(P19/M19,"-")</f>
        <v>0.035087719298246</v>
      </c>
      <c r="R19" s="81">
        <v>0</v>
      </c>
      <c r="S19" s="81">
        <v>2</v>
      </c>
      <c r="T19" s="82">
        <f>IFERROR(S19/(O19+P19),"-")</f>
        <v>0.5</v>
      </c>
      <c r="U19" s="182">
        <f>IFERROR(J19/SUM(P19:P23),"-")</f>
        <v>15384.615384615</v>
      </c>
      <c r="V19" s="84">
        <v>1</v>
      </c>
      <c r="W19" s="82">
        <f>IF(P19=0,"-",V19/P19)</f>
        <v>0.25</v>
      </c>
      <c r="X19" s="186">
        <v>5000</v>
      </c>
      <c r="Y19" s="187">
        <f>IFERROR(X19/P19,"-")</f>
        <v>1250</v>
      </c>
      <c r="Z19" s="187">
        <f>IFERROR(X19/V19,"-")</f>
        <v>5000</v>
      </c>
      <c r="AA19" s="188">
        <f>SUM(X19:X23)-SUM(J19:J23)</f>
        <v>-67000</v>
      </c>
      <c r="AB19" s="85">
        <f>SUM(X19:X23)/SUM(J19:J23)</f>
        <v>0.8325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0.25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2</v>
      </c>
      <c r="BX19" s="127">
        <f>IF(P19=0,"",IF(BW19=0,"",(BW19/P19)))</f>
        <v>0.5</v>
      </c>
      <c r="BY19" s="128">
        <v>1</v>
      </c>
      <c r="BZ19" s="129">
        <f>IFERROR(BY19/BW19,"-")</f>
        <v>0.5</v>
      </c>
      <c r="CA19" s="130">
        <v>5000</v>
      </c>
      <c r="CB19" s="131">
        <f>IFERROR(CA19/BW19,"-")</f>
        <v>2500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5000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104</v>
      </c>
      <c r="E20" s="203" t="s">
        <v>105</v>
      </c>
      <c r="F20" s="203" t="s">
        <v>63</v>
      </c>
      <c r="G20" s="203"/>
      <c r="H20" s="90" t="s">
        <v>101</v>
      </c>
      <c r="I20" s="90"/>
      <c r="J20" s="188"/>
      <c r="K20" s="81">
        <v>6</v>
      </c>
      <c r="L20" s="81">
        <v>0</v>
      </c>
      <c r="M20" s="81">
        <v>48</v>
      </c>
      <c r="N20" s="91">
        <v>2</v>
      </c>
      <c r="O20" s="92">
        <v>0</v>
      </c>
      <c r="P20" s="93">
        <f>N20+O20</f>
        <v>2</v>
      </c>
      <c r="Q20" s="82">
        <f>IFERROR(P20/M20,"-")</f>
        <v>0.041666666666667</v>
      </c>
      <c r="R20" s="81">
        <v>0</v>
      </c>
      <c r="S20" s="81">
        <v>2</v>
      </c>
      <c r="T20" s="82">
        <f>IFERROR(S20/(O20+P20),"-")</f>
        <v>1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1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107</v>
      </c>
      <c r="E21" s="203" t="s">
        <v>108</v>
      </c>
      <c r="F21" s="203" t="s">
        <v>63</v>
      </c>
      <c r="G21" s="203"/>
      <c r="H21" s="90" t="s">
        <v>101</v>
      </c>
      <c r="I21" s="90"/>
      <c r="J21" s="188"/>
      <c r="K21" s="81">
        <v>11</v>
      </c>
      <c r="L21" s="81">
        <v>0</v>
      </c>
      <c r="M21" s="81">
        <v>88</v>
      </c>
      <c r="N21" s="91">
        <v>5</v>
      </c>
      <c r="O21" s="92">
        <v>0</v>
      </c>
      <c r="P21" s="93">
        <f>N21+O21</f>
        <v>5</v>
      </c>
      <c r="Q21" s="82">
        <f>IFERROR(P21/M21,"-")</f>
        <v>0.056818181818182</v>
      </c>
      <c r="R21" s="81">
        <v>0</v>
      </c>
      <c r="S21" s="81">
        <v>2</v>
      </c>
      <c r="T21" s="82">
        <f>IFERROR(S21/(O21+P21),"-")</f>
        <v>0.4</v>
      </c>
      <c r="U21" s="182"/>
      <c r="V21" s="84">
        <v>1</v>
      </c>
      <c r="W21" s="82">
        <f>IF(P21=0,"-",V21/P21)</f>
        <v>0.2</v>
      </c>
      <c r="X21" s="186">
        <v>14000</v>
      </c>
      <c r="Y21" s="187">
        <f>IFERROR(X21/P21,"-")</f>
        <v>2800</v>
      </c>
      <c r="Z21" s="187">
        <f>IFERROR(X21/V21,"-")</f>
        <v>14000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3</v>
      </c>
      <c r="BX21" s="127">
        <f>IF(P21=0,"",IF(BW21=0,"",(BW21/P21)))</f>
        <v>0.6</v>
      </c>
      <c r="BY21" s="128">
        <v>1</v>
      </c>
      <c r="BZ21" s="129">
        <f>IFERROR(BY21/BW21,"-")</f>
        <v>0.33333333333333</v>
      </c>
      <c r="CA21" s="130">
        <v>14000</v>
      </c>
      <c r="CB21" s="131">
        <f>IFERROR(CA21/BW21,"-")</f>
        <v>4666.6666666667</v>
      </c>
      <c r="CC21" s="132"/>
      <c r="CD21" s="132">
        <v>1</v>
      </c>
      <c r="CE21" s="132"/>
      <c r="CF21" s="133">
        <v>1</v>
      </c>
      <c r="CG21" s="134">
        <f>IF(P21=0,"",IF(CF21=0,"",(CF21/P21)))</f>
        <v>0.2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1</v>
      </c>
      <c r="CP21" s="141">
        <v>14000</v>
      </c>
      <c r="CQ21" s="141">
        <v>14000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109</v>
      </c>
      <c r="C22" s="203"/>
      <c r="D22" s="203" t="s">
        <v>110</v>
      </c>
      <c r="E22" s="203" t="s">
        <v>111</v>
      </c>
      <c r="F22" s="203" t="s">
        <v>63</v>
      </c>
      <c r="G22" s="203"/>
      <c r="H22" s="90" t="s">
        <v>101</v>
      </c>
      <c r="I22" s="90"/>
      <c r="J22" s="188"/>
      <c r="K22" s="81">
        <v>16</v>
      </c>
      <c r="L22" s="81">
        <v>0</v>
      </c>
      <c r="M22" s="81">
        <v>67</v>
      </c>
      <c r="N22" s="91">
        <v>6</v>
      </c>
      <c r="O22" s="92">
        <v>0</v>
      </c>
      <c r="P22" s="93">
        <f>N22+O22</f>
        <v>6</v>
      </c>
      <c r="Q22" s="82">
        <f>IFERROR(P22/M22,"-")</f>
        <v>0.08955223880597</v>
      </c>
      <c r="R22" s="81">
        <v>0</v>
      </c>
      <c r="S22" s="81">
        <v>3</v>
      </c>
      <c r="T22" s="82">
        <f>IFERROR(S22/(O22+P22),"-")</f>
        <v>0.5</v>
      </c>
      <c r="U22" s="182"/>
      <c r="V22" s="84">
        <v>1</v>
      </c>
      <c r="W22" s="82">
        <f>IF(P22=0,"-",V22/P22)</f>
        <v>0.16666666666667</v>
      </c>
      <c r="X22" s="186">
        <v>11000</v>
      </c>
      <c r="Y22" s="187">
        <f>IFERROR(X22/P22,"-")</f>
        <v>1833.3333333333</v>
      </c>
      <c r="Z22" s="187">
        <f>IFERROR(X22/V22,"-")</f>
        <v>11000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0.16666666666667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3</v>
      </c>
      <c r="BX22" s="127">
        <f>IF(P22=0,"",IF(BW22=0,"",(BW22/P22)))</f>
        <v>0.5</v>
      </c>
      <c r="BY22" s="128">
        <v>2</v>
      </c>
      <c r="BZ22" s="129">
        <f>IFERROR(BY22/BW22,"-")</f>
        <v>0.66666666666667</v>
      </c>
      <c r="CA22" s="130">
        <v>41000</v>
      </c>
      <c r="CB22" s="131">
        <f>IFERROR(CA22/BW22,"-")</f>
        <v>13666.666666667</v>
      </c>
      <c r="CC22" s="132">
        <v>1</v>
      </c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11000</v>
      </c>
      <c r="CQ22" s="141">
        <v>40000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74</v>
      </c>
      <c r="E23" s="203" t="s">
        <v>74</v>
      </c>
      <c r="F23" s="203" t="s">
        <v>75</v>
      </c>
      <c r="G23" s="203"/>
      <c r="H23" s="90"/>
      <c r="I23" s="90"/>
      <c r="J23" s="188"/>
      <c r="K23" s="81">
        <v>156</v>
      </c>
      <c r="L23" s="81">
        <v>81</v>
      </c>
      <c r="M23" s="81">
        <v>32</v>
      </c>
      <c r="N23" s="91">
        <v>9</v>
      </c>
      <c r="O23" s="92">
        <v>0</v>
      </c>
      <c r="P23" s="93">
        <f>N23+O23</f>
        <v>9</v>
      </c>
      <c r="Q23" s="82">
        <f>IFERROR(P23/M23,"-")</f>
        <v>0.28125</v>
      </c>
      <c r="R23" s="81">
        <v>2</v>
      </c>
      <c r="S23" s="81">
        <v>2</v>
      </c>
      <c r="T23" s="82">
        <f>IFERROR(S23/(O23+P23),"-")</f>
        <v>0.22222222222222</v>
      </c>
      <c r="U23" s="182"/>
      <c r="V23" s="84">
        <v>3</v>
      </c>
      <c r="W23" s="82">
        <f>IF(P23=0,"-",V23/P23)</f>
        <v>0.33333333333333</v>
      </c>
      <c r="X23" s="186">
        <v>303000</v>
      </c>
      <c r="Y23" s="187">
        <f>IFERROR(X23/P23,"-")</f>
        <v>33666.666666667</v>
      </c>
      <c r="Z23" s="187">
        <f>IFERROR(X23/V23,"-")</f>
        <v>101000</v>
      </c>
      <c r="AA23" s="188"/>
      <c r="AB23" s="85"/>
      <c r="AC23" s="79"/>
      <c r="AD23" s="94">
        <v>1</v>
      </c>
      <c r="AE23" s="95">
        <f>IF(P23=0,"",IF(AD23=0,"",(AD23/P23)))</f>
        <v>0.11111111111111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0.11111111111111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4</v>
      </c>
      <c r="BO23" s="120">
        <f>IF(P23=0,"",IF(BN23=0,"",(BN23/P23)))</f>
        <v>0.44444444444444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3</v>
      </c>
      <c r="BX23" s="127">
        <f>IF(P23=0,"",IF(BW23=0,"",(BW23/P23)))</f>
        <v>0.33333333333333</v>
      </c>
      <c r="BY23" s="128">
        <v>3</v>
      </c>
      <c r="BZ23" s="129">
        <f>IFERROR(BY23/BW23,"-")</f>
        <v>1</v>
      </c>
      <c r="CA23" s="130">
        <v>303000</v>
      </c>
      <c r="CB23" s="131">
        <f>IFERROR(CA23/BW23,"-")</f>
        <v>101000</v>
      </c>
      <c r="CC23" s="132"/>
      <c r="CD23" s="132"/>
      <c r="CE23" s="132">
        <v>3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3</v>
      </c>
      <c r="CP23" s="141">
        <v>303000</v>
      </c>
      <c r="CQ23" s="141">
        <v>176000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1.845</v>
      </c>
      <c r="B24" s="203" t="s">
        <v>113</v>
      </c>
      <c r="C24" s="203"/>
      <c r="D24" s="203" t="s">
        <v>99</v>
      </c>
      <c r="E24" s="203" t="s">
        <v>100</v>
      </c>
      <c r="F24" s="203" t="s">
        <v>63</v>
      </c>
      <c r="G24" s="203" t="s">
        <v>68</v>
      </c>
      <c r="H24" s="90" t="s">
        <v>101</v>
      </c>
      <c r="I24" s="90" t="s">
        <v>102</v>
      </c>
      <c r="J24" s="188">
        <v>400000</v>
      </c>
      <c r="K24" s="81">
        <v>15</v>
      </c>
      <c r="L24" s="81">
        <v>0</v>
      </c>
      <c r="M24" s="81">
        <v>101</v>
      </c>
      <c r="N24" s="91">
        <v>5</v>
      </c>
      <c r="O24" s="92">
        <v>0</v>
      </c>
      <c r="P24" s="93">
        <f>N24+O24</f>
        <v>5</v>
      </c>
      <c r="Q24" s="82">
        <f>IFERROR(P24/M24,"-")</f>
        <v>0.04950495049505</v>
      </c>
      <c r="R24" s="81">
        <v>1</v>
      </c>
      <c r="S24" s="81">
        <v>2</v>
      </c>
      <c r="T24" s="82">
        <f>IFERROR(S24/(O24+P24),"-")</f>
        <v>0.4</v>
      </c>
      <c r="U24" s="182">
        <f>IFERROR(J24/SUM(P24:P28),"-")</f>
        <v>10256.41025641</v>
      </c>
      <c r="V24" s="84">
        <v>2</v>
      </c>
      <c r="W24" s="82">
        <f>IF(P24=0,"-",V24/P24)</f>
        <v>0.4</v>
      </c>
      <c r="X24" s="186">
        <v>100000</v>
      </c>
      <c r="Y24" s="187">
        <f>IFERROR(X24/P24,"-")</f>
        <v>20000</v>
      </c>
      <c r="Z24" s="187">
        <f>IFERROR(X24/V24,"-")</f>
        <v>50000</v>
      </c>
      <c r="AA24" s="188">
        <f>SUM(X24:X28)-SUM(J24:J28)</f>
        <v>338000</v>
      </c>
      <c r="AB24" s="85">
        <f>SUM(X24:X28)/SUM(J24:J28)</f>
        <v>1.845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0.2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>
        <v>1</v>
      </c>
      <c r="BH24" s="114">
        <f>IFERROR(BG24/BE24,"-")</f>
        <v>1</v>
      </c>
      <c r="BI24" s="115">
        <v>10000</v>
      </c>
      <c r="BJ24" s="116">
        <f>IFERROR(BI24/BE24,"-")</f>
        <v>10000</v>
      </c>
      <c r="BK24" s="117"/>
      <c r="BL24" s="117">
        <v>1</v>
      </c>
      <c r="BM24" s="117"/>
      <c r="BN24" s="119">
        <v>1</v>
      </c>
      <c r="BO24" s="120">
        <f>IF(P24=0,"",IF(BN24=0,"",(BN24/P24)))</f>
        <v>0.2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0.4</v>
      </c>
      <c r="BY24" s="128">
        <v>1</v>
      </c>
      <c r="BZ24" s="129">
        <f>IFERROR(BY24/BW24,"-")</f>
        <v>0.5</v>
      </c>
      <c r="CA24" s="130">
        <v>90000</v>
      </c>
      <c r="CB24" s="131">
        <f>IFERROR(CA24/BW24,"-")</f>
        <v>45000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100000</v>
      </c>
      <c r="CQ24" s="141">
        <v>90000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104</v>
      </c>
      <c r="E25" s="203" t="s">
        <v>105</v>
      </c>
      <c r="F25" s="203" t="s">
        <v>63</v>
      </c>
      <c r="G25" s="203"/>
      <c r="H25" s="90" t="s">
        <v>101</v>
      </c>
      <c r="I25" s="90"/>
      <c r="J25" s="188"/>
      <c r="K25" s="81">
        <v>9</v>
      </c>
      <c r="L25" s="81">
        <v>0</v>
      </c>
      <c r="M25" s="81">
        <v>56</v>
      </c>
      <c r="N25" s="91">
        <v>2</v>
      </c>
      <c r="O25" s="92">
        <v>0</v>
      </c>
      <c r="P25" s="93">
        <f>N25+O25</f>
        <v>2</v>
      </c>
      <c r="Q25" s="82">
        <f>IFERROR(P25/M25,"-")</f>
        <v>0.035714285714286</v>
      </c>
      <c r="R25" s="81">
        <v>1</v>
      </c>
      <c r="S25" s="81">
        <v>1</v>
      </c>
      <c r="T25" s="82">
        <f>IFERROR(S25/(O25+P25),"-")</f>
        <v>0.5</v>
      </c>
      <c r="U25" s="182"/>
      <c r="V25" s="84">
        <v>1</v>
      </c>
      <c r="W25" s="82">
        <f>IF(P25=0,"-",V25/P25)</f>
        <v>0.5</v>
      </c>
      <c r="X25" s="186">
        <v>16000</v>
      </c>
      <c r="Y25" s="187">
        <f>IFERROR(X25/P25,"-")</f>
        <v>8000</v>
      </c>
      <c r="Z25" s="187">
        <f>IFERROR(X25/V25,"-")</f>
        <v>16000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>
        <v>1</v>
      </c>
      <c r="BQ25" s="122">
        <f>IFERROR(BP25/BN25,"-")</f>
        <v>1</v>
      </c>
      <c r="BR25" s="123">
        <v>16000</v>
      </c>
      <c r="BS25" s="124">
        <f>IFERROR(BR25/BN25,"-")</f>
        <v>16000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16000</v>
      </c>
      <c r="CQ25" s="141">
        <v>16000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115</v>
      </c>
      <c r="C26" s="203"/>
      <c r="D26" s="203" t="s">
        <v>107</v>
      </c>
      <c r="E26" s="203" t="s">
        <v>108</v>
      </c>
      <c r="F26" s="203" t="s">
        <v>63</v>
      </c>
      <c r="G26" s="203"/>
      <c r="H26" s="90" t="s">
        <v>101</v>
      </c>
      <c r="I26" s="90"/>
      <c r="J26" s="188"/>
      <c r="K26" s="81">
        <v>12</v>
      </c>
      <c r="L26" s="81">
        <v>0</v>
      </c>
      <c r="M26" s="81">
        <v>71</v>
      </c>
      <c r="N26" s="91">
        <v>1</v>
      </c>
      <c r="O26" s="92">
        <v>0</v>
      </c>
      <c r="P26" s="93">
        <f>N26+O26</f>
        <v>1</v>
      </c>
      <c r="Q26" s="82">
        <f>IFERROR(P26/M26,"-")</f>
        <v>0.014084507042254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116</v>
      </c>
      <c r="C27" s="203"/>
      <c r="D27" s="203" t="s">
        <v>110</v>
      </c>
      <c r="E27" s="203" t="s">
        <v>111</v>
      </c>
      <c r="F27" s="203" t="s">
        <v>63</v>
      </c>
      <c r="G27" s="203"/>
      <c r="H27" s="90" t="s">
        <v>101</v>
      </c>
      <c r="I27" s="90"/>
      <c r="J27" s="188"/>
      <c r="K27" s="81">
        <v>9</v>
      </c>
      <c r="L27" s="81">
        <v>0</v>
      </c>
      <c r="M27" s="81">
        <v>89</v>
      </c>
      <c r="N27" s="91">
        <v>6</v>
      </c>
      <c r="O27" s="92">
        <v>0</v>
      </c>
      <c r="P27" s="93">
        <f>N27+O27</f>
        <v>6</v>
      </c>
      <c r="Q27" s="82">
        <f>IFERROR(P27/M27,"-")</f>
        <v>0.067415730337079</v>
      </c>
      <c r="R27" s="81">
        <v>1</v>
      </c>
      <c r="S27" s="81">
        <v>2</v>
      </c>
      <c r="T27" s="82">
        <f>IFERROR(S27/(O27+P27),"-")</f>
        <v>0.33333333333333</v>
      </c>
      <c r="U27" s="182"/>
      <c r="V27" s="84">
        <v>2</v>
      </c>
      <c r="W27" s="82">
        <f>IF(P27=0,"-",V27/P27)</f>
        <v>0.33333333333333</v>
      </c>
      <c r="X27" s="186">
        <v>44000</v>
      </c>
      <c r="Y27" s="187">
        <f>IFERROR(X27/P27,"-")</f>
        <v>7333.3333333333</v>
      </c>
      <c r="Z27" s="187">
        <f>IFERROR(X27/V27,"-")</f>
        <v>22000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0.16666666666667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0.5</v>
      </c>
      <c r="BP27" s="121">
        <v>2</v>
      </c>
      <c r="BQ27" s="122">
        <f>IFERROR(BP27/BN27,"-")</f>
        <v>0.66666666666667</v>
      </c>
      <c r="BR27" s="123">
        <v>44000</v>
      </c>
      <c r="BS27" s="124">
        <f>IFERROR(BR27/BN27,"-")</f>
        <v>14666.666666667</v>
      </c>
      <c r="BT27" s="125">
        <v>1</v>
      </c>
      <c r="BU27" s="125"/>
      <c r="BV27" s="125">
        <v>1</v>
      </c>
      <c r="BW27" s="126">
        <v>2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44000</v>
      </c>
      <c r="CQ27" s="141">
        <v>43000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117</v>
      </c>
      <c r="C28" s="203"/>
      <c r="D28" s="203" t="s">
        <v>74</v>
      </c>
      <c r="E28" s="203" t="s">
        <v>74</v>
      </c>
      <c r="F28" s="203" t="s">
        <v>75</v>
      </c>
      <c r="G28" s="203"/>
      <c r="H28" s="90"/>
      <c r="I28" s="90"/>
      <c r="J28" s="188"/>
      <c r="K28" s="81">
        <v>227</v>
      </c>
      <c r="L28" s="81">
        <v>108</v>
      </c>
      <c r="M28" s="81">
        <v>47</v>
      </c>
      <c r="N28" s="91">
        <v>25</v>
      </c>
      <c r="O28" s="92">
        <v>0</v>
      </c>
      <c r="P28" s="93">
        <f>N28+O28</f>
        <v>25</v>
      </c>
      <c r="Q28" s="82">
        <f>IFERROR(P28/M28,"-")</f>
        <v>0.53191489361702</v>
      </c>
      <c r="R28" s="81">
        <v>5</v>
      </c>
      <c r="S28" s="81">
        <v>6</v>
      </c>
      <c r="T28" s="82">
        <f>IFERROR(S28/(O28+P28),"-")</f>
        <v>0.24</v>
      </c>
      <c r="U28" s="182"/>
      <c r="V28" s="84">
        <v>7</v>
      </c>
      <c r="W28" s="82">
        <f>IF(P28=0,"-",V28/P28)</f>
        <v>0.28</v>
      </c>
      <c r="X28" s="186">
        <v>578000</v>
      </c>
      <c r="Y28" s="187">
        <f>IFERROR(X28/P28,"-")</f>
        <v>23120</v>
      </c>
      <c r="Z28" s="187">
        <f>IFERROR(X28/V28,"-")</f>
        <v>82571.428571429</v>
      </c>
      <c r="AA28" s="188"/>
      <c r="AB28" s="85"/>
      <c r="AC28" s="79"/>
      <c r="AD28" s="94">
        <v>1</v>
      </c>
      <c r="AE28" s="95">
        <f>IF(P28=0,"",IF(AD28=0,"",(AD28/P28)))</f>
        <v>0.04</v>
      </c>
      <c r="AF28" s="94">
        <v>1</v>
      </c>
      <c r="AG28" s="96">
        <f>IFERROR(AF28/AD28,"-")</f>
        <v>1</v>
      </c>
      <c r="AH28" s="97">
        <v>3000</v>
      </c>
      <c r="AI28" s="98">
        <f>IFERROR(AH28/AD28,"-")</f>
        <v>3000</v>
      </c>
      <c r="AJ28" s="99"/>
      <c r="AK28" s="99">
        <v>1</v>
      </c>
      <c r="AL28" s="99"/>
      <c r="AM28" s="100">
        <v>1</v>
      </c>
      <c r="AN28" s="101">
        <f>IF(P28=0,"",IF(AM28=0,"",(AM28/P28)))</f>
        <v>0.04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</v>
      </c>
      <c r="AW28" s="107">
        <f>IF(P28=0,"",IF(AV28=0,"",(AV28/P28)))</f>
        <v>0.04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0.12</v>
      </c>
      <c r="BG28" s="112">
        <v>1</v>
      </c>
      <c r="BH28" s="114">
        <f>IFERROR(BG28/BE28,"-")</f>
        <v>0.33333333333333</v>
      </c>
      <c r="BI28" s="115">
        <v>13000</v>
      </c>
      <c r="BJ28" s="116">
        <f>IFERROR(BI28/BE28,"-")</f>
        <v>4333.3333333333</v>
      </c>
      <c r="BK28" s="117"/>
      <c r="BL28" s="117"/>
      <c r="BM28" s="117">
        <v>1</v>
      </c>
      <c r="BN28" s="119">
        <v>8</v>
      </c>
      <c r="BO28" s="120">
        <f>IF(P28=0,"",IF(BN28=0,"",(BN28/P28)))</f>
        <v>0.32</v>
      </c>
      <c r="BP28" s="121">
        <v>2</v>
      </c>
      <c r="BQ28" s="122">
        <f>IFERROR(BP28/BN28,"-")</f>
        <v>0.25</v>
      </c>
      <c r="BR28" s="123">
        <v>22000</v>
      </c>
      <c r="BS28" s="124">
        <f>IFERROR(BR28/BN28,"-")</f>
        <v>2750</v>
      </c>
      <c r="BT28" s="125"/>
      <c r="BU28" s="125">
        <v>1</v>
      </c>
      <c r="BV28" s="125">
        <v>1</v>
      </c>
      <c r="BW28" s="126">
        <v>9</v>
      </c>
      <c r="BX28" s="127">
        <f>IF(P28=0,"",IF(BW28=0,"",(BW28/P28)))</f>
        <v>0.36</v>
      </c>
      <c r="BY28" s="128">
        <v>4</v>
      </c>
      <c r="BZ28" s="129">
        <f>IFERROR(BY28/BW28,"-")</f>
        <v>0.44444444444444</v>
      </c>
      <c r="CA28" s="130">
        <v>93000</v>
      </c>
      <c r="CB28" s="131">
        <f>IFERROR(CA28/BW28,"-")</f>
        <v>10333.333333333</v>
      </c>
      <c r="CC28" s="132">
        <v>1</v>
      </c>
      <c r="CD28" s="132">
        <v>1</v>
      </c>
      <c r="CE28" s="132">
        <v>2</v>
      </c>
      <c r="CF28" s="133">
        <v>2</v>
      </c>
      <c r="CG28" s="134">
        <f>IF(P28=0,"",IF(CF28=0,"",(CF28/P28)))</f>
        <v>0.08</v>
      </c>
      <c r="CH28" s="135">
        <v>1</v>
      </c>
      <c r="CI28" s="136">
        <f>IFERROR(CH28/CF28,"-")</f>
        <v>0.5</v>
      </c>
      <c r="CJ28" s="137">
        <v>710000</v>
      </c>
      <c r="CK28" s="138">
        <f>IFERROR(CJ28/CF28,"-")</f>
        <v>355000</v>
      </c>
      <c r="CL28" s="139"/>
      <c r="CM28" s="139"/>
      <c r="CN28" s="139">
        <v>1</v>
      </c>
      <c r="CO28" s="140">
        <v>7</v>
      </c>
      <c r="CP28" s="141">
        <v>578000</v>
      </c>
      <c r="CQ28" s="141">
        <v>710000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3.1648</v>
      </c>
      <c r="B29" s="203" t="s">
        <v>118</v>
      </c>
      <c r="C29" s="203"/>
      <c r="D29" s="203" t="s">
        <v>119</v>
      </c>
      <c r="E29" s="203" t="s">
        <v>79</v>
      </c>
      <c r="F29" s="203" t="s">
        <v>63</v>
      </c>
      <c r="G29" s="203" t="s">
        <v>70</v>
      </c>
      <c r="H29" s="90" t="s">
        <v>120</v>
      </c>
      <c r="I29" s="90" t="s">
        <v>121</v>
      </c>
      <c r="J29" s="188">
        <v>250000</v>
      </c>
      <c r="K29" s="81">
        <v>16</v>
      </c>
      <c r="L29" s="81">
        <v>0</v>
      </c>
      <c r="M29" s="81">
        <v>133</v>
      </c>
      <c r="N29" s="91">
        <v>1</v>
      </c>
      <c r="O29" s="92">
        <v>0</v>
      </c>
      <c r="P29" s="93">
        <f>N29+O29</f>
        <v>1</v>
      </c>
      <c r="Q29" s="82">
        <f>IFERROR(P29/M29,"-")</f>
        <v>0.0075187969924812</v>
      </c>
      <c r="R29" s="81">
        <v>0</v>
      </c>
      <c r="S29" s="81">
        <v>1</v>
      </c>
      <c r="T29" s="82">
        <f>IFERROR(S29/(O29+P29),"-")</f>
        <v>1</v>
      </c>
      <c r="U29" s="182">
        <f>IFERROR(J29/SUM(P29:P30),"-")</f>
        <v>22727.272727273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541200</v>
      </c>
      <c r="AB29" s="85">
        <f>SUM(X29:X30)/SUM(J29:J30)</f>
        <v>3.1648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122</v>
      </c>
      <c r="C30" s="203"/>
      <c r="D30" s="203" t="s">
        <v>119</v>
      </c>
      <c r="E30" s="203" t="s">
        <v>79</v>
      </c>
      <c r="F30" s="203" t="s">
        <v>75</v>
      </c>
      <c r="G30" s="203"/>
      <c r="H30" s="90"/>
      <c r="I30" s="90"/>
      <c r="J30" s="188"/>
      <c r="K30" s="81">
        <v>56</v>
      </c>
      <c r="L30" s="81">
        <v>32</v>
      </c>
      <c r="M30" s="81">
        <v>18</v>
      </c>
      <c r="N30" s="91">
        <v>10</v>
      </c>
      <c r="O30" s="92">
        <v>0</v>
      </c>
      <c r="P30" s="93">
        <f>N30+O30</f>
        <v>10</v>
      </c>
      <c r="Q30" s="82">
        <f>IFERROR(P30/M30,"-")</f>
        <v>0.55555555555556</v>
      </c>
      <c r="R30" s="81">
        <v>3</v>
      </c>
      <c r="S30" s="81">
        <v>2</v>
      </c>
      <c r="T30" s="82">
        <f>IFERROR(S30/(O30+P30),"-")</f>
        <v>0.2</v>
      </c>
      <c r="U30" s="182"/>
      <c r="V30" s="84">
        <v>6</v>
      </c>
      <c r="W30" s="82">
        <f>IF(P30=0,"-",V30/P30)</f>
        <v>0.6</v>
      </c>
      <c r="X30" s="186">
        <v>791200</v>
      </c>
      <c r="Y30" s="187">
        <f>IFERROR(X30/P30,"-")</f>
        <v>79120</v>
      </c>
      <c r="Z30" s="187">
        <f>IFERROR(X30/V30,"-")</f>
        <v>131866.66666667</v>
      </c>
      <c r="AA30" s="188"/>
      <c r="AB30" s="85"/>
      <c r="AC30" s="79"/>
      <c r="AD30" s="94">
        <v>1</v>
      </c>
      <c r="AE30" s="95">
        <f>IF(P30=0,"",IF(AD30=0,"",(AD30/P30)))</f>
        <v>0.1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7</v>
      </c>
      <c r="BX30" s="127">
        <f>IF(P30=0,"",IF(BW30=0,"",(BW30/P30)))</f>
        <v>0.7</v>
      </c>
      <c r="BY30" s="128">
        <v>5</v>
      </c>
      <c r="BZ30" s="129">
        <f>IFERROR(BY30/BW30,"-")</f>
        <v>0.71428571428571</v>
      </c>
      <c r="CA30" s="130">
        <v>421200</v>
      </c>
      <c r="CB30" s="131">
        <f>IFERROR(CA30/BW30,"-")</f>
        <v>60171.428571429</v>
      </c>
      <c r="CC30" s="132">
        <v>1</v>
      </c>
      <c r="CD30" s="132"/>
      <c r="CE30" s="132">
        <v>4</v>
      </c>
      <c r="CF30" s="133">
        <v>1</v>
      </c>
      <c r="CG30" s="134">
        <f>IF(P30=0,"",IF(CF30=0,"",(CF30/P30)))</f>
        <v>0.1</v>
      </c>
      <c r="CH30" s="135">
        <v>1</v>
      </c>
      <c r="CI30" s="136">
        <f>IFERROR(CH30/CF30,"-")</f>
        <v>1</v>
      </c>
      <c r="CJ30" s="137">
        <v>370000</v>
      </c>
      <c r="CK30" s="138">
        <f>IFERROR(CJ30/CF30,"-")</f>
        <v>370000</v>
      </c>
      <c r="CL30" s="139"/>
      <c r="CM30" s="139"/>
      <c r="CN30" s="139">
        <v>1</v>
      </c>
      <c r="CO30" s="140">
        <v>6</v>
      </c>
      <c r="CP30" s="141">
        <v>791200</v>
      </c>
      <c r="CQ30" s="141">
        <v>370000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2.848</v>
      </c>
      <c r="B31" s="203" t="s">
        <v>123</v>
      </c>
      <c r="C31" s="203"/>
      <c r="D31" s="203" t="s">
        <v>99</v>
      </c>
      <c r="E31" s="203" t="s">
        <v>100</v>
      </c>
      <c r="F31" s="203" t="s">
        <v>63</v>
      </c>
      <c r="G31" s="203" t="s">
        <v>124</v>
      </c>
      <c r="H31" s="90" t="s">
        <v>125</v>
      </c>
      <c r="I31" s="90" t="s">
        <v>126</v>
      </c>
      <c r="J31" s="188">
        <v>125000</v>
      </c>
      <c r="K31" s="81">
        <v>10</v>
      </c>
      <c r="L31" s="81">
        <v>0</v>
      </c>
      <c r="M31" s="81">
        <v>21</v>
      </c>
      <c r="N31" s="91">
        <v>4</v>
      </c>
      <c r="O31" s="92">
        <v>0</v>
      </c>
      <c r="P31" s="93">
        <f>N31+O31</f>
        <v>4</v>
      </c>
      <c r="Q31" s="82">
        <f>IFERROR(P31/M31,"-")</f>
        <v>0.19047619047619</v>
      </c>
      <c r="R31" s="81">
        <v>0</v>
      </c>
      <c r="S31" s="81">
        <v>2</v>
      </c>
      <c r="T31" s="82">
        <f>IFERROR(S31/(O31+P31),"-")</f>
        <v>0.5</v>
      </c>
      <c r="U31" s="182">
        <f>IFERROR(J31/SUM(P31:P34),"-")</f>
        <v>7812.5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SUM(X31:X34)-SUM(J31:J34)</f>
        <v>231000</v>
      </c>
      <c r="AB31" s="85">
        <f>SUM(X31:X34)/SUM(J31:J34)</f>
        <v>2.848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4</v>
      </c>
      <c r="BX31" s="127">
        <f>IF(P31=0,"",IF(BW31=0,"",(BW31/P31)))</f>
        <v>1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127</v>
      </c>
      <c r="C32" s="203"/>
      <c r="D32" s="203" t="s">
        <v>128</v>
      </c>
      <c r="E32" s="203" t="s">
        <v>129</v>
      </c>
      <c r="F32" s="203" t="s">
        <v>63</v>
      </c>
      <c r="G32" s="203"/>
      <c r="H32" s="90" t="s">
        <v>125</v>
      </c>
      <c r="I32" s="90" t="s">
        <v>130</v>
      </c>
      <c r="J32" s="188"/>
      <c r="K32" s="81">
        <v>8</v>
      </c>
      <c r="L32" s="81">
        <v>0</v>
      </c>
      <c r="M32" s="81">
        <v>34</v>
      </c>
      <c r="N32" s="91">
        <v>4</v>
      </c>
      <c r="O32" s="92">
        <v>0</v>
      </c>
      <c r="P32" s="93">
        <f>N32+O32</f>
        <v>4</v>
      </c>
      <c r="Q32" s="82">
        <f>IFERROR(P32/M32,"-")</f>
        <v>0.11764705882353</v>
      </c>
      <c r="R32" s="81">
        <v>1</v>
      </c>
      <c r="S32" s="81">
        <v>1</v>
      </c>
      <c r="T32" s="82">
        <f>IFERROR(S32/(O32+P32),"-")</f>
        <v>0.25</v>
      </c>
      <c r="U32" s="182"/>
      <c r="V32" s="84">
        <v>1</v>
      </c>
      <c r="W32" s="82">
        <f>IF(P32=0,"-",V32/P32)</f>
        <v>0.25</v>
      </c>
      <c r="X32" s="186">
        <v>3000</v>
      </c>
      <c r="Y32" s="187">
        <f>IFERROR(X32/P32,"-")</f>
        <v>750</v>
      </c>
      <c r="Z32" s="187">
        <f>IFERROR(X32/V32,"-")</f>
        <v>3000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0.75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0.25</v>
      </c>
      <c r="CH32" s="135">
        <v>1</v>
      </c>
      <c r="CI32" s="136">
        <f>IFERROR(CH32/CF32,"-")</f>
        <v>1</v>
      </c>
      <c r="CJ32" s="137">
        <v>3000</v>
      </c>
      <c r="CK32" s="138">
        <f>IFERROR(CJ32/CF32,"-")</f>
        <v>3000</v>
      </c>
      <c r="CL32" s="139">
        <v>1</v>
      </c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131</v>
      </c>
      <c r="C33" s="203"/>
      <c r="D33" s="203" t="s">
        <v>132</v>
      </c>
      <c r="E33" s="203" t="s">
        <v>133</v>
      </c>
      <c r="F33" s="203" t="s">
        <v>63</v>
      </c>
      <c r="G33" s="203"/>
      <c r="H33" s="90" t="s">
        <v>125</v>
      </c>
      <c r="I33" s="90" t="s">
        <v>134</v>
      </c>
      <c r="J33" s="188"/>
      <c r="K33" s="81">
        <v>2</v>
      </c>
      <c r="L33" s="81">
        <v>0</v>
      </c>
      <c r="M33" s="81">
        <v>19</v>
      </c>
      <c r="N33" s="91">
        <v>2</v>
      </c>
      <c r="O33" s="92">
        <v>0</v>
      </c>
      <c r="P33" s="93">
        <f>N33+O33</f>
        <v>2</v>
      </c>
      <c r="Q33" s="82">
        <f>IFERROR(P33/M33,"-")</f>
        <v>0.10526315789474</v>
      </c>
      <c r="R33" s="81">
        <v>0</v>
      </c>
      <c r="S33" s="81">
        <v>2</v>
      </c>
      <c r="T33" s="82">
        <f>IFERROR(S33/(O33+P33),"-")</f>
        <v>1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135</v>
      </c>
      <c r="C34" s="203"/>
      <c r="D34" s="203" t="s">
        <v>74</v>
      </c>
      <c r="E34" s="203" t="s">
        <v>74</v>
      </c>
      <c r="F34" s="203" t="s">
        <v>75</v>
      </c>
      <c r="G34" s="203"/>
      <c r="H34" s="90"/>
      <c r="I34" s="90"/>
      <c r="J34" s="188"/>
      <c r="K34" s="81">
        <v>36</v>
      </c>
      <c r="L34" s="81">
        <v>27</v>
      </c>
      <c r="M34" s="81">
        <v>6</v>
      </c>
      <c r="N34" s="91">
        <v>6</v>
      </c>
      <c r="O34" s="92">
        <v>0</v>
      </c>
      <c r="P34" s="93">
        <f>N34+O34</f>
        <v>6</v>
      </c>
      <c r="Q34" s="82">
        <f>IFERROR(P34/M34,"-")</f>
        <v>1</v>
      </c>
      <c r="R34" s="81">
        <v>1</v>
      </c>
      <c r="S34" s="81">
        <v>2</v>
      </c>
      <c r="T34" s="82">
        <f>IFERROR(S34/(O34+P34),"-")</f>
        <v>0.33333333333333</v>
      </c>
      <c r="U34" s="182"/>
      <c r="V34" s="84">
        <v>3</v>
      </c>
      <c r="W34" s="82">
        <f>IF(P34=0,"-",V34/P34)</f>
        <v>0.5</v>
      </c>
      <c r="X34" s="186">
        <v>353000</v>
      </c>
      <c r="Y34" s="187">
        <f>IFERROR(X34/P34,"-")</f>
        <v>58833.333333333</v>
      </c>
      <c r="Z34" s="187">
        <f>IFERROR(X34/V34,"-")</f>
        <v>117666.66666667</v>
      </c>
      <c r="AA34" s="188"/>
      <c r="AB34" s="85"/>
      <c r="AC34" s="79"/>
      <c r="AD34" s="94">
        <v>1</v>
      </c>
      <c r="AE34" s="95">
        <f>IF(P34=0,"",IF(AD34=0,"",(AD34/P34)))</f>
        <v>0.16666666666667</v>
      </c>
      <c r="AF34" s="94">
        <v>1</v>
      </c>
      <c r="AG34" s="96">
        <f>IFERROR(AF34/AD34,"-")</f>
        <v>1</v>
      </c>
      <c r="AH34" s="97">
        <v>8000</v>
      </c>
      <c r="AI34" s="98">
        <f>IFERROR(AH34/AD34,"-")</f>
        <v>8000</v>
      </c>
      <c r="AJ34" s="99"/>
      <c r="AK34" s="99">
        <v>1</v>
      </c>
      <c r="AL34" s="99"/>
      <c r="AM34" s="100">
        <v>1</v>
      </c>
      <c r="AN34" s="101">
        <f>IF(P34=0,"",IF(AM34=0,"",(AM34/P34)))</f>
        <v>0.16666666666667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0.16666666666667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0.33333333333333</v>
      </c>
      <c r="BY34" s="128">
        <v>2</v>
      </c>
      <c r="BZ34" s="129">
        <f>IFERROR(BY34/BW34,"-")</f>
        <v>1</v>
      </c>
      <c r="CA34" s="130">
        <v>334000</v>
      </c>
      <c r="CB34" s="131">
        <f>IFERROR(CA34/BW34,"-")</f>
        <v>167000</v>
      </c>
      <c r="CC34" s="132"/>
      <c r="CD34" s="132"/>
      <c r="CE34" s="132">
        <v>2</v>
      </c>
      <c r="CF34" s="133">
        <v>1</v>
      </c>
      <c r="CG34" s="134">
        <f>IF(P34=0,"",IF(CF34=0,"",(CF34/P34)))</f>
        <v>0.16666666666667</v>
      </c>
      <c r="CH34" s="135">
        <v>1</v>
      </c>
      <c r="CI34" s="136">
        <f>IFERROR(CH34/CF34,"-")</f>
        <v>1</v>
      </c>
      <c r="CJ34" s="137">
        <v>11000</v>
      </c>
      <c r="CK34" s="138">
        <f>IFERROR(CJ34/CF34,"-")</f>
        <v>11000</v>
      </c>
      <c r="CL34" s="139"/>
      <c r="CM34" s="139">
        <v>1</v>
      </c>
      <c r="CN34" s="139"/>
      <c r="CO34" s="140">
        <v>3</v>
      </c>
      <c r="CP34" s="141">
        <v>353000</v>
      </c>
      <c r="CQ34" s="141">
        <v>304000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0.24166666666667</v>
      </c>
      <c r="B35" s="203" t="s">
        <v>136</v>
      </c>
      <c r="C35" s="203"/>
      <c r="D35" s="203" t="s">
        <v>78</v>
      </c>
      <c r="E35" s="203" t="s">
        <v>79</v>
      </c>
      <c r="F35" s="203" t="s">
        <v>63</v>
      </c>
      <c r="G35" s="203" t="s">
        <v>64</v>
      </c>
      <c r="H35" s="90" t="s">
        <v>84</v>
      </c>
      <c r="I35" s="205" t="s">
        <v>137</v>
      </c>
      <c r="J35" s="188">
        <v>120000</v>
      </c>
      <c r="K35" s="81">
        <v>15</v>
      </c>
      <c r="L35" s="81">
        <v>0</v>
      </c>
      <c r="M35" s="81">
        <v>45</v>
      </c>
      <c r="N35" s="91">
        <v>4</v>
      </c>
      <c r="O35" s="92">
        <v>0</v>
      </c>
      <c r="P35" s="93">
        <f>N35+O35</f>
        <v>4</v>
      </c>
      <c r="Q35" s="82">
        <f>IFERROR(P35/M35,"-")</f>
        <v>0.088888888888889</v>
      </c>
      <c r="R35" s="81">
        <v>0</v>
      </c>
      <c r="S35" s="81">
        <v>2</v>
      </c>
      <c r="T35" s="82">
        <f>IFERROR(S35/(O35+P35),"-")</f>
        <v>0.5</v>
      </c>
      <c r="U35" s="182">
        <f>IFERROR(J35/SUM(P35:P36),"-")</f>
        <v>15000</v>
      </c>
      <c r="V35" s="84">
        <v>2</v>
      </c>
      <c r="W35" s="82">
        <f>IF(P35=0,"-",V35/P35)</f>
        <v>0.5</v>
      </c>
      <c r="X35" s="186">
        <v>25000</v>
      </c>
      <c r="Y35" s="187">
        <f>IFERROR(X35/P35,"-")</f>
        <v>6250</v>
      </c>
      <c r="Z35" s="187">
        <f>IFERROR(X35/V35,"-")</f>
        <v>12500</v>
      </c>
      <c r="AA35" s="188">
        <f>SUM(X35:X36)-SUM(J35:J36)</f>
        <v>-91000</v>
      </c>
      <c r="AB35" s="85">
        <f>SUM(X35:X36)/SUM(J35:J36)</f>
        <v>0.24166666666667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0.5</v>
      </c>
      <c r="BP35" s="121">
        <v>1</v>
      </c>
      <c r="BQ35" s="122">
        <f>IFERROR(BP35/BN35,"-")</f>
        <v>0.5</v>
      </c>
      <c r="BR35" s="123">
        <v>10000</v>
      </c>
      <c r="BS35" s="124">
        <f>IFERROR(BR35/BN35,"-")</f>
        <v>5000</v>
      </c>
      <c r="BT35" s="125"/>
      <c r="BU35" s="125">
        <v>1</v>
      </c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>
        <v>1</v>
      </c>
      <c r="CG35" s="134">
        <f>IF(P35=0,"",IF(CF35=0,"",(CF35/P35)))</f>
        <v>0.25</v>
      </c>
      <c r="CH35" s="135">
        <v>1</v>
      </c>
      <c r="CI35" s="136">
        <f>IFERROR(CH35/CF35,"-")</f>
        <v>1</v>
      </c>
      <c r="CJ35" s="137">
        <v>15000</v>
      </c>
      <c r="CK35" s="138">
        <f>IFERROR(CJ35/CF35,"-")</f>
        <v>15000</v>
      </c>
      <c r="CL35" s="139"/>
      <c r="CM35" s="139"/>
      <c r="CN35" s="139">
        <v>1</v>
      </c>
      <c r="CO35" s="140">
        <v>2</v>
      </c>
      <c r="CP35" s="141">
        <v>25000</v>
      </c>
      <c r="CQ35" s="141">
        <v>15000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138</v>
      </c>
      <c r="C36" s="203"/>
      <c r="D36" s="203" t="s">
        <v>78</v>
      </c>
      <c r="E36" s="203" t="s">
        <v>79</v>
      </c>
      <c r="F36" s="203" t="s">
        <v>75</v>
      </c>
      <c r="G36" s="203"/>
      <c r="H36" s="90"/>
      <c r="I36" s="90"/>
      <c r="J36" s="188"/>
      <c r="K36" s="81">
        <v>34</v>
      </c>
      <c r="L36" s="81">
        <v>23</v>
      </c>
      <c r="M36" s="81">
        <v>8</v>
      </c>
      <c r="N36" s="91">
        <v>4</v>
      </c>
      <c r="O36" s="92">
        <v>0</v>
      </c>
      <c r="P36" s="93">
        <f>N36+O36</f>
        <v>4</v>
      </c>
      <c r="Q36" s="82">
        <f>IFERROR(P36/M36,"-")</f>
        <v>0.5</v>
      </c>
      <c r="R36" s="81">
        <v>0</v>
      </c>
      <c r="S36" s="81">
        <v>2</v>
      </c>
      <c r="T36" s="82">
        <f>IFERROR(S36/(O36+P36),"-")</f>
        <v>0.5</v>
      </c>
      <c r="U36" s="182"/>
      <c r="V36" s="84">
        <v>1</v>
      </c>
      <c r="W36" s="82">
        <f>IF(P36=0,"-",V36/P36)</f>
        <v>0.25</v>
      </c>
      <c r="X36" s="186">
        <v>4000</v>
      </c>
      <c r="Y36" s="187">
        <f>IFERROR(X36/P36,"-")</f>
        <v>1000</v>
      </c>
      <c r="Z36" s="187">
        <f>IFERROR(X36/V36,"-")</f>
        <v>4000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0.5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0.5</v>
      </c>
      <c r="BY36" s="128">
        <v>1</v>
      </c>
      <c r="BZ36" s="129">
        <f>IFERROR(BY36/BW36,"-")</f>
        <v>0.5</v>
      </c>
      <c r="CA36" s="130">
        <v>4000</v>
      </c>
      <c r="CB36" s="131">
        <f>IFERROR(CA36/BW36,"-")</f>
        <v>2000</v>
      </c>
      <c r="CC36" s="132">
        <v>1</v>
      </c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4000</v>
      </c>
      <c r="CQ36" s="141">
        <v>4000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0.20666666666667</v>
      </c>
      <c r="B37" s="203" t="s">
        <v>139</v>
      </c>
      <c r="C37" s="203"/>
      <c r="D37" s="203" t="s">
        <v>78</v>
      </c>
      <c r="E37" s="203" t="s">
        <v>79</v>
      </c>
      <c r="F37" s="203" t="s">
        <v>63</v>
      </c>
      <c r="G37" s="203" t="s">
        <v>68</v>
      </c>
      <c r="H37" s="90" t="s">
        <v>84</v>
      </c>
      <c r="I37" s="204" t="s">
        <v>140</v>
      </c>
      <c r="J37" s="188">
        <v>150000</v>
      </c>
      <c r="K37" s="81">
        <v>11</v>
      </c>
      <c r="L37" s="81">
        <v>0</v>
      </c>
      <c r="M37" s="81">
        <v>35</v>
      </c>
      <c r="N37" s="91">
        <v>2</v>
      </c>
      <c r="O37" s="92">
        <v>0</v>
      </c>
      <c r="P37" s="93">
        <f>N37+O37</f>
        <v>2</v>
      </c>
      <c r="Q37" s="82">
        <f>IFERROR(P37/M37,"-")</f>
        <v>0.057142857142857</v>
      </c>
      <c r="R37" s="81">
        <v>0</v>
      </c>
      <c r="S37" s="81">
        <v>2</v>
      </c>
      <c r="T37" s="82">
        <f>IFERROR(S37/(O37+P37),"-")</f>
        <v>1</v>
      </c>
      <c r="U37" s="182">
        <f>IFERROR(J37/SUM(P37:P38),"-")</f>
        <v>37500</v>
      </c>
      <c r="V37" s="84">
        <v>1</v>
      </c>
      <c r="W37" s="82">
        <f>IF(P37=0,"-",V37/P37)</f>
        <v>0.5</v>
      </c>
      <c r="X37" s="186">
        <v>5000</v>
      </c>
      <c r="Y37" s="187">
        <f>IFERROR(X37/P37,"-")</f>
        <v>2500</v>
      </c>
      <c r="Z37" s="187">
        <f>IFERROR(X37/V37,"-")</f>
        <v>5000</v>
      </c>
      <c r="AA37" s="188">
        <f>SUM(X37:X38)-SUM(J37:J38)</f>
        <v>-119000</v>
      </c>
      <c r="AB37" s="85">
        <f>SUM(X37:X38)/SUM(J37:J38)</f>
        <v>0.20666666666667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1</v>
      </c>
      <c r="BP37" s="121">
        <v>1</v>
      </c>
      <c r="BQ37" s="122">
        <f>IFERROR(BP37/BN37,"-")</f>
        <v>0.5</v>
      </c>
      <c r="BR37" s="123">
        <v>5000</v>
      </c>
      <c r="BS37" s="124">
        <f>IFERROR(BR37/BN37,"-")</f>
        <v>2500</v>
      </c>
      <c r="BT37" s="125">
        <v>1</v>
      </c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5000</v>
      </c>
      <c r="CQ37" s="141">
        <v>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78</v>
      </c>
      <c r="E38" s="203" t="s">
        <v>79</v>
      </c>
      <c r="F38" s="203" t="s">
        <v>75</v>
      </c>
      <c r="G38" s="203"/>
      <c r="H38" s="90"/>
      <c r="I38" s="90"/>
      <c r="J38" s="188"/>
      <c r="K38" s="81">
        <v>32</v>
      </c>
      <c r="L38" s="81">
        <v>19</v>
      </c>
      <c r="M38" s="81">
        <v>16</v>
      </c>
      <c r="N38" s="91">
        <v>2</v>
      </c>
      <c r="O38" s="92">
        <v>0</v>
      </c>
      <c r="P38" s="93">
        <f>N38+O38</f>
        <v>2</v>
      </c>
      <c r="Q38" s="82">
        <f>IFERROR(P38/M38,"-")</f>
        <v>0.125</v>
      </c>
      <c r="R38" s="81">
        <v>1</v>
      </c>
      <c r="S38" s="81">
        <v>1</v>
      </c>
      <c r="T38" s="82">
        <f>IFERROR(S38/(O38+P38),"-")</f>
        <v>0.5</v>
      </c>
      <c r="U38" s="182"/>
      <c r="V38" s="84">
        <v>2</v>
      </c>
      <c r="W38" s="82">
        <f>IF(P38=0,"-",V38/P38)</f>
        <v>1</v>
      </c>
      <c r="X38" s="186">
        <v>26000</v>
      </c>
      <c r="Y38" s="187">
        <f>IFERROR(X38/P38,"-")</f>
        <v>13000</v>
      </c>
      <c r="Z38" s="187">
        <f>IFERROR(X38/V38,"-")</f>
        <v>13000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1</v>
      </c>
      <c r="BP38" s="121">
        <v>2</v>
      </c>
      <c r="BQ38" s="122">
        <f>IFERROR(BP38/BN38,"-")</f>
        <v>1</v>
      </c>
      <c r="BR38" s="123">
        <v>26000</v>
      </c>
      <c r="BS38" s="124">
        <f>IFERROR(BR38/BN38,"-")</f>
        <v>13000</v>
      </c>
      <c r="BT38" s="125">
        <v>1</v>
      </c>
      <c r="BU38" s="125"/>
      <c r="BV38" s="125">
        <v>1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26000</v>
      </c>
      <c r="CQ38" s="141">
        <v>23000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0.32</v>
      </c>
      <c r="B39" s="203" t="s">
        <v>142</v>
      </c>
      <c r="C39" s="203"/>
      <c r="D39" s="203" t="s">
        <v>78</v>
      </c>
      <c r="E39" s="203" t="s">
        <v>143</v>
      </c>
      <c r="F39" s="203" t="s">
        <v>63</v>
      </c>
      <c r="G39" s="203" t="s">
        <v>83</v>
      </c>
      <c r="H39" s="90" t="s">
        <v>144</v>
      </c>
      <c r="I39" s="205" t="s">
        <v>137</v>
      </c>
      <c r="J39" s="188">
        <v>150000</v>
      </c>
      <c r="K39" s="81">
        <v>14</v>
      </c>
      <c r="L39" s="81">
        <v>0</v>
      </c>
      <c r="M39" s="81">
        <v>67</v>
      </c>
      <c r="N39" s="91">
        <v>5</v>
      </c>
      <c r="O39" s="92">
        <v>0</v>
      </c>
      <c r="P39" s="93">
        <f>N39+O39</f>
        <v>5</v>
      </c>
      <c r="Q39" s="82">
        <f>IFERROR(P39/M39,"-")</f>
        <v>0.074626865671642</v>
      </c>
      <c r="R39" s="81">
        <v>1</v>
      </c>
      <c r="S39" s="81">
        <v>2</v>
      </c>
      <c r="T39" s="82">
        <f>IFERROR(S39/(O39+P39),"-")</f>
        <v>0.4</v>
      </c>
      <c r="U39" s="182">
        <f>IFERROR(J39/SUM(P39:P40),"-")</f>
        <v>12500</v>
      </c>
      <c r="V39" s="84">
        <v>2</v>
      </c>
      <c r="W39" s="82">
        <f>IF(P39=0,"-",V39/P39)</f>
        <v>0.4</v>
      </c>
      <c r="X39" s="186">
        <v>35000</v>
      </c>
      <c r="Y39" s="187">
        <f>IFERROR(X39/P39,"-")</f>
        <v>7000</v>
      </c>
      <c r="Z39" s="187">
        <f>IFERROR(X39/V39,"-")</f>
        <v>17500</v>
      </c>
      <c r="AA39" s="188">
        <f>SUM(X39:X40)-SUM(J39:J40)</f>
        <v>-102000</v>
      </c>
      <c r="AB39" s="85">
        <f>SUM(X39:X40)/SUM(J39:J40)</f>
        <v>0.32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0.2</v>
      </c>
      <c r="BP39" s="121">
        <v>1</v>
      </c>
      <c r="BQ39" s="122">
        <f>IFERROR(BP39/BN39,"-")</f>
        <v>1</v>
      </c>
      <c r="BR39" s="123">
        <v>93000</v>
      </c>
      <c r="BS39" s="124">
        <f>IFERROR(BR39/BN39,"-")</f>
        <v>93000</v>
      </c>
      <c r="BT39" s="125"/>
      <c r="BU39" s="125"/>
      <c r="BV39" s="125">
        <v>1</v>
      </c>
      <c r="BW39" s="126">
        <v>4</v>
      </c>
      <c r="BX39" s="127">
        <f>IF(P39=0,"",IF(BW39=0,"",(BW39/P39)))</f>
        <v>0.8</v>
      </c>
      <c r="BY39" s="128">
        <v>2</v>
      </c>
      <c r="BZ39" s="129">
        <f>IFERROR(BY39/BW39,"-")</f>
        <v>0.5</v>
      </c>
      <c r="CA39" s="130">
        <v>35000</v>
      </c>
      <c r="CB39" s="131">
        <f>IFERROR(CA39/BW39,"-")</f>
        <v>8750</v>
      </c>
      <c r="CC39" s="132">
        <v>1</v>
      </c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35000</v>
      </c>
      <c r="CQ39" s="141">
        <v>93000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78</v>
      </c>
      <c r="E40" s="203" t="s">
        <v>143</v>
      </c>
      <c r="F40" s="203" t="s">
        <v>75</v>
      </c>
      <c r="G40" s="203"/>
      <c r="H40" s="90"/>
      <c r="I40" s="90"/>
      <c r="J40" s="188"/>
      <c r="K40" s="81">
        <v>45</v>
      </c>
      <c r="L40" s="81">
        <v>34</v>
      </c>
      <c r="M40" s="81">
        <v>8</v>
      </c>
      <c r="N40" s="91">
        <v>7</v>
      </c>
      <c r="O40" s="92">
        <v>0</v>
      </c>
      <c r="P40" s="93">
        <f>N40+O40</f>
        <v>7</v>
      </c>
      <c r="Q40" s="82">
        <f>IFERROR(P40/M40,"-")</f>
        <v>0.875</v>
      </c>
      <c r="R40" s="81">
        <v>1</v>
      </c>
      <c r="S40" s="81">
        <v>2</v>
      </c>
      <c r="T40" s="82">
        <f>IFERROR(S40/(O40+P40),"-")</f>
        <v>0.28571428571429</v>
      </c>
      <c r="U40" s="182"/>
      <c r="V40" s="84">
        <v>1</v>
      </c>
      <c r="W40" s="82">
        <f>IF(P40=0,"-",V40/P40)</f>
        <v>0.14285714285714</v>
      </c>
      <c r="X40" s="186">
        <v>13000</v>
      </c>
      <c r="Y40" s="187">
        <f>IFERROR(X40/P40,"-")</f>
        <v>1857.1428571429</v>
      </c>
      <c r="Z40" s="187">
        <f>IFERROR(X40/V40,"-")</f>
        <v>13000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0.28571428571429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3</v>
      </c>
      <c r="BO40" s="120">
        <f>IF(P40=0,"",IF(BN40=0,"",(BN40/P40)))</f>
        <v>0.42857142857143</v>
      </c>
      <c r="BP40" s="121">
        <v>1</v>
      </c>
      <c r="BQ40" s="122">
        <f>IFERROR(BP40/BN40,"-")</f>
        <v>0.33333333333333</v>
      </c>
      <c r="BR40" s="123">
        <v>11000</v>
      </c>
      <c r="BS40" s="124">
        <f>IFERROR(BR40/BN40,"-")</f>
        <v>3666.6666666667</v>
      </c>
      <c r="BT40" s="125"/>
      <c r="BU40" s="125"/>
      <c r="BV40" s="125">
        <v>1</v>
      </c>
      <c r="BW40" s="126">
        <v>1</v>
      </c>
      <c r="BX40" s="127">
        <f>IF(P40=0,"",IF(BW40=0,"",(BW40/P40)))</f>
        <v>0.14285714285714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0.14285714285714</v>
      </c>
      <c r="CH40" s="135">
        <v>1</v>
      </c>
      <c r="CI40" s="136">
        <f>IFERROR(CH40/CF40,"-")</f>
        <v>1</v>
      </c>
      <c r="CJ40" s="137">
        <v>13000</v>
      </c>
      <c r="CK40" s="138">
        <f>IFERROR(CJ40/CF40,"-")</f>
        <v>13000</v>
      </c>
      <c r="CL40" s="139"/>
      <c r="CM40" s="139"/>
      <c r="CN40" s="139">
        <v>1</v>
      </c>
      <c r="CO40" s="140">
        <v>1</v>
      </c>
      <c r="CP40" s="141">
        <v>13000</v>
      </c>
      <c r="CQ40" s="141">
        <v>13000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2.1076923076923</v>
      </c>
      <c r="B41" s="203" t="s">
        <v>146</v>
      </c>
      <c r="C41" s="203"/>
      <c r="D41" s="203" t="s">
        <v>78</v>
      </c>
      <c r="E41" s="203" t="s">
        <v>143</v>
      </c>
      <c r="F41" s="203" t="s">
        <v>63</v>
      </c>
      <c r="G41" s="203" t="s">
        <v>80</v>
      </c>
      <c r="H41" s="90" t="s">
        <v>84</v>
      </c>
      <c r="I41" s="204" t="s">
        <v>140</v>
      </c>
      <c r="J41" s="188">
        <v>130000</v>
      </c>
      <c r="K41" s="81">
        <v>13</v>
      </c>
      <c r="L41" s="81">
        <v>0</v>
      </c>
      <c r="M41" s="81">
        <v>39</v>
      </c>
      <c r="N41" s="91">
        <v>7</v>
      </c>
      <c r="O41" s="92">
        <v>0</v>
      </c>
      <c r="P41" s="93">
        <f>N41+O41</f>
        <v>7</v>
      </c>
      <c r="Q41" s="82">
        <f>IFERROR(P41/M41,"-")</f>
        <v>0.17948717948718</v>
      </c>
      <c r="R41" s="81">
        <v>0</v>
      </c>
      <c r="S41" s="81">
        <v>5</v>
      </c>
      <c r="T41" s="82">
        <f>IFERROR(S41/(O41+P41),"-")</f>
        <v>0.71428571428571</v>
      </c>
      <c r="U41" s="182">
        <f>IFERROR(J41/SUM(P41:P42),"-")</f>
        <v>9285.7142857143</v>
      </c>
      <c r="V41" s="84">
        <v>3</v>
      </c>
      <c r="W41" s="82">
        <f>IF(P41=0,"-",V41/P41)</f>
        <v>0.42857142857143</v>
      </c>
      <c r="X41" s="186">
        <v>191000</v>
      </c>
      <c r="Y41" s="187">
        <f>IFERROR(X41/P41,"-")</f>
        <v>27285.714285714</v>
      </c>
      <c r="Z41" s="187">
        <f>IFERROR(X41/V41,"-")</f>
        <v>63666.666666667</v>
      </c>
      <c r="AA41" s="188">
        <f>SUM(X41:X42)-SUM(J41:J42)</f>
        <v>144000</v>
      </c>
      <c r="AB41" s="85">
        <f>SUM(X41:X42)/SUM(J41:J42)</f>
        <v>2.1076923076923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0.14285714285714</v>
      </c>
      <c r="BG41" s="112">
        <v>1</v>
      </c>
      <c r="BH41" s="114">
        <f>IFERROR(BG41/BE41,"-")</f>
        <v>1</v>
      </c>
      <c r="BI41" s="115">
        <v>20000</v>
      </c>
      <c r="BJ41" s="116">
        <f>IFERROR(BI41/BE41,"-")</f>
        <v>20000</v>
      </c>
      <c r="BK41" s="117"/>
      <c r="BL41" s="117"/>
      <c r="BM41" s="117">
        <v>1</v>
      </c>
      <c r="BN41" s="119">
        <v>3</v>
      </c>
      <c r="BO41" s="120">
        <f>IF(P41=0,"",IF(BN41=0,"",(BN41/P41)))</f>
        <v>0.42857142857143</v>
      </c>
      <c r="BP41" s="121">
        <v>1</v>
      </c>
      <c r="BQ41" s="122">
        <f>IFERROR(BP41/BN41,"-")</f>
        <v>0.33333333333333</v>
      </c>
      <c r="BR41" s="123">
        <v>15000</v>
      </c>
      <c r="BS41" s="124">
        <f>IFERROR(BR41/BN41,"-")</f>
        <v>5000</v>
      </c>
      <c r="BT41" s="125"/>
      <c r="BU41" s="125"/>
      <c r="BV41" s="125">
        <v>1</v>
      </c>
      <c r="BW41" s="126">
        <v>3</v>
      </c>
      <c r="BX41" s="127">
        <f>IF(P41=0,"",IF(BW41=0,"",(BW41/P41)))</f>
        <v>0.42857142857143</v>
      </c>
      <c r="BY41" s="128">
        <v>2</v>
      </c>
      <c r="BZ41" s="129">
        <f>IFERROR(BY41/BW41,"-")</f>
        <v>0.66666666666667</v>
      </c>
      <c r="CA41" s="130">
        <v>776000</v>
      </c>
      <c r="CB41" s="131">
        <f>IFERROR(CA41/BW41,"-")</f>
        <v>258666.66666667</v>
      </c>
      <c r="CC41" s="132"/>
      <c r="CD41" s="132"/>
      <c r="CE41" s="132">
        <v>2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3</v>
      </c>
      <c r="CP41" s="141">
        <v>191000</v>
      </c>
      <c r="CQ41" s="141">
        <v>760000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/>
      <c r="B42" s="203" t="s">
        <v>147</v>
      </c>
      <c r="C42" s="203"/>
      <c r="D42" s="203" t="s">
        <v>78</v>
      </c>
      <c r="E42" s="203" t="s">
        <v>143</v>
      </c>
      <c r="F42" s="203" t="s">
        <v>75</v>
      </c>
      <c r="G42" s="203"/>
      <c r="H42" s="90"/>
      <c r="I42" s="90"/>
      <c r="J42" s="188"/>
      <c r="K42" s="81">
        <v>30</v>
      </c>
      <c r="L42" s="81">
        <v>15</v>
      </c>
      <c r="M42" s="81">
        <v>6</v>
      </c>
      <c r="N42" s="91">
        <v>7</v>
      </c>
      <c r="O42" s="92">
        <v>0</v>
      </c>
      <c r="P42" s="93">
        <f>N42+O42</f>
        <v>7</v>
      </c>
      <c r="Q42" s="82">
        <f>IFERROR(P42/M42,"-")</f>
        <v>1.1666666666667</v>
      </c>
      <c r="R42" s="81">
        <v>1</v>
      </c>
      <c r="S42" s="81">
        <v>4</v>
      </c>
      <c r="T42" s="82">
        <f>IFERROR(S42/(O42+P42),"-")</f>
        <v>0.57142857142857</v>
      </c>
      <c r="U42" s="182"/>
      <c r="V42" s="84">
        <v>2</v>
      </c>
      <c r="W42" s="82">
        <f>IF(P42=0,"-",V42/P42)</f>
        <v>0.28571428571429</v>
      </c>
      <c r="X42" s="186">
        <v>83000</v>
      </c>
      <c r="Y42" s="187">
        <f>IFERROR(X42/P42,"-")</f>
        <v>11857.142857143</v>
      </c>
      <c r="Z42" s="187">
        <f>IFERROR(X42/V42,"-")</f>
        <v>41500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3</v>
      </c>
      <c r="BO42" s="120">
        <f>IF(P42=0,"",IF(BN42=0,"",(BN42/P42)))</f>
        <v>0.42857142857143</v>
      </c>
      <c r="BP42" s="121">
        <v>1</v>
      </c>
      <c r="BQ42" s="122">
        <f>IFERROR(BP42/BN42,"-")</f>
        <v>0.33333333333333</v>
      </c>
      <c r="BR42" s="123">
        <v>35000</v>
      </c>
      <c r="BS42" s="124">
        <f>IFERROR(BR42/BN42,"-")</f>
        <v>11666.666666667</v>
      </c>
      <c r="BT42" s="125"/>
      <c r="BU42" s="125"/>
      <c r="BV42" s="125">
        <v>1</v>
      </c>
      <c r="BW42" s="126">
        <v>4</v>
      </c>
      <c r="BX42" s="127">
        <f>IF(P42=0,"",IF(BW42=0,"",(BW42/P42)))</f>
        <v>0.57142857142857</v>
      </c>
      <c r="BY42" s="128">
        <v>2</v>
      </c>
      <c r="BZ42" s="129">
        <f>IFERROR(BY42/BW42,"-")</f>
        <v>0.5</v>
      </c>
      <c r="CA42" s="130">
        <v>58000</v>
      </c>
      <c r="CB42" s="131">
        <f>IFERROR(CA42/BW42,"-")</f>
        <v>14500</v>
      </c>
      <c r="CC42" s="132"/>
      <c r="CD42" s="132">
        <v>1</v>
      </c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2</v>
      </c>
      <c r="CP42" s="141">
        <v>83000</v>
      </c>
      <c r="CQ42" s="141">
        <v>40000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0.53333333333333</v>
      </c>
      <c r="B43" s="203" t="s">
        <v>148</v>
      </c>
      <c r="C43" s="203"/>
      <c r="D43" s="203" t="s">
        <v>61</v>
      </c>
      <c r="E43" s="203" t="s">
        <v>143</v>
      </c>
      <c r="F43" s="203" t="s">
        <v>63</v>
      </c>
      <c r="G43" s="203" t="s">
        <v>149</v>
      </c>
      <c r="H43" s="90" t="s">
        <v>65</v>
      </c>
      <c r="I43" s="205" t="s">
        <v>150</v>
      </c>
      <c r="J43" s="188">
        <v>120000</v>
      </c>
      <c r="K43" s="81">
        <v>10</v>
      </c>
      <c r="L43" s="81">
        <v>0</v>
      </c>
      <c r="M43" s="81">
        <v>42</v>
      </c>
      <c r="N43" s="91">
        <v>3</v>
      </c>
      <c r="O43" s="92">
        <v>0</v>
      </c>
      <c r="P43" s="93">
        <f>N43+O43</f>
        <v>3</v>
      </c>
      <c r="Q43" s="82">
        <f>IFERROR(P43/M43,"-")</f>
        <v>0.071428571428571</v>
      </c>
      <c r="R43" s="81">
        <v>1</v>
      </c>
      <c r="S43" s="81">
        <v>1</v>
      </c>
      <c r="T43" s="82">
        <f>IFERROR(S43/(O43+P43),"-")</f>
        <v>0.33333333333333</v>
      </c>
      <c r="U43" s="182">
        <f>IFERROR(J43/SUM(P43:P44),"-")</f>
        <v>15000</v>
      </c>
      <c r="V43" s="84">
        <v>1</v>
      </c>
      <c r="W43" s="82">
        <f>IF(P43=0,"-",V43/P43)</f>
        <v>0.33333333333333</v>
      </c>
      <c r="X43" s="186">
        <v>13000</v>
      </c>
      <c r="Y43" s="187">
        <f>IFERROR(X43/P43,"-")</f>
        <v>4333.3333333333</v>
      </c>
      <c r="Z43" s="187">
        <f>IFERROR(X43/V43,"-")</f>
        <v>13000</v>
      </c>
      <c r="AA43" s="188">
        <f>SUM(X43:X44)-SUM(J43:J44)</f>
        <v>-56000</v>
      </c>
      <c r="AB43" s="85">
        <f>SUM(X43:X44)/SUM(J43:J44)</f>
        <v>0.53333333333333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0.66666666666667</v>
      </c>
      <c r="BP43" s="121">
        <v>1</v>
      </c>
      <c r="BQ43" s="122">
        <f>IFERROR(BP43/BN43,"-")</f>
        <v>0.5</v>
      </c>
      <c r="BR43" s="123">
        <v>13000</v>
      </c>
      <c r="BS43" s="124">
        <f>IFERROR(BR43/BN43,"-")</f>
        <v>6500</v>
      </c>
      <c r="BT43" s="125"/>
      <c r="BU43" s="125">
        <v>1</v>
      </c>
      <c r="BV43" s="125"/>
      <c r="BW43" s="126">
        <v>1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13000</v>
      </c>
      <c r="CQ43" s="141">
        <v>13000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151</v>
      </c>
      <c r="C44" s="203"/>
      <c r="D44" s="203" t="s">
        <v>61</v>
      </c>
      <c r="E44" s="203" t="s">
        <v>143</v>
      </c>
      <c r="F44" s="203" t="s">
        <v>75</v>
      </c>
      <c r="G44" s="203"/>
      <c r="H44" s="90"/>
      <c r="I44" s="90"/>
      <c r="J44" s="188"/>
      <c r="K44" s="81">
        <v>32</v>
      </c>
      <c r="L44" s="81">
        <v>24</v>
      </c>
      <c r="M44" s="81">
        <v>12</v>
      </c>
      <c r="N44" s="91">
        <v>5</v>
      </c>
      <c r="O44" s="92">
        <v>0</v>
      </c>
      <c r="P44" s="93">
        <f>N44+O44</f>
        <v>5</v>
      </c>
      <c r="Q44" s="82">
        <f>IFERROR(P44/M44,"-")</f>
        <v>0.41666666666667</v>
      </c>
      <c r="R44" s="81">
        <v>2</v>
      </c>
      <c r="S44" s="81">
        <v>1</v>
      </c>
      <c r="T44" s="82">
        <f>IFERROR(S44/(O44+P44),"-")</f>
        <v>0.2</v>
      </c>
      <c r="U44" s="182"/>
      <c r="V44" s="84">
        <v>2</v>
      </c>
      <c r="W44" s="82">
        <f>IF(P44=0,"-",V44/P44)</f>
        <v>0.4</v>
      </c>
      <c r="X44" s="186">
        <v>51000</v>
      </c>
      <c r="Y44" s="187">
        <f>IFERROR(X44/P44,"-")</f>
        <v>10200</v>
      </c>
      <c r="Z44" s="187">
        <f>IFERROR(X44/V44,"-")</f>
        <v>25500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3</v>
      </c>
      <c r="BO44" s="120">
        <f>IF(P44=0,"",IF(BN44=0,"",(BN44/P44)))</f>
        <v>0.6</v>
      </c>
      <c r="BP44" s="121">
        <v>1</v>
      </c>
      <c r="BQ44" s="122">
        <f>IFERROR(BP44/BN44,"-")</f>
        <v>0.33333333333333</v>
      </c>
      <c r="BR44" s="123">
        <v>1000</v>
      </c>
      <c r="BS44" s="124">
        <f>IFERROR(BR44/BN44,"-")</f>
        <v>333.33333333333</v>
      </c>
      <c r="BT44" s="125">
        <v>1</v>
      </c>
      <c r="BU44" s="125"/>
      <c r="BV44" s="125"/>
      <c r="BW44" s="126">
        <v>2</v>
      </c>
      <c r="BX44" s="127">
        <f>IF(P44=0,"",IF(BW44=0,"",(BW44/P44)))</f>
        <v>0.4</v>
      </c>
      <c r="BY44" s="128">
        <v>1</v>
      </c>
      <c r="BZ44" s="129">
        <f>IFERROR(BY44/BW44,"-")</f>
        <v>0.5</v>
      </c>
      <c r="CA44" s="130">
        <v>50000</v>
      </c>
      <c r="CB44" s="131">
        <f>IFERROR(CA44/BW44,"-")</f>
        <v>25000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51000</v>
      </c>
      <c r="CQ44" s="141">
        <v>50000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1.4083333333333</v>
      </c>
      <c r="B45" s="203" t="s">
        <v>152</v>
      </c>
      <c r="C45" s="203"/>
      <c r="D45" s="203" t="s">
        <v>153</v>
      </c>
      <c r="E45" s="203" t="s">
        <v>154</v>
      </c>
      <c r="F45" s="203" t="s">
        <v>63</v>
      </c>
      <c r="G45" s="203" t="s">
        <v>149</v>
      </c>
      <c r="H45" s="90" t="s">
        <v>65</v>
      </c>
      <c r="I45" s="204" t="s">
        <v>140</v>
      </c>
      <c r="J45" s="188">
        <v>120000</v>
      </c>
      <c r="K45" s="81">
        <v>15</v>
      </c>
      <c r="L45" s="81">
        <v>0</v>
      </c>
      <c r="M45" s="81">
        <v>49</v>
      </c>
      <c r="N45" s="91">
        <v>4</v>
      </c>
      <c r="O45" s="92">
        <v>0</v>
      </c>
      <c r="P45" s="93">
        <f>N45+O45</f>
        <v>4</v>
      </c>
      <c r="Q45" s="82">
        <f>IFERROR(P45/M45,"-")</f>
        <v>0.081632653061224</v>
      </c>
      <c r="R45" s="81">
        <v>0</v>
      </c>
      <c r="S45" s="81">
        <v>1</v>
      </c>
      <c r="T45" s="82">
        <f>IFERROR(S45/(O45+P45),"-")</f>
        <v>0.25</v>
      </c>
      <c r="U45" s="182">
        <f>IFERROR(J45/SUM(P45:P46),"-")</f>
        <v>12000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49000</v>
      </c>
      <c r="AB45" s="85">
        <f>SUM(X45:X46)/SUM(J45:J46)</f>
        <v>1.4083333333333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0.25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0.25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2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155</v>
      </c>
      <c r="C46" s="203"/>
      <c r="D46" s="203" t="s">
        <v>153</v>
      </c>
      <c r="E46" s="203" t="s">
        <v>154</v>
      </c>
      <c r="F46" s="203" t="s">
        <v>75</v>
      </c>
      <c r="G46" s="203"/>
      <c r="H46" s="90"/>
      <c r="I46" s="90"/>
      <c r="J46" s="188"/>
      <c r="K46" s="81">
        <v>36</v>
      </c>
      <c r="L46" s="81">
        <v>30</v>
      </c>
      <c r="M46" s="81">
        <v>19</v>
      </c>
      <c r="N46" s="91">
        <v>6</v>
      </c>
      <c r="O46" s="92">
        <v>0</v>
      </c>
      <c r="P46" s="93">
        <f>N46+O46</f>
        <v>6</v>
      </c>
      <c r="Q46" s="82">
        <f>IFERROR(P46/M46,"-")</f>
        <v>0.31578947368421</v>
      </c>
      <c r="R46" s="81">
        <v>2</v>
      </c>
      <c r="S46" s="81">
        <v>1</v>
      </c>
      <c r="T46" s="82">
        <f>IFERROR(S46/(O46+P46),"-")</f>
        <v>0.16666666666667</v>
      </c>
      <c r="U46" s="182"/>
      <c r="V46" s="84">
        <v>3</v>
      </c>
      <c r="W46" s="82">
        <f>IF(P46=0,"-",V46/P46)</f>
        <v>0.5</v>
      </c>
      <c r="X46" s="186">
        <v>169000</v>
      </c>
      <c r="Y46" s="187">
        <f>IFERROR(X46/P46,"-")</f>
        <v>28166.666666667</v>
      </c>
      <c r="Z46" s="187">
        <f>IFERROR(X46/V46,"-")</f>
        <v>56333.333333333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0.16666666666667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3</v>
      </c>
      <c r="BO46" s="120">
        <f>IF(P46=0,"",IF(BN46=0,"",(BN46/P46)))</f>
        <v>0.5</v>
      </c>
      <c r="BP46" s="121">
        <v>1</v>
      </c>
      <c r="BQ46" s="122">
        <f>IFERROR(BP46/BN46,"-")</f>
        <v>0.33333333333333</v>
      </c>
      <c r="BR46" s="123">
        <v>68000</v>
      </c>
      <c r="BS46" s="124">
        <f>IFERROR(BR46/BN46,"-")</f>
        <v>22666.666666667</v>
      </c>
      <c r="BT46" s="125"/>
      <c r="BU46" s="125"/>
      <c r="BV46" s="125">
        <v>1</v>
      </c>
      <c r="BW46" s="126">
        <v>2</v>
      </c>
      <c r="BX46" s="127">
        <f>IF(P46=0,"",IF(BW46=0,"",(BW46/P46)))</f>
        <v>0.33333333333333</v>
      </c>
      <c r="BY46" s="128">
        <v>2</v>
      </c>
      <c r="BZ46" s="129">
        <f>IFERROR(BY46/BW46,"-")</f>
        <v>1</v>
      </c>
      <c r="CA46" s="130">
        <v>101000</v>
      </c>
      <c r="CB46" s="131">
        <f>IFERROR(CA46/BW46,"-")</f>
        <v>50500</v>
      </c>
      <c r="CC46" s="132">
        <v>1</v>
      </c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3</v>
      </c>
      <c r="CP46" s="141">
        <v>169000</v>
      </c>
      <c r="CQ46" s="141">
        <v>98000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</v>
      </c>
      <c r="B47" s="203" t="s">
        <v>156</v>
      </c>
      <c r="C47" s="203"/>
      <c r="D47" s="203" t="s">
        <v>157</v>
      </c>
      <c r="E47" s="203" t="s">
        <v>158</v>
      </c>
      <c r="F47" s="203" t="s">
        <v>63</v>
      </c>
      <c r="G47" s="203" t="s">
        <v>159</v>
      </c>
      <c r="H47" s="90" t="s">
        <v>84</v>
      </c>
      <c r="I47" s="204" t="s">
        <v>85</v>
      </c>
      <c r="J47" s="188">
        <v>80000</v>
      </c>
      <c r="K47" s="81">
        <v>5</v>
      </c>
      <c r="L47" s="81">
        <v>0</v>
      </c>
      <c r="M47" s="81">
        <v>32</v>
      </c>
      <c r="N47" s="91">
        <v>1</v>
      </c>
      <c r="O47" s="92">
        <v>0</v>
      </c>
      <c r="P47" s="93">
        <f>N47+O47</f>
        <v>1</v>
      </c>
      <c r="Q47" s="82">
        <f>IFERROR(P47/M47,"-")</f>
        <v>0.03125</v>
      </c>
      <c r="R47" s="81">
        <v>0</v>
      </c>
      <c r="S47" s="81">
        <v>1</v>
      </c>
      <c r="T47" s="82">
        <f>IFERROR(S47/(O47+P47),"-")</f>
        <v>1</v>
      </c>
      <c r="U47" s="182">
        <f>IFERROR(J47/SUM(P47:P48),"-")</f>
        <v>80000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SUM(X47:X48)-SUM(J47:J48)</f>
        <v>-80000</v>
      </c>
      <c r="AB47" s="85">
        <f>SUM(X47:X48)/SUM(J47:J48)</f>
        <v>0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160</v>
      </c>
      <c r="C48" s="203"/>
      <c r="D48" s="203" t="s">
        <v>157</v>
      </c>
      <c r="E48" s="203" t="s">
        <v>158</v>
      </c>
      <c r="F48" s="203" t="s">
        <v>75</v>
      </c>
      <c r="G48" s="203"/>
      <c r="H48" s="90"/>
      <c r="I48" s="90"/>
      <c r="J48" s="188"/>
      <c r="K48" s="81">
        <v>4</v>
      </c>
      <c r="L48" s="81">
        <v>4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</v>
      </c>
      <c r="B49" s="203" t="s">
        <v>161</v>
      </c>
      <c r="C49" s="203"/>
      <c r="D49" s="203" t="s">
        <v>162</v>
      </c>
      <c r="E49" s="203" t="s">
        <v>143</v>
      </c>
      <c r="F49" s="203" t="s">
        <v>63</v>
      </c>
      <c r="G49" s="203" t="s">
        <v>159</v>
      </c>
      <c r="H49" s="90" t="s">
        <v>84</v>
      </c>
      <c r="I49" s="204" t="s">
        <v>140</v>
      </c>
      <c r="J49" s="188">
        <v>80000</v>
      </c>
      <c r="K49" s="81">
        <v>6</v>
      </c>
      <c r="L49" s="81">
        <v>0</v>
      </c>
      <c r="M49" s="81">
        <v>27</v>
      </c>
      <c r="N49" s="91">
        <v>1</v>
      </c>
      <c r="O49" s="92">
        <v>0</v>
      </c>
      <c r="P49" s="93">
        <f>N49+O49</f>
        <v>1</v>
      </c>
      <c r="Q49" s="82">
        <f>IFERROR(P49/M49,"-")</f>
        <v>0.037037037037037</v>
      </c>
      <c r="R49" s="81">
        <v>0</v>
      </c>
      <c r="S49" s="81">
        <v>1</v>
      </c>
      <c r="T49" s="82">
        <f>IFERROR(S49/(O49+P49),"-")</f>
        <v>1</v>
      </c>
      <c r="U49" s="182">
        <f>IFERROR(J49/SUM(P49:P50),"-")</f>
        <v>80000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-80000</v>
      </c>
      <c r="AB49" s="85">
        <f>SUM(X49:X50)/SUM(J49:J50)</f>
        <v>0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1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163</v>
      </c>
      <c r="C50" s="203"/>
      <c r="D50" s="203" t="s">
        <v>162</v>
      </c>
      <c r="E50" s="203" t="s">
        <v>143</v>
      </c>
      <c r="F50" s="203" t="s">
        <v>75</v>
      </c>
      <c r="G50" s="203"/>
      <c r="H50" s="90"/>
      <c r="I50" s="90"/>
      <c r="J50" s="188"/>
      <c r="K50" s="81">
        <v>13</v>
      </c>
      <c r="L50" s="81">
        <v>11</v>
      </c>
      <c r="M50" s="81">
        <v>11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0.12941176470588</v>
      </c>
      <c r="B51" s="203" t="s">
        <v>164</v>
      </c>
      <c r="C51" s="203"/>
      <c r="D51" s="203" t="s">
        <v>119</v>
      </c>
      <c r="E51" s="203" t="s">
        <v>165</v>
      </c>
      <c r="F51" s="203" t="s">
        <v>63</v>
      </c>
      <c r="G51" s="203" t="s">
        <v>64</v>
      </c>
      <c r="H51" s="90" t="s">
        <v>166</v>
      </c>
      <c r="I51" s="204" t="s">
        <v>85</v>
      </c>
      <c r="J51" s="188">
        <v>85000</v>
      </c>
      <c r="K51" s="81">
        <v>5</v>
      </c>
      <c r="L51" s="81">
        <v>0</v>
      </c>
      <c r="M51" s="81">
        <v>37</v>
      </c>
      <c r="N51" s="91">
        <v>1</v>
      </c>
      <c r="O51" s="92">
        <v>0</v>
      </c>
      <c r="P51" s="93">
        <f>N51+O51</f>
        <v>1</v>
      </c>
      <c r="Q51" s="82">
        <f>IFERROR(P51/M51,"-")</f>
        <v>0.027027027027027</v>
      </c>
      <c r="R51" s="81">
        <v>0</v>
      </c>
      <c r="S51" s="81">
        <v>0</v>
      </c>
      <c r="T51" s="82">
        <f>IFERROR(S51/(O51+P51),"-")</f>
        <v>0</v>
      </c>
      <c r="U51" s="182">
        <f>IFERROR(J51/SUM(P51:P52),"-")</f>
        <v>28333.333333333</v>
      </c>
      <c r="V51" s="84">
        <v>1</v>
      </c>
      <c r="W51" s="82">
        <f>IF(P51=0,"-",V51/P51)</f>
        <v>1</v>
      </c>
      <c r="X51" s="186">
        <v>1000</v>
      </c>
      <c r="Y51" s="187">
        <f>IFERROR(X51/P51,"-")</f>
        <v>1000</v>
      </c>
      <c r="Z51" s="187">
        <f>IFERROR(X51/V51,"-")</f>
        <v>1000</v>
      </c>
      <c r="AA51" s="188">
        <f>SUM(X51:X52)-SUM(J51:J52)</f>
        <v>-74000</v>
      </c>
      <c r="AB51" s="85">
        <f>SUM(X51:X52)/SUM(J51:J52)</f>
        <v>0.12941176470588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1</v>
      </c>
      <c r="BY51" s="128">
        <v>1</v>
      </c>
      <c r="BZ51" s="129">
        <f>IFERROR(BY51/BW51,"-")</f>
        <v>1</v>
      </c>
      <c r="CA51" s="130">
        <v>1000</v>
      </c>
      <c r="CB51" s="131">
        <f>IFERROR(CA51/BW51,"-")</f>
        <v>1000</v>
      </c>
      <c r="CC51" s="132">
        <v>1</v>
      </c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1000</v>
      </c>
      <c r="CQ51" s="141">
        <v>1000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167</v>
      </c>
      <c r="C52" s="203"/>
      <c r="D52" s="203" t="s">
        <v>119</v>
      </c>
      <c r="E52" s="203" t="s">
        <v>165</v>
      </c>
      <c r="F52" s="203" t="s">
        <v>75</v>
      </c>
      <c r="G52" s="203"/>
      <c r="H52" s="90"/>
      <c r="I52" s="90"/>
      <c r="J52" s="188"/>
      <c r="K52" s="81">
        <v>17</v>
      </c>
      <c r="L52" s="81">
        <v>16</v>
      </c>
      <c r="M52" s="81">
        <v>3</v>
      </c>
      <c r="N52" s="91">
        <v>2</v>
      </c>
      <c r="O52" s="92">
        <v>0</v>
      </c>
      <c r="P52" s="93">
        <f>N52+O52</f>
        <v>2</v>
      </c>
      <c r="Q52" s="82">
        <f>IFERROR(P52/M52,"-")</f>
        <v>0.66666666666667</v>
      </c>
      <c r="R52" s="81">
        <v>0</v>
      </c>
      <c r="S52" s="81">
        <v>1</v>
      </c>
      <c r="T52" s="82">
        <f>IFERROR(S52/(O52+P52),"-")</f>
        <v>0.5</v>
      </c>
      <c r="U52" s="182"/>
      <c r="V52" s="84">
        <v>1</v>
      </c>
      <c r="W52" s="82">
        <f>IF(P52=0,"-",V52/P52)</f>
        <v>0.5</v>
      </c>
      <c r="X52" s="186">
        <v>10000</v>
      </c>
      <c r="Y52" s="187">
        <f>IFERROR(X52/P52,"-")</f>
        <v>5000</v>
      </c>
      <c r="Z52" s="187">
        <f>IFERROR(X52/V52,"-")</f>
        <v>10000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1</v>
      </c>
      <c r="BF52" s="113">
        <f>IF(P52=0,"",IF(BE52=0,"",(BE52/P52)))</f>
        <v>0.5</v>
      </c>
      <c r="BG52" s="112">
        <v>1</v>
      </c>
      <c r="BH52" s="114">
        <f>IFERROR(BG52/BE52,"-")</f>
        <v>1</v>
      </c>
      <c r="BI52" s="115">
        <v>10000</v>
      </c>
      <c r="BJ52" s="116">
        <f>IFERROR(BI52/BE52,"-")</f>
        <v>10000</v>
      </c>
      <c r="BK52" s="117">
        <v>1</v>
      </c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10000</v>
      </c>
      <c r="CQ52" s="141">
        <v>10000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</v>
      </c>
      <c r="B53" s="203" t="s">
        <v>168</v>
      </c>
      <c r="C53" s="203"/>
      <c r="D53" s="203" t="s">
        <v>169</v>
      </c>
      <c r="E53" s="203" t="s">
        <v>170</v>
      </c>
      <c r="F53" s="203" t="s">
        <v>63</v>
      </c>
      <c r="G53" s="203" t="s">
        <v>68</v>
      </c>
      <c r="H53" s="90" t="s">
        <v>166</v>
      </c>
      <c r="I53" s="90" t="s">
        <v>90</v>
      </c>
      <c r="J53" s="188">
        <v>85000</v>
      </c>
      <c r="K53" s="81">
        <v>3</v>
      </c>
      <c r="L53" s="81">
        <v>0</v>
      </c>
      <c r="M53" s="81">
        <v>32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>
        <f>IFERROR(J53/SUM(P53:P54),"-")</f>
        <v>85000</v>
      </c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>
        <f>SUM(X53:X54)-SUM(J53:J54)</f>
        <v>-85000</v>
      </c>
      <c r="AB53" s="85">
        <f>SUM(X53:X54)/SUM(J53:J54)</f>
        <v>0</v>
      </c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171</v>
      </c>
      <c r="C54" s="203"/>
      <c r="D54" s="203" t="s">
        <v>169</v>
      </c>
      <c r="E54" s="203" t="s">
        <v>170</v>
      </c>
      <c r="F54" s="203" t="s">
        <v>75</v>
      </c>
      <c r="G54" s="203"/>
      <c r="H54" s="90"/>
      <c r="I54" s="90"/>
      <c r="J54" s="188"/>
      <c r="K54" s="81">
        <v>16</v>
      </c>
      <c r="L54" s="81">
        <v>11</v>
      </c>
      <c r="M54" s="81">
        <v>1</v>
      </c>
      <c r="N54" s="91">
        <v>1</v>
      </c>
      <c r="O54" s="92">
        <v>0</v>
      </c>
      <c r="P54" s="93">
        <f>N54+O54</f>
        <v>1</v>
      </c>
      <c r="Q54" s="82">
        <f>IFERROR(P54/M54,"-")</f>
        <v>1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1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0.4</v>
      </c>
      <c r="B55" s="203" t="s">
        <v>172</v>
      </c>
      <c r="C55" s="203"/>
      <c r="D55" s="203" t="s">
        <v>119</v>
      </c>
      <c r="E55" s="203" t="s">
        <v>165</v>
      </c>
      <c r="F55" s="203" t="s">
        <v>63</v>
      </c>
      <c r="G55" s="203" t="s">
        <v>94</v>
      </c>
      <c r="H55" s="90" t="s">
        <v>166</v>
      </c>
      <c r="I55" s="205" t="s">
        <v>150</v>
      </c>
      <c r="J55" s="188">
        <v>65000</v>
      </c>
      <c r="K55" s="81">
        <v>7</v>
      </c>
      <c r="L55" s="81">
        <v>0</v>
      </c>
      <c r="M55" s="81">
        <v>28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>
        <f>IFERROR(J55/SUM(P55:P56),"-")</f>
        <v>32500</v>
      </c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>
        <f>SUM(X55:X56)-SUM(J55:J56)</f>
        <v>-39000</v>
      </c>
      <c r="AB55" s="85">
        <f>SUM(X55:X56)/SUM(J55:J56)</f>
        <v>0.4</v>
      </c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173</v>
      </c>
      <c r="C56" s="203"/>
      <c r="D56" s="203" t="s">
        <v>119</v>
      </c>
      <c r="E56" s="203" t="s">
        <v>165</v>
      </c>
      <c r="F56" s="203" t="s">
        <v>75</v>
      </c>
      <c r="G56" s="203"/>
      <c r="H56" s="90"/>
      <c r="I56" s="90"/>
      <c r="J56" s="188"/>
      <c r="K56" s="81">
        <v>18</v>
      </c>
      <c r="L56" s="81">
        <v>13</v>
      </c>
      <c r="M56" s="81">
        <v>4</v>
      </c>
      <c r="N56" s="91">
        <v>2</v>
      </c>
      <c r="O56" s="92">
        <v>0</v>
      </c>
      <c r="P56" s="93">
        <f>N56+O56</f>
        <v>2</v>
      </c>
      <c r="Q56" s="82">
        <f>IFERROR(P56/M56,"-")</f>
        <v>0.5</v>
      </c>
      <c r="R56" s="81">
        <v>1</v>
      </c>
      <c r="S56" s="81">
        <v>0</v>
      </c>
      <c r="T56" s="82">
        <f>IFERROR(S56/(O56+P56),"-")</f>
        <v>0</v>
      </c>
      <c r="U56" s="182"/>
      <c r="V56" s="84">
        <v>2</v>
      </c>
      <c r="W56" s="82">
        <f>IF(P56=0,"-",V56/P56)</f>
        <v>1</v>
      </c>
      <c r="X56" s="186">
        <v>26000</v>
      </c>
      <c r="Y56" s="187">
        <f>IFERROR(X56/P56,"-")</f>
        <v>13000</v>
      </c>
      <c r="Z56" s="187">
        <f>IFERROR(X56/V56,"-")</f>
        <v>13000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0.5</v>
      </c>
      <c r="BP56" s="121">
        <v>1</v>
      </c>
      <c r="BQ56" s="122">
        <f>IFERROR(BP56/BN56,"-")</f>
        <v>1</v>
      </c>
      <c r="BR56" s="123">
        <v>23000</v>
      </c>
      <c r="BS56" s="124">
        <f>IFERROR(BR56/BN56,"-")</f>
        <v>23000</v>
      </c>
      <c r="BT56" s="125"/>
      <c r="BU56" s="125"/>
      <c r="BV56" s="125">
        <v>1</v>
      </c>
      <c r="BW56" s="126">
        <v>1</v>
      </c>
      <c r="BX56" s="127">
        <f>IF(P56=0,"",IF(BW56=0,"",(BW56/P56)))</f>
        <v>0.5</v>
      </c>
      <c r="BY56" s="128">
        <v>1</v>
      </c>
      <c r="BZ56" s="129">
        <f>IFERROR(BY56/BW56,"-")</f>
        <v>1</v>
      </c>
      <c r="CA56" s="130">
        <v>3000</v>
      </c>
      <c r="CB56" s="131">
        <f>IFERROR(CA56/BW56,"-")</f>
        <v>3000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26000</v>
      </c>
      <c r="CQ56" s="141">
        <v>23000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174</v>
      </c>
      <c r="C57" s="203"/>
      <c r="D57" s="203" t="s">
        <v>175</v>
      </c>
      <c r="E57" s="203" t="s">
        <v>176</v>
      </c>
      <c r="F57" s="203" t="s">
        <v>63</v>
      </c>
      <c r="G57" s="203" t="s">
        <v>94</v>
      </c>
      <c r="H57" s="90" t="s">
        <v>177</v>
      </c>
      <c r="I57" s="205" t="s">
        <v>137</v>
      </c>
      <c r="J57" s="188">
        <v>16250</v>
      </c>
      <c r="K57" s="81">
        <v>1</v>
      </c>
      <c r="L57" s="81">
        <v>0</v>
      </c>
      <c r="M57" s="81">
        <v>10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>
        <f>IFERROR(J57/SUM(P57:P58),"-")</f>
        <v>16250</v>
      </c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>
        <f>SUM(X57:X58)-SUM(J57:J58)</f>
        <v>-16250</v>
      </c>
      <c r="AB57" s="85">
        <f>SUM(X57:X58)/SUM(J57:J58)</f>
        <v>0</v>
      </c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178</v>
      </c>
      <c r="C58" s="203"/>
      <c r="D58" s="203" t="s">
        <v>175</v>
      </c>
      <c r="E58" s="203" t="s">
        <v>176</v>
      </c>
      <c r="F58" s="203" t="s">
        <v>75</v>
      </c>
      <c r="G58" s="203"/>
      <c r="H58" s="90"/>
      <c r="I58" s="90"/>
      <c r="J58" s="188"/>
      <c r="K58" s="81">
        <v>4</v>
      </c>
      <c r="L58" s="81">
        <v>4</v>
      </c>
      <c r="M58" s="81">
        <v>4</v>
      </c>
      <c r="N58" s="91">
        <v>1</v>
      </c>
      <c r="O58" s="92">
        <v>0</v>
      </c>
      <c r="P58" s="93">
        <f>N58+O58</f>
        <v>1</v>
      </c>
      <c r="Q58" s="82">
        <f>IFERROR(P58/M58,"-")</f>
        <v>0.25</v>
      </c>
      <c r="R58" s="81">
        <v>0</v>
      </c>
      <c r="S58" s="81">
        <v>1</v>
      </c>
      <c r="T58" s="82">
        <f>IFERROR(S58/(O58+P58),"-")</f>
        <v>1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1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</v>
      </c>
      <c r="B59" s="203" t="s">
        <v>179</v>
      </c>
      <c r="C59" s="203"/>
      <c r="D59" s="203" t="s">
        <v>175</v>
      </c>
      <c r="E59" s="203" t="s">
        <v>176</v>
      </c>
      <c r="F59" s="203" t="s">
        <v>63</v>
      </c>
      <c r="G59" s="203" t="s">
        <v>94</v>
      </c>
      <c r="H59" s="90" t="s">
        <v>177</v>
      </c>
      <c r="I59" s="205" t="s">
        <v>180</v>
      </c>
      <c r="J59" s="188">
        <v>16250</v>
      </c>
      <c r="K59" s="81">
        <v>1</v>
      </c>
      <c r="L59" s="81">
        <v>0</v>
      </c>
      <c r="M59" s="81">
        <v>9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 t="str">
        <f>IFERROR(J59/SUM(P59:P60),"-")</f>
        <v>-</v>
      </c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>
        <f>SUM(X59:X60)-SUM(J59:J60)</f>
        <v>-16250</v>
      </c>
      <c r="AB59" s="85">
        <f>SUM(X59:X60)/SUM(J59:J60)</f>
        <v>0</v>
      </c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181</v>
      </c>
      <c r="C60" s="203"/>
      <c r="D60" s="203" t="s">
        <v>175</v>
      </c>
      <c r="E60" s="203" t="s">
        <v>176</v>
      </c>
      <c r="F60" s="203" t="s">
        <v>75</v>
      </c>
      <c r="G60" s="203"/>
      <c r="H60" s="90"/>
      <c r="I60" s="90"/>
      <c r="J60" s="188"/>
      <c r="K60" s="81">
        <v>6</v>
      </c>
      <c r="L60" s="81">
        <v>6</v>
      </c>
      <c r="M60" s="81">
        <v>1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0.2625</v>
      </c>
      <c r="B61" s="203" t="s">
        <v>182</v>
      </c>
      <c r="C61" s="203"/>
      <c r="D61" s="203"/>
      <c r="E61" s="203"/>
      <c r="F61" s="203" t="s">
        <v>63</v>
      </c>
      <c r="G61" s="203" t="s">
        <v>183</v>
      </c>
      <c r="H61" s="90" t="s">
        <v>184</v>
      </c>
      <c r="I61" s="90" t="s">
        <v>185</v>
      </c>
      <c r="J61" s="188">
        <v>80000</v>
      </c>
      <c r="K61" s="81">
        <v>4</v>
      </c>
      <c r="L61" s="81">
        <v>0</v>
      </c>
      <c r="M61" s="81">
        <v>49</v>
      </c>
      <c r="N61" s="91">
        <v>1</v>
      </c>
      <c r="O61" s="92">
        <v>0</v>
      </c>
      <c r="P61" s="93">
        <f>N61+O61</f>
        <v>1</v>
      </c>
      <c r="Q61" s="82">
        <f>IFERROR(P61/M61,"-")</f>
        <v>0.020408163265306</v>
      </c>
      <c r="R61" s="81">
        <v>0</v>
      </c>
      <c r="S61" s="81">
        <v>0</v>
      </c>
      <c r="T61" s="82">
        <f>IFERROR(S61/(O61+P61),"-")</f>
        <v>0</v>
      </c>
      <c r="U61" s="182">
        <f>IFERROR(J61/SUM(P61:P62),"-")</f>
        <v>26666.666666667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-59000</v>
      </c>
      <c r="AB61" s="85">
        <f>SUM(X61:X62)/SUM(J61:J62)</f>
        <v>0.2625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1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186</v>
      </c>
      <c r="C62" s="203"/>
      <c r="D62" s="203"/>
      <c r="E62" s="203"/>
      <c r="F62" s="203" t="s">
        <v>75</v>
      </c>
      <c r="G62" s="203"/>
      <c r="H62" s="90"/>
      <c r="I62" s="90"/>
      <c r="J62" s="188"/>
      <c r="K62" s="81">
        <v>15</v>
      </c>
      <c r="L62" s="81">
        <v>11</v>
      </c>
      <c r="M62" s="81">
        <v>1</v>
      </c>
      <c r="N62" s="91">
        <v>2</v>
      </c>
      <c r="O62" s="92">
        <v>0</v>
      </c>
      <c r="P62" s="93">
        <f>N62+O62</f>
        <v>2</v>
      </c>
      <c r="Q62" s="82">
        <f>IFERROR(P62/M62,"-")</f>
        <v>2</v>
      </c>
      <c r="R62" s="81">
        <v>0</v>
      </c>
      <c r="S62" s="81">
        <v>1</v>
      </c>
      <c r="T62" s="82">
        <f>IFERROR(S62/(O62+P62),"-")</f>
        <v>0.5</v>
      </c>
      <c r="U62" s="182"/>
      <c r="V62" s="84">
        <v>1</v>
      </c>
      <c r="W62" s="82">
        <f>IF(P62=0,"-",V62/P62)</f>
        <v>0.5</v>
      </c>
      <c r="X62" s="186">
        <v>21000</v>
      </c>
      <c r="Y62" s="187">
        <f>IFERROR(X62/P62,"-")</f>
        <v>10500</v>
      </c>
      <c r="Z62" s="187">
        <f>IFERROR(X62/V62,"-")</f>
        <v>21000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0.5</v>
      </c>
      <c r="BP62" s="121">
        <v>1</v>
      </c>
      <c r="BQ62" s="122">
        <f>IFERROR(BP62/BN62,"-")</f>
        <v>1</v>
      </c>
      <c r="BR62" s="123">
        <v>21000</v>
      </c>
      <c r="BS62" s="124">
        <f>IFERROR(BR62/BN62,"-")</f>
        <v>21000</v>
      </c>
      <c r="BT62" s="125"/>
      <c r="BU62" s="125"/>
      <c r="BV62" s="125">
        <v>1</v>
      </c>
      <c r="BW62" s="126">
        <v>1</v>
      </c>
      <c r="BX62" s="127">
        <f>IF(P62=0,"",IF(BW62=0,"",(BW62/P62)))</f>
        <v>0.5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21000</v>
      </c>
      <c r="CQ62" s="141">
        <v>21000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30"/>
      <c r="B63" s="87"/>
      <c r="C63" s="88"/>
      <c r="D63" s="88"/>
      <c r="E63" s="88"/>
      <c r="F63" s="89"/>
      <c r="G63" s="90"/>
      <c r="H63" s="90"/>
      <c r="I63" s="90"/>
      <c r="J63" s="192"/>
      <c r="K63" s="34"/>
      <c r="L63" s="34"/>
      <c r="M63" s="31"/>
      <c r="N63" s="23"/>
      <c r="O63" s="23"/>
      <c r="P63" s="23"/>
      <c r="Q63" s="33"/>
      <c r="R63" s="32"/>
      <c r="S63" s="23"/>
      <c r="T63" s="32"/>
      <c r="U63" s="183"/>
      <c r="V63" s="25"/>
      <c r="W63" s="25"/>
      <c r="X63" s="189"/>
      <c r="Y63" s="189"/>
      <c r="Z63" s="189"/>
      <c r="AA63" s="189"/>
      <c r="AB63" s="33"/>
      <c r="AC63" s="59"/>
      <c r="AD63" s="63"/>
      <c r="AE63" s="64"/>
      <c r="AF63" s="63"/>
      <c r="AG63" s="67"/>
      <c r="AH63" s="68"/>
      <c r="AI63" s="69"/>
      <c r="AJ63" s="70"/>
      <c r="AK63" s="70"/>
      <c r="AL63" s="70"/>
      <c r="AM63" s="63"/>
      <c r="AN63" s="64"/>
      <c r="AO63" s="63"/>
      <c r="AP63" s="67"/>
      <c r="AQ63" s="68"/>
      <c r="AR63" s="69"/>
      <c r="AS63" s="70"/>
      <c r="AT63" s="70"/>
      <c r="AU63" s="70"/>
      <c r="AV63" s="63"/>
      <c r="AW63" s="64"/>
      <c r="AX63" s="63"/>
      <c r="AY63" s="67"/>
      <c r="AZ63" s="68"/>
      <c r="BA63" s="69"/>
      <c r="BB63" s="70"/>
      <c r="BC63" s="70"/>
      <c r="BD63" s="70"/>
      <c r="BE63" s="63"/>
      <c r="BF63" s="64"/>
      <c r="BG63" s="63"/>
      <c r="BH63" s="67"/>
      <c r="BI63" s="68"/>
      <c r="BJ63" s="69"/>
      <c r="BK63" s="70"/>
      <c r="BL63" s="70"/>
      <c r="BM63" s="70"/>
      <c r="BN63" s="65"/>
      <c r="BO63" s="66"/>
      <c r="BP63" s="63"/>
      <c r="BQ63" s="67"/>
      <c r="BR63" s="68"/>
      <c r="BS63" s="69"/>
      <c r="BT63" s="70"/>
      <c r="BU63" s="70"/>
      <c r="BV63" s="70"/>
      <c r="BW63" s="65"/>
      <c r="BX63" s="66"/>
      <c r="BY63" s="63"/>
      <c r="BZ63" s="67"/>
      <c r="CA63" s="68"/>
      <c r="CB63" s="69"/>
      <c r="CC63" s="70"/>
      <c r="CD63" s="70"/>
      <c r="CE63" s="70"/>
      <c r="CF63" s="65"/>
      <c r="CG63" s="66"/>
      <c r="CH63" s="63"/>
      <c r="CI63" s="67"/>
      <c r="CJ63" s="68"/>
      <c r="CK63" s="69"/>
      <c r="CL63" s="70"/>
      <c r="CM63" s="70"/>
      <c r="CN63" s="70"/>
      <c r="CO63" s="71"/>
      <c r="CP63" s="68"/>
      <c r="CQ63" s="68"/>
      <c r="CR63" s="68"/>
      <c r="CS63" s="72"/>
    </row>
    <row r="64" spans="1:98">
      <c r="A64" s="30"/>
      <c r="B64" s="37"/>
      <c r="C64" s="21"/>
      <c r="D64" s="21"/>
      <c r="E64" s="21"/>
      <c r="F64" s="22"/>
      <c r="G64" s="36"/>
      <c r="H64" s="36"/>
      <c r="I64" s="75"/>
      <c r="J64" s="193"/>
      <c r="K64" s="34"/>
      <c r="L64" s="34"/>
      <c r="M64" s="31"/>
      <c r="N64" s="23"/>
      <c r="O64" s="23"/>
      <c r="P64" s="23"/>
      <c r="Q64" s="33"/>
      <c r="R64" s="32"/>
      <c r="S64" s="23"/>
      <c r="T64" s="32"/>
      <c r="U64" s="183"/>
      <c r="V64" s="25"/>
      <c r="W64" s="25"/>
      <c r="X64" s="189"/>
      <c r="Y64" s="189"/>
      <c r="Z64" s="189"/>
      <c r="AA64" s="189"/>
      <c r="AB64" s="33"/>
      <c r="AC64" s="61"/>
      <c r="AD64" s="63"/>
      <c r="AE64" s="64"/>
      <c r="AF64" s="63"/>
      <c r="AG64" s="67"/>
      <c r="AH64" s="68"/>
      <c r="AI64" s="69"/>
      <c r="AJ64" s="70"/>
      <c r="AK64" s="70"/>
      <c r="AL64" s="70"/>
      <c r="AM64" s="63"/>
      <c r="AN64" s="64"/>
      <c r="AO64" s="63"/>
      <c r="AP64" s="67"/>
      <c r="AQ64" s="68"/>
      <c r="AR64" s="69"/>
      <c r="AS64" s="70"/>
      <c r="AT64" s="70"/>
      <c r="AU64" s="70"/>
      <c r="AV64" s="63"/>
      <c r="AW64" s="64"/>
      <c r="AX64" s="63"/>
      <c r="AY64" s="67"/>
      <c r="AZ64" s="68"/>
      <c r="BA64" s="69"/>
      <c r="BB64" s="70"/>
      <c r="BC64" s="70"/>
      <c r="BD64" s="70"/>
      <c r="BE64" s="63"/>
      <c r="BF64" s="64"/>
      <c r="BG64" s="63"/>
      <c r="BH64" s="67"/>
      <c r="BI64" s="68"/>
      <c r="BJ64" s="69"/>
      <c r="BK64" s="70"/>
      <c r="BL64" s="70"/>
      <c r="BM64" s="70"/>
      <c r="BN64" s="65"/>
      <c r="BO64" s="66"/>
      <c r="BP64" s="63"/>
      <c r="BQ64" s="67"/>
      <c r="BR64" s="68"/>
      <c r="BS64" s="69"/>
      <c r="BT64" s="70"/>
      <c r="BU64" s="70"/>
      <c r="BV64" s="70"/>
      <c r="BW64" s="65"/>
      <c r="BX64" s="66"/>
      <c r="BY64" s="63"/>
      <c r="BZ64" s="67"/>
      <c r="CA64" s="68"/>
      <c r="CB64" s="69"/>
      <c r="CC64" s="70"/>
      <c r="CD64" s="70"/>
      <c r="CE64" s="70"/>
      <c r="CF64" s="65"/>
      <c r="CG64" s="66"/>
      <c r="CH64" s="63"/>
      <c r="CI64" s="67"/>
      <c r="CJ64" s="68"/>
      <c r="CK64" s="69"/>
      <c r="CL64" s="70"/>
      <c r="CM64" s="70"/>
      <c r="CN64" s="70"/>
      <c r="CO64" s="71"/>
      <c r="CP64" s="68"/>
      <c r="CQ64" s="68"/>
      <c r="CR64" s="68"/>
      <c r="CS64" s="72"/>
    </row>
    <row r="65" spans="1:98">
      <c r="A65" s="19">
        <f>AB65</f>
        <v>1.3862646153846</v>
      </c>
      <c r="B65" s="39"/>
      <c r="C65" s="39"/>
      <c r="D65" s="39"/>
      <c r="E65" s="39"/>
      <c r="F65" s="39"/>
      <c r="G65" s="40" t="s">
        <v>187</v>
      </c>
      <c r="H65" s="40"/>
      <c r="I65" s="40"/>
      <c r="J65" s="190">
        <f>SUM(J6:J64)</f>
        <v>4062500</v>
      </c>
      <c r="K65" s="41">
        <f>SUM(K6:K64)</f>
        <v>1463</v>
      </c>
      <c r="L65" s="41">
        <f>SUM(L6:L64)</f>
        <v>692</v>
      </c>
      <c r="M65" s="41">
        <f>SUM(M6:M64)</f>
        <v>2170</v>
      </c>
      <c r="N65" s="41">
        <f>SUM(N6:N64)</f>
        <v>257</v>
      </c>
      <c r="O65" s="41">
        <f>SUM(O6:O64)</f>
        <v>0</v>
      </c>
      <c r="P65" s="41">
        <f>SUM(P6:P64)</f>
        <v>257</v>
      </c>
      <c r="Q65" s="42">
        <f>IFERROR(P65/M65,"-")</f>
        <v>0.1184331797235</v>
      </c>
      <c r="R65" s="78">
        <f>SUM(R6:R64)</f>
        <v>35</v>
      </c>
      <c r="S65" s="78">
        <f>SUM(S6:S64)</f>
        <v>98</v>
      </c>
      <c r="T65" s="42">
        <f>IFERROR(R65/P65,"-")</f>
        <v>0.13618677042802</v>
      </c>
      <c r="U65" s="184">
        <f>IFERROR(J65/P65,"-")</f>
        <v>15807.392996109</v>
      </c>
      <c r="V65" s="44">
        <f>SUM(V6:V64)</f>
        <v>86</v>
      </c>
      <c r="W65" s="42">
        <f>IFERROR(V65/P65,"-")</f>
        <v>0.33463035019455</v>
      </c>
      <c r="X65" s="190">
        <f>SUM(X6:X64)</f>
        <v>5631700</v>
      </c>
      <c r="Y65" s="190">
        <f>IFERROR(X65/P65,"-")</f>
        <v>21913.229571984</v>
      </c>
      <c r="Z65" s="190">
        <f>IFERROR(X65/V65,"-")</f>
        <v>65484.88372093</v>
      </c>
      <c r="AA65" s="190">
        <f>X65-J65</f>
        <v>1569200</v>
      </c>
      <c r="AB65" s="47">
        <f>X65/J65</f>
        <v>1.3862646153846</v>
      </c>
      <c r="AC65" s="60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8"/>
    <mergeCell ref="J24:J28"/>
    <mergeCell ref="U24:U28"/>
    <mergeCell ref="AA24:AA28"/>
    <mergeCell ref="AB24:AB28"/>
    <mergeCell ref="A29:A30"/>
    <mergeCell ref="J29:J30"/>
    <mergeCell ref="U29:U30"/>
    <mergeCell ref="AA29:AA30"/>
    <mergeCell ref="AB29:AB30"/>
    <mergeCell ref="A31:A34"/>
    <mergeCell ref="J31:J34"/>
    <mergeCell ref="U31:U34"/>
    <mergeCell ref="AA31:AA34"/>
    <mergeCell ref="AB31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