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<sst xmlns="http://schemas.openxmlformats.org/spreadsheetml/2006/main" uniqueCount="202">
  <si>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</si>
  <si>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</si>
  <si>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</si>
  <si>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</si>
  <si>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</si>
  <si>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</si>
  <si>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</si>
  <si>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</si>
  <si>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</si>
  <si>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</si>
  <si>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</si>
  <si>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</si>
  <si>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</si>
  <si>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</si>
  <si>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</si>
  <si>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</si>
  <si>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</si>
  <si>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</si>
  <si>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</si>
  <si>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</si>
  <si>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</si>
  <si>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</si>
  <si>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</si>
  <si>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</si>
  <si>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</si>
  <si>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</si>
  <si>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</si>
  <si>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</si>
  <si>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</si>
  <si>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</si>
  <si>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</si>
  <si>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</si>
  <si>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</si>
  <si>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</si>
  <si>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</si>
  <si>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</si>
  <si>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</si>
  <si>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</si>
  <si>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</si>
  <si>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</si>
  <si>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</si>
  <si>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</si>
  <si>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</si>
  <si>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</si>
  <si>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</si>
  <si>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</si>
  <si>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</si>
  <si>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</si>
  <si>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</si>
  <si>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</si>
  <si>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</si>
  <si>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</si>
  <si>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</si>
  <si>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</si>
  <si>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</si>
  <si>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</si>
  <si>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</si>
  <si>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</si>
  <si>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</si>
  <si>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</si>
  <si>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np2593</t>
  </si>
  <si>
    <t>記事風版</t>
  </si>
  <si>
    <t>インターネットが苦手な中年男性に優しい</t>
  </si>
  <si>
    <t>lp03_a</t>
  </si>
  <si>
    <t>サンスポ関東</t>
  </si>
  <si>
    <t>4C終面全5段</t>
  </si>
  <si>
    <t>8月01日(土)</t>
  </si>
  <si>
    <t>np2594</t>
  </si>
  <si>
    <t>空電</t>
  </si>
  <si>
    <t>np2595</t>
  </si>
  <si>
    <t>記者取材風版</t>
  </si>
  <si>
    <t>女性から誘われる出会い系裏サイト</t>
  </si>
  <si>
    <t>サンスポ関西</t>
  </si>
  <si>
    <t>全5段</t>
  </si>
  <si>
    <t>8月15日(土)</t>
  </si>
  <si>
    <t>np2596</t>
  </si>
  <si>
    <t>np2597</t>
  </si>
  <si>
    <t>(新登録まわり)黒：記事風</t>
  </si>
  <si>
    <t>求む女性が好きな男性</t>
  </si>
  <si>
    <t>8月21日(金)</t>
  </si>
  <si>
    <t>np2598</t>
  </si>
  <si>
    <t>np2599</t>
  </si>
  <si>
    <t>デリヘル版3</t>
  </si>
  <si>
    <t>ドンドン出会える</t>
  </si>
  <si>
    <t>デイリースポーツ関西</t>
  </si>
  <si>
    <t>全5段・半5段段つかみ10段保証</t>
  </si>
  <si>
    <t>10段保証</t>
  </si>
  <si>
    <t>np2600</t>
  </si>
  <si>
    <t>デリヘル版</t>
  </si>
  <si>
    <t>70歳までの出会いリクルート</t>
  </si>
  <si>
    <t>np2601</t>
  </si>
  <si>
    <t>焼肉版</t>
  </si>
  <si>
    <t>求む50歳以上の女性と</t>
  </si>
  <si>
    <t>np2602</t>
  </si>
  <si>
    <t>(新登録まわり)記事風版</t>
  </si>
  <si>
    <t>np2603</t>
  </si>
  <si>
    <t>np2604</t>
  </si>
  <si>
    <t>(空電共通)</t>
  </si>
  <si>
    <t>np2605</t>
  </si>
  <si>
    <t>①右女３</t>
  </si>
  <si>
    <t>131「出会える人数、無制限」</t>
  </si>
  <si>
    <t>半2段・半3段つかみ10段保証</t>
  </si>
  <si>
    <t>1～10日</t>
  </si>
  <si>
    <t>np2606</t>
  </si>
  <si>
    <t>②旧デイリー風</t>
  </si>
  <si>
    <t>132「いっけねー。またダブルブッキングしちゃった」</t>
  </si>
  <si>
    <t>11～20日</t>
  </si>
  <si>
    <t>np2607</t>
  </si>
  <si>
    <t>③興奮版</t>
  </si>
  <si>
    <t>133「男は頑張らずに出会えるサイト。すごい！すごい！」</t>
  </si>
  <si>
    <t>21～31日</t>
  </si>
  <si>
    <t>np2608</t>
  </si>
  <si>
    <t>np2609</t>
  </si>
  <si>
    <t>np2610</t>
  </si>
  <si>
    <t>np2611</t>
  </si>
  <si>
    <t>np2612</t>
  </si>
  <si>
    <t>np2613</t>
  </si>
  <si>
    <t>スポーツ報知関東</t>
  </si>
  <si>
    <t>半2段つかみ20段保証</t>
  </si>
  <si>
    <t>20段保証</t>
  </si>
  <si>
    <t>np2614</t>
  </si>
  <si>
    <t>半3段つかみ20段保証</t>
  </si>
  <si>
    <t>np2615</t>
  </si>
  <si>
    <t>③大正版</t>
  </si>
  <si>
    <t>半5段つかみ20段保証</t>
  </si>
  <si>
    <t>np2616</t>
  </si>
  <si>
    <t>np2617</t>
  </si>
  <si>
    <t>スポニチ関東</t>
  </si>
  <si>
    <t>8月02日(日)</t>
  </si>
  <si>
    <t>np2618</t>
  </si>
  <si>
    <t>np2619</t>
  </si>
  <si>
    <t>訳アリだから女性から誘われる</t>
  </si>
  <si>
    <t>スポニチ関東 特価</t>
  </si>
  <si>
    <t>8月16日(日)</t>
  </si>
  <si>
    <t>np2620</t>
  </si>
  <si>
    <t>np2621</t>
  </si>
  <si>
    <t>70歳までの出会いお手伝い</t>
  </si>
  <si>
    <t>スポニチ関西</t>
  </si>
  <si>
    <t>np2622</t>
  </si>
  <si>
    <t>np2623</t>
  </si>
  <si>
    <t>スポニチ関西 特価</t>
  </si>
  <si>
    <t>8月10日(月)</t>
  </si>
  <si>
    <t>np2624</t>
  </si>
  <si>
    <t>np2625</t>
  </si>
  <si>
    <t>np2626</t>
  </si>
  <si>
    <t>np2627</t>
  </si>
  <si>
    <t>8月23日(日)</t>
  </si>
  <si>
    <t>np2628</t>
  </si>
  <si>
    <t>np2629</t>
  </si>
  <si>
    <t>新書籍版</t>
  </si>
  <si>
    <t>逆指名祭り</t>
  </si>
  <si>
    <t>1C終面全5段</t>
  </si>
  <si>
    <t>8月08日(土)</t>
  </si>
  <si>
    <t>np2630</t>
  </si>
  <si>
    <t>np2631</t>
  </si>
  <si>
    <t>ニッカン関西</t>
  </si>
  <si>
    <t>np2632</t>
  </si>
  <si>
    <t>np2633</t>
  </si>
  <si>
    <t>np2634</t>
  </si>
  <si>
    <t>np2635</t>
  </si>
  <si>
    <t>新50代：新聞使用</t>
  </si>
  <si>
    <t>(新txt)女性から逆指名</t>
  </si>
  <si>
    <t>np2636</t>
  </si>
  <si>
    <t>np2637</t>
  </si>
  <si>
    <t>スポーツ報知関西</t>
  </si>
  <si>
    <t>np2638</t>
  </si>
  <si>
    <t>np2639</t>
  </si>
  <si>
    <t>九スポ</t>
  </si>
  <si>
    <t>8月22日(土)</t>
  </si>
  <si>
    <t>np2640</t>
  </si>
  <si>
    <t>np2641</t>
  </si>
  <si>
    <t>8月29日(土)</t>
  </si>
  <si>
    <t>np2642</t>
  </si>
  <si>
    <t>np2643</t>
  </si>
  <si>
    <t>中京スポーツ</t>
  </si>
  <si>
    <t>np2644</t>
  </si>
  <si>
    <t>np2645</t>
  </si>
  <si>
    <t>np2646</t>
  </si>
  <si>
    <t>np2647</t>
  </si>
  <si>
    <t>クーポン版</t>
  </si>
  <si>
    <t>総額6500円出会いクーポン</t>
  </si>
  <si>
    <t>半5段・4件割</t>
  </si>
  <si>
    <t>np2648</t>
  </si>
  <si>
    <t>np2649</t>
  </si>
  <si>
    <t>空電 (共通)</t>
  </si>
  <si>
    <t>np2650</t>
  </si>
  <si>
    <t>クーポン版(写真付）</t>
  </si>
  <si>
    <t>総額7300円出会いクーポン</t>
  </si>
  <si>
    <t>np2718</t>
  </si>
  <si>
    <t>np2651</t>
  </si>
  <si>
    <t>np2652</t>
  </si>
  <si>
    <t>np2653</t>
  </si>
  <si>
    <t>大正版</t>
  </si>
  <si>
    <t>(新txt)もう50代の熟女だけど試しに付き合ってみる？</t>
  </si>
  <si>
    <t>半5段</t>
  </si>
  <si>
    <t>np2654</t>
  </si>
  <si>
    <t>np2655</t>
  </si>
  <si>
    <t>8月30日(日)</t>
  </si>
  <si>
    <t>np2656</t>
  </si>
  <si>
    <t>np2657</t>
  </si>
  <si>
    <t>np2658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</si>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</sst>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67</v>
      </c>
      <c r="D6" s="195">
        <v>3925000</v>
      </c>
      <c r="E6" s="81">
        <v>1971</v>
      </c>
      <c r="F6" s="81">
        <v>874</v>
      </c>
      <c r="G6" s="81">
        <v>2347</v>
      </c>
      <c r="H6" s="91">
        <v>303</v>
      </c>
      <c r="I6" s="92">
        <v>2</v>
      </c>
      <c r="J6" s="145">
        <f>H6+I6</f>
        <v>305</v>
      </c>
      <c r="K6" s="82">
        <f>IFERROR(J6/G6,"-")</f>
        <v>0.12995313165744</v>
      </c>
      <c r="L6" s="81">
        <v>27</v>
      </c>
      <c r="M6" s="81">
        <v>127</v>
      </c>
      <c r="N6" s="82">
        <f>IFERROR(L6/J6,"-")</f>
        <v>0.088524590163934</v>
      </c>
      <c r="O6" s="83">
        <f>IFERROR(D6/J6,"-")</f>
        <v>12868.852459016</v>
      </c>
      <c r="P6" s="84">
        <v>92</v>
      </c>
      <c r="Q6" s="82">
        <f>IFERROR(P6/J6,"-")</f>
        <v>0.3016393442623</v>
      </c>
      <c r="R6" s="200">
        <v>7318380</v>
      </c>
      <c r="S6" s="201">
        <f>IFERROR(R6/J6,"-")</f>
        <v>23994.68852459</v>
      </c>
      <c r="T6" s="201">
        <f>IFERROR(R6/P6,"-")</f>
        <v>79547.608695652</v>
      </c>
      <c r="U6" s="195">
        <f>IFERROR(R6-D6,"-")</f>
        <v>3393380</v>
      </c>
      <c r="V6" s="85">
        <f>R6/D6</f>
        <v>1.8645554140127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3925000</v>
      </c>
      <c r="E9" s="41">
        <f>SUM(E6:E7)</f>
        <v>1971</v>
      </c>
      <c r="F9" s="41">
        <f>SUM(F6:F7)</f>
        <v>874</v>
      </c>
      <c r="G9" s="41">
        <f>SUM(G6:G7)</f>
        <v>2347</v>
      </c>
      <c r="H9" s="41">
        <f>SUM(H6:H7)</f>
        <v>303</v>
      </c>
      <c r="I9" s="41">
        <f>SUM(I6:I7)</f>
        <v>2</v>
      </c>
      <c r="J9" s="41">
        <f>SUM(J6:J7)</f>
        <v>305</v>
      </c>
      <c r="K9" s="42">
        <f>IFERROR(J9/G9,"-")</f>
        <v>0.12995313165744</v>
      </c>
      <c r="L9" s="78">
        <f>SUM(L6:L7)</f>
        <v>27</v>
      </c>
      <c r="M9" s="78">
        <f>SUM(M6:M7)</f>
        <v>127</v>
      </c>
      <c r="N9" s="42">
        <f>IFERROR(L9/J9,"-")</f>
        <v>0.088524590163934</v>
      </c>
      <c r="O9" s="43">
        <f>IFERROR(D9/J9,"-")</f>
        <v>12868.852459016</v>
      </c>
      <c r="P9" s="44">
        <f>SUM(P6:P7)</f>
        <v>92</v>
      </c>
      <c r="Q9" s="42">
        <f>IFERROR(P9/J9,"-")</f>
        <v>0.3016393442623</v>
      </c>
      <c r="R9" s="45">
        <f>SUM(R6:R7)</f>
        <v>7318380</v>
      </c>
      <c r="S9" s="45">
        <f>IFERROR(R9/J9,"-")</f>
        <v>23994.68852459</v>
      </c>
      <c r="T9" s="45">
        <f>IFERROR(R9/P9,"-")</f>
        <v>79547.608695652</v>
      </c>
      <c r="U9" s="46">
        <f>SUM(U6:U7)</f>
        <v>3393380</v>
      </c>
      <c r="V9" s="47">
        <f>IFERROR(R9/D9,"-")</f>
        <v>1.8645554140127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0.41754385964912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570000</v>
      </c>
      <c r="K6" s="81">
        <v>8</v>
      </c>
      <c r="L6" s="81">
        <v>0</v>
      </c>
      <c r="M6" s="81">
        <v>32</v>
      </c>
      <c r="N6" s="91">
        <v>3</v>
      </c>
      <c r="O6" s="92">
        <v>0</v>
      </c>
      <c r="P6" s="93">
        <f>N6+O6</f>
        <v>3</v>
      </c>
      <c r="Q6" s="82">
        <f>IFERROR(P6/M6,"-")</f>
        <v>0.09375</v>
      </c>
      <c r="R6" s="81">
        <v>0</v>
      </c>
      <c r="S6" s="81">
        <v>3</v>
      </c>
      <c r="T6" s="82">
        <f>IFERROR(S6/(O6+P6),"-")</f>
        <v>1</v>
      </c>
      <c r="U6" s="182">
        <f>IFERROR(J6/SUM(P6:P11),"-")</f>
        <v>30000</v>
      </c>
      <c r="V6" s="84">
        <v>2</v>
      </c>
      <c r="W6" s="82">
        <f>IF(P6=0,"-",V6/P6)</f>
        <v>0.66666666666667</v>
      </c>
      <c r="X6" s="186">
        <v>24000</v>
      </c>
      <c r="Y6" s="187">
        <f>IFERROR(X6/P6,"-")</f>
        <v>8000</v>
      </c>
      <c r="Z6" s="187">
        <f>IFERROR(X6/V6,"-")</f>
        <v>12000</v>
      </c>
      <c r="AA6" s="188">
        <f>SUM(X6:X11)-SUM(J6:J11)</f>
        <v>-332000</v>
      </c>
      <c r="AB6" s="85">
        <f>SUM(X6:X11)/SUM(J6:J11)</f>
        <v>0.41754385964912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>
        <v>1</v>
      </c>
      <c r="BH6" s="114">
        <f>IFERROR(BG6/BE6,"-")</f>
        <v>1</v>
      </c>
      <c r="BI6" s="115">
        <v>20000</v>
      </c>
      <c r="BJ6" s="116">
        <f>IFERROR(BI6/BE6,"-")</f>
        <v>20000</v>
      </c>
      <c r="BK6" s="117"/>
      <c r="BL6" s="117"/>
      <c r="BM6" s="117">
        <v>1</v>
      </c>
      <c r="BN6" s="119">
        <v>2</v>
      </c>
      <c r="BO6" s="120">
        <f>IF(P6=0,"",IF(BN6=0,"",(BN6/P6)))</f>
        <v>0.66666666666667</v>
      </c>
      <c r="BP6" s="121">
        <v>1</v>
      </c>
      <c r="BQ6" s="122">
        <f>IFERROR(BP6/BN6,"-")</f>
        <v>0.5</v>
      </c>
      <c r="BR6" s="123">
        <v>4000</v>
      </c>
      <c r="BS6" s="124">
        <f>IFERROR(BR6/BN6,"-")</f>
        <v>2000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24000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35</v>
      </c>
      <c r="L7" s="81">
        <v>30</v>
      </c>
      <c r="M7" s="81">
        <v>16</v>
      </c>
      <c r="N7" s="91">
        <v>1</v>
      </c>
      <c r="O7" s="92">
        <v>0</v>
      </c>
      <c r="P7" s="93">
        <f>N7+O7</f>
        <v>1</v>
      </c>
      <c r="Q7" s="82">
        <f>IFERROR(P7/M7,"-")</f>
        <v>0.0625</v>
      </c>
      <c r="R7" s="81">
        <v>0</v>
      </c>
      <c r="S7" s="81">
        <v>1</v>
      </c>
      <c r="T7" s="82">
        <f>IFERROR(S7/(O7+P7),"-")</f>
        <v>1</v>
      </c>
      <c r="U7" s="182"/>
      <c r="V7" s="84">
        <v>1</v>
      </c>
      <c r="W7" s="82">
        <f>IF(P7=0,"-",V7/P7)</f>
        <v>1</v>
      </c>
      <c r="X7" s="186">
        <v>5000</v>
      </c>
      <c r="Y7" s="187">
        <f>IFERROR(X7/P7,"-")</f>
        <v>5000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>
        <v>1</v>
      </c>
      <c r="BZ7" s="129">
        <f>IFERROR(BY7/BW7,"-")</f>
        <v>1</v>
      </c>
      <c r="CA7" s="130">
        <v>5000</v>
      </c>
      <c r="CB7" s="131">
        <f>IFERROR(CA7/BW7,"-")</f>
        <v>5000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204" t="s">
        <v>74</v>
      </c>
      <c r="J8" s="188"/>
      <c r="K8" s="81">
        <v>14</v>
      </c>
      <c r="L8" s="81">
        <v>0</v>
      </c>
      <c r="M8" s="81">
        <v>46</v>
      </c>
      <c r="N8" s="91">
        <v>4</v>
      </c>
      <c r="O8" s="92">
        <v>0</v>
      </c>
      <c r="P8" s="93">
        <f>N8+O8</f>
        <v>4</v>
      </c>
      <c r="Q8" s="82">
        <f>IFERROR(P8/M8,"-")</f>
        <v>0.08695652173913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0.25</v>
      </c>
      <c r="X8" s="186">
        <v>103000</v>
      </c>
      <c r="Y8" s="187">
        <f>IFERROR(X8/P8,"-")</f>
        <v>25750</v>
      </c>
      <c r="Z8" s="187">
        <f>IFERROR(X8/V8,"-")</f>
        <v>103000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0.5</v>
      </c>
      <c r="BY8" s="128">
        <v>1</v>
      </c>
      <c r="BZ8" s="129">
        <f>IFERROR(BY8/BW8,"-")</f>
        <v>0.5</v>
      </c>
      <c r="CA8" s="130">
        <v>103000</v>
      </c>
      <c r="CB8" s="131">
        <f>IFERROR(CA8/BW8,"-")</f>
        <v>51500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103000</v>
      </c>
      <c r="CQ8" s="141">
        <v>103000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75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55</v>
      </c>
      <c r="L9" s="81">
        <v>28</v>
      </c>
      <c r="M9" s="81">
        <v>40</v>
      </c>
      <c r="N9" s="91">
        <v>5</v>
      </c>
      <c r="O9" s="92">
        <v>0</v>
      </c>
      <c r="P9" s="93">
        <f>N9+O9</f>
        <v>5</v>
      </c>
      <c r="Q9" s="82">
        <f>IFERROR(P9/M9,"-")</f>
        <v>0.125</v>
      </c>
      <c r="R9" s="81">
        <v>0</v>
      </c>
      <c r="S9" s="81">
        <v>1</v>
      </c>
      <c r="T9" s="82">
        <f>IFERROR(S9/(O9+P9),"-")</f>
        <v>0.2</v>
      </c>
      <c r="U9" s="182"/>
      <c r="V9" s="84">
        <v>2</v>
      </c>
      <c r="W9" s="82">
        <f>IF(P9=0,"-",V9/P9)</f>
        <v>0.4</v>
      </c>
      <c r="X9" s="186">
        <v>46000</v>
      </c>
      <c r="Y9" s="187">
        <f>IFERROR(X9/P9,"-")</f>
        <v>9200</v>
      </c>
      <c r="Z9" s="187">
        <f>IFERROR(X9/V9,"-")</f>
        <v>23000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0.6</v>
      </c>
      <c r="BP9" s="121">
        <v>2</v>
      </c>
      <c r="BQ9" s="122">
        <f>IFERROR(BP9/BN9,"-")</f>
        <v>0.66666666666667</v>
      </c>
      <c r="BR9" s="123">
        <v>18000</v>
      </c>
      <c r="BS9" s="124">
        <f>IFERROR(BR9/BN9,"-")</f>
        <v>6000</v>
      </c>
      <c r="BT9" s="125">
        <v>1</v>
      </c>
      <c r="BU9" s="125">
        <v>1</v>
      </c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0.2</v>
      </c>
      <c r="CH9" s="135">
        <v>1</v>
      </c>
      <c r="CI9" s="136">
        <f>IFERROR(CH9/CF9,"-")</f>
        <v>1</v>
      </c>
      <c r="CJ9" s="137">
        <v>53000</v>
      </c>
      <c r="CK9" s="138">
        <f>IFERROR(CJ9/CF9,"-")</f>
        <v>53000</v>
      </c>
      <c r="CL9" s="139"/>
      <c r="CM9" s="139"/>
      <c r="CN9" s="139">
        <v>1</v>
      </c>
      <c r="CO9" s="140">
        <v>2</v>
      </c>
      <c r="CP9" s="141">
        <v>46000</v>
      </c>
      <c r="CQ9" s="141">
        <v>53000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78</v>
      </c>
      <c r="F10" s="203" t="s">
        <v>63</v>
      </c>
      <c r="G10" s="203" t="s">
        <v>72</v>
      </c>
      <c r="H10" s="90" t="s">
        <v>73</v>
      </c>
      <c r="I10" s="90" t="s">
        <v>79</v>
      </c>
      <c r="J10" s="188"/>
      <c r="K10" s="81">
        <v>10</v>
      </c>
      <c r="L10" s="81">
        <v>0</v>
      </c>
      <c r="M10" s="81">
        <v>35</v>
      </c>
      <c r="N10" s="91">
        <v>2</v>
      </c>
      <c r="O10" s="92">
        <v>0</v>
      </c>
      <c r="P10" s="93">
        <f>N10+O10</f>
        <v>2</v>
      </c>
      <c r="Q10" s="82">
        <f>IFERROR(P10/M10,"-")</f>
        <v>0.057142857142857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77</v>
      </c>
      <c r="E11" s="203" t="s">
        <v>78</v>
      </c>
      <c r="F11" s="203" t="s">
        <v>68</v>
      </c>
      <c r="G11" s="203"/>
      <c r="H11" s="90"/>
      <c r="I11" s="90"/>
      <c r="J11" s="188"/>
      <c r="K11" s="81">
        <v>18</v>
      </c>
      <c r="L11" s="81">
        <v>16</v>
      </c>
      <c r="M11" s="81">
        <v>15</v>
      </c>
      <c r="N11" s="91">
        <v>4</v>
      </c>
      <c r="O11" s="92">
        <v>0</v>
      </c>
      <c r="P11" s="93">
        <f>N11+O11</f>
        <v>4</v>
      </c>
      <c r="Q11" s="82">
        <f>IFERROR(P11/M11,"-")</f>
        <v>0.26666666666667</v>
      </c>
      <c r="R11" s="81">
        <v>0</v>
      </c>
      <c r="S11" s="81">
        <v>1</v>
      </c>
      <c r="T11" s="82">
        <f>IFERROR(S11/(O11+P11),"-")</f>
        <v>0.25</v>
      </c>
      <c r="U11" s="182"/>
      <c r="V11" s="84">
        <v>1</v>
      </c>
      <c r="W11" s="82">
        <f>IF(P11=0,"-",V11/P11)</f>
        <v>0.25</v>
      </c>
      <c r="X11" s="186">
        <v>60000</v>
      </c>
      <c r="Y11" s="187">
        <f>IFERROR(X11/P11,"-")</f>
        <v>15000</v>
      </c>
      <c r="Z11" s="187">
        <f>IFERROR(X11/V11,"-")</f>
        <v>60000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3</v>
      </c>
      <c r="BX11" s="127">
        <f>IF(P11=0,"",IF(BW11=0,"",(BW11/P11)))</f>
        <v>0.75</v>
      </c>
      <c r="BY11" s="128">
        <v>1</v>
      </c>
      <c r="BZ11" s="129">
        <f>IFERROR(BY11/BW11,"-")</f>
        <v>0.33333333333333</v>
      </c>
      <c r="CA11" s="130">
        <v>60000</v>
      </c>
      <c r="CB11" s="131">
        <f>IFERROR(CA11/BW11,"-")</f>
        <v>20000</v>
      </c>
      <c r="CC11" s="132"/>
      <c r="CD11" s="132">
        <v>1</v>
      </c>
      <c r="CE11" s="132"/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60000</v>
      </c>
      <c r="CQ11" s="141">
        <v>60000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2.81</v>
      </c>
      <c r="B12" s="203" t="s">
        <v>81</v>
      </c>
      <c r="C12" s="203"/>
      <c r="D12" s="203" t="s">
        <v>82</v>
      </c>
      <c r="E12" s="203" t="s">
        <v>83</v>
      </c>
      <c r="F12" s="203" t="s">
        <v>63</v>
      </c>
      <c r="G12" s="203" t="s">
        <v>84</v>
      </c>
      <c r="H12" s="90" t="s">
        <v>85</v>
      </c>
      <c r="I12" s="90" t="s">
        <v>86</v>
      </c>
      <c r="J12" s="188">
        <v>200000</v>
      </c>
      <c r="K12" s="81">
        <v>42</v>
      </c>
      <c r="L12" s="81">
        <v>0</v>
      </c>
      <c r="M12" s="81">
        <v>194</v>
      </c>
      <c r="N12" s="91">
        <v>17</v>
      </c>
      <c r="O12" s="92">
        <v>0</v>
      </c>
      <c r="P12" s="93">
        <f>N12+O12</f>
        <v>17</v>
      </c>
      <c r="Q12" s="82">
        <f>IFERROR(P12/M12,"-")</f>
        <v>0.087628865979381</v>
      </c>
      <c r="R12" s="81">
        <v>0</v>
      </c>
      <c r="S12" s="81">
        <v>12</v>
      </c>
      <c r="T12" s="82">
        <f>IFERROR(S12/(O12+P12),"-")</f>
        <v>0.70588235294118</v>
      </c>
      <c r="U12" s="182">
        <f>IFERROR(J12/SUM(P12:P17),"-")</f>
        <v>4878.0487804878</v>
      </c>
      <c r="V12" s="84">
        <v>9</v>
      </c>
      <c r="W12" s="82">
        <f>IF(P12=0,"-",V12/P12)</f>
        <v>0.52941176470588</v>
      </c>
      <c r="X12" s="186">
        <v>151000</v>
      </c>
      <c r="Y12" s="187">
        <f>IFERROR(X12/P12,"-")</f>
        <v>8882.3529411765</v>
      </c>
      <c r="Z12" s="187">
        <f>IFERROR(X12/V12,"-")</f>
        <v>16777.777777778</v>
      </c>
      <c r="AA12" s="188">
        <f>SUM(X12:X17)-SUM(J12:J17)</f>
        <v>362000</v>
      </c>
      <c r="AB12" s="85">
        <f>SUM(X12:X17)/SUM(J12:J17)</f>
        <v>2.81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0.058823529411765</v>
      </c>
      <c r="AX12" s="106">
        <v>1</v>
      </c>
      <c r="AY12" s="108">
        <f>IFERROR(AX12/AV12,"-")</f>
        <v>1</v>
      </c>
      <c r="AZ12" s="109">
        <v>6000</v>
      </c>
      <c r="BA12" s="110">
        <f>IFERROR(AZ12/AV12,"-")</f>
        <v>6000</v>
      </c>
      <c r="BB12" s="111"/>
      <c r="BC12" s="111">
        <v>1</v>
      </c>
      <c r="BD12" s="111"/>
      <c r="BE12" s="112">
        <v>4</v>
      </c>
      <c r="BF12" s="113">
        <f>IF(P12=0,"",IF(BE12=0,"",(BE12/P12)))</f>
        <v>0.23529411764706</v>
      </c>
      <c r="BG12" s="112">
        <v>2</v>
      </c>
      <c r="BH12" s="114">
        <f>IFERROR(BG12/BE12,"-")</f>
        <v>0.5</v>
      </c>
      <c r="BI12" s="115">
        <v>2000</v>
      </c>
      <c r="BJ12" s="116">
        <f>IFERROR(BI12/BE12,"-")</f>
        <v>500</v>
      </c>
      <c r="BK12" s="117">
        <v>2</v>
      </c>
      <c r="BL12" s="117"/>
      <c r="BM12" s="117"/>
      <c r="BN12" s="119">
        <v>4</v>
      </c>
      <c r="BO12" s="120">
        <f>IF(P12=0,"",IF(BN12=0,"",(BN12/P12)))</f>
        <v>0.23529411764706</v>
      </c>
      <c r="BP12" s="121">
        <v>2</v>
      </c>
      <c r="BQ12" s="122">
        <f>IFERROR(BP12/BN12,"-")</f>
        <v>0.5</v>
      </c>
      <c r="BR12" s="123">
        <v>6000</v>
      </c>
      <c r="BS12" s="124">
        <f>IFERROR(BR12/BN12,"-")</f>
        <v>1500</v>
      </c>
      <c r="BT12" s="125">
        <v>2</v>
      </c>
      <c r="BU12" s="125"/>
      <c r="BV12" s="125"/>
      <c r="BW12" s="126">
        <v>7</v>
      </c>
      <c r="BX12" s="127">
        <f>IF(P12=0,"",IF(BW12=0,"",(BW12/P12)))</f>
        <v>0.41176470588235</v>
      </c>
      <c r="BY12" s="128">
        <v>4</v>
      </c>
      <c r="BZ12" s="129">
        <f>IFERROR(BY12/BW12,"-")</f>
        <v>0.57142857142857</v>
      </c>
      <c r="CA12" s="130">
        <v>495000</v>
      </c>
      <c r="CB12" s="131">
        <f>IFERROR(CA12/BW12,"-")</f>
        <v>70714.285714286</v>
      </c>
      <c r="CC12" s="132">
        <v>2</v>
      </c>
      <c r="CD12" s="132"/>
      <c r="CE12" s="132">
        <v>2</v>
      </c>
      <c r="CF12" s="133">
        <v>1</v>
      </c>
      <c r="CG12" s="134">
        <f>IF(P12=0,"",IF(CF12=0,"",(CF12/P12)))</f>
        <v>0.058823529411765</v>
      </c>
      <c r="CH12" s="135">
        <v>1</v>
      </c>
      <c r="CI12" s="136">
        <f>IFERROR(CH12/CF12,"-")</f>
        <v>1</v>
      </c>
      <c r="CJ12" s="137">
        <v>8000</v>
      </c>
      <c r="CK12" s="138">
        <f>IFERROR(CJ12/CF12,"-")</f>
        <v>8000</v>
      </c>
      <c r="CL12" s="139"/>
      <c r="CM12" s="139">
        <v>1</v>
      </c>
      <c r="CN12" s="139"/>
      <c r="CO12" s="140">
        <v>9</v>
      </c>
      <c r="CP12" s="141">
        <v>151000</v>
      </c>
      <c r="CQ12" s="141">
        <v>471000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87</v>
      </c>
      <c r="C13" s="203"/>
      <c r="D13" s="203" t="s">
        <v>88</v>
      </c>
      <c r="E13" s="203" t="s">
        <v>89</v>
      </c>
      <c r="F13" s="203" t="s">
        <v>63</v>
      </c>
      <c r="G13" s="203"/>
      <c r="H13" s="90" t="s">
        <v>85</v>
      </c>
      <c r="I13" s="90"/>
      <c r="J13" s="188"/>
      <c r="K13" s="81">
        <v>13</v>
      </c>
      <c r="L13" s="81">
        <v>0</v>
      </c>
      <c r="M13" s="81">
        <v>31</v>
      </c>
      <c r="N13" s="91">
        <v>1</v>
      </c>
      <c r="O13" s="92">
        <v>0</v>
      </c>
      <c r="P13" s="93">
        <f>N13+O13</f>
        <v>1</v>
      </c>
      <c r="Q13" s="82">
        <f>IFERROR(P13/M13,"-")</f>
        <v>0.032258064516129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1</v>
      </c>
      <c r="W13" s="82">
        <f>IF(P13=0,"-",V13/P13)</f>
        <v>1</v>
      </c>
      <c r="X13" s="186">
        <v>9000</v>
      </c>
      <c r="Y13" s="187">
        <f>IFERROR(X13/P13,"-")</f>
        <v>9000</v>
      </c>
      <c r="Z13" s="187">
        <f>IFERROR(X13/V13,"-")</f>
        <v>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1</v>
      </c>
      <c r="BG13" s="112">
        <v>1</v>
      </c>
      <c r="BH13" s="114">
        <f>IFERROR(BG13/BE13,"-")</f>
        <v>1</v>
      </c>
      <c r="BI13" s="115">
        <v>9000</v>
      </c>
      <c r="BJ13" s="116">
        <f>IFERROR(BI13/BE13,"-")</f>
        <v>9000</v>
      </c>
      <c r="BK13" s="117"/>
      <c r="BL13" s="117"/>
      <c r="BM13" s="117">
        <v>1</v>
      </c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9000</v>
      </c>
      <c r="CQ13" s="141">
        <v>9000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91</v>
      </c>
      <c r="E14" s="203" t="s">
        <v>92</v>
      </c>
      <c r="F14" s="203" t="s">
        <v>63</v>
      </c>
      <c r="G14" s="203"/>
      <c r="H14" s="90" t="s">
        <v>85</v>
      </c>
      <c r="I14" s="90"/>
      <c r="J14" s="188"/>
      <c r="K14" s="81">
        <v>12</v>
      </c>
      <c r="L14" s="81">
        <v>0</v>
      </c>
      <c r="M14" s="81">
        <v>49</v>
      </c>
      <c r="N14" s="91">
        <v>4</v>
      </c>
      <c r="O14" s="92">
        <v>0</v>
      </c>
      <c r="P14" s="93">
        <f>N14+O14</f>
        <v>4</v>
      </c>
      <c r="Q14" s="82">
        <f>IFERROR(P14/M14,"-")</f>
        <v>0.081632653061224</v>
      </c>
      <c r="R14" s="81">
        <v>0</v>
      </c>
      <c r="S14" s="81">
        <v>1</v>
      </c>
      <c r="T14" s="82">
        <f>IFERROR(S14/(O14+P14),"-")</f>
        <v>0.25</v>
      </c>
      <c r="U14" s="182"/>
      <c r="V14" s="84">
        <v>1</v>
      </c>
      <c r="W14" s="82">
        <f>IF(P14=0,"-",V14/P14)</f>
        <v>0.25</v>
      </c>
      <c r="X14" s="186">
        <v>1000</v>
      </c>
      <c r="Y14" s="187">
        <f>IFERROR(X14/P14,"-")</f>
        <v>250</v>
      </c>
      <c r="Z14" s="187">
        <f>IFERROR(X14/V14,"-")</f>
        <v>1000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0.75</v>
      </c>
      <c r="BP14" s="121">
        <v>1</v>
      </c>
      <c r="BQ14" s="122">
        <f>IFERROR(BP14/BN14,"-")</f>
        <v>0.33333333333333</v>
      </c>
      <c r="BR14" s="123">
        <v>1000</v>
      </c>
      <c r="BS14" s="124">
        <f>IFERROR(BR14/BN14,"-")</f>
        <v>333.33333333333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1000</v>
      </c>
      <c r="CQ14" s="141">
        <v>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 t="s">
        <v>94</v>
      </c>
      <c r="E15" s="203" t="s">
        <v>62</v>
      </c>
      <c r="F15" s="203" t="s">
        <v>63</v>
      </c>
      <c r="G15" s="203"/>
      <c r="H15" s="90" t="s">
        <v>85</v>
      </c>
      <c r="I15" s="90"/>
      <c r="J15" s="188"/>
      <c r="K15" s="81">
        <v>0</v>
      </c>
      <c r="L15" s="81">
        <v>0</v>
      </c>
      <c r="M15" s="81">
        <v>6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70</v>
      </c>
      <c r="E16" s="203" t="s">
        <v>71</v>
      </c>
      <c r="F16" s="203" t="s">
        <v>63</v>
      </c>
      <c r="G16" s="203"/>
      <c r="H16" s="90" t="s">
        <v>85</v>
      </c>
      <c r="I16" s="90"/>
      <c r="J16" s="188"/>
      <c r="K16" s="81">
        <v>8</v>
      </c>
      <c r="L16" s="81">
        <v>0</v>
      </c>
      <c r="M16" s="81">
        <v>25</v>
      </c>
      <c r="N16" s="91">
        <v>2</v>
      </c>
      <c r="O16" s="92">
        <v>0</v>
      </c>
      <c r="P16" s="93">
        <f>N16+O16</f>
        <v>2</v>
      </c>
      <c r="Q16" s="82">
        <f>IFERROR(P16/M16,"-")</f>
        <v>0.08</v>
      </c>
      <c r="R16" s="81">
        <v>0</v>
      </c>
      <c r="S16" s="81">
        <v>2</v>
      </c>
      <c r="T16" s="82">
        <f>IFERROR(S16/(O16+P16),"-")</f>
        <v>1</v>
      </c>
      <c r="U16" s="182"/>
      <c r="V16" s="84">
        <v>1</v>
      </c>
      <c r="W16" s="82">
        <f>IF(P16=0,"-",V16/P16)</f>
        <v>0.5</v>
      </c>
      <c r="X16" s="186">
        <v>3000</v>
      </c>
      <c r="Y16" s="187">
        <f>IFERROR(X16/P16,"-")</f>
        <v>1500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>
        <v>1</v>
      </c>
      <c r="BZ16" s="129">
        <f>IFERROR(BY16/BW16,"-")</f>
        <v>1</v>
      </c>
      <c r="CA16" s="130">
        <v>3000</v>
      </c>
      <c r="CB16" s="131">
        <f>IFERROR(CA16/BW16,"-")</f>
        <v>3000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 t="s">
        <v>97</v>
      </c>
      <c r="E17" s="203" t="s">
        <v>97</v>
      </c>
      <c r="F17" s="203" t="s">
        <v>68</v>
      </c>
      <c r="G17" s="203"/>
      <c r="H17" s="90"/>
      <c r="I17" s="90"/>
      <c r="J17" s="188"/>
      <c r="K17" s="81">
        <v>157</v>
      </c>
      <c r="L17" s="81">
        <v>101</v>
      </c>
      <c r="M17" s="81">
        <v>42</v>
      </c>
      <c r="N17" s="91">
        <v>17</v>
      </c>
      <c r="O17" s="92">
        <v>0</v>
      </c>
      <c r="P17" s="93">
        <f>N17+O17</f>
        <v>17</v>
      </c>
      <c r="Q17" s="82">
        <f>IFERROR(P17/M17,"-")</f>
        <v>0.4047619047619</v>
      </c>
      <c r="R17" s="81">
        <v>2</v>
      </c>
      <c r="S17" s="81">
        <v>5</v>
      </c>
      <c r="T17" s="82">
        <f>IFERROR(S17/(O17+P17),"-")</f>
        <v>0.29411764705882</v>
      </c>
      <c r="U17" s="182"/>
      <c r="V17" s="84">
        <v>3</v>
      </c>
      <c r="W17" s="82">
        <f>IF(P17=0,"-",V17/P17)</f>
        <v>0.17647058823529</v>
      </c>
      <c r="X17" s="186">
        <v>398000</v>
      </c>
      <c r="Y17" s="187">
        <f>IFERROR(X17/P17,"-")</f>
        <v>23411.764705882</v>
      </c>
      <c r="Z17" s="187">
        <f>IFERROR(X17/V17,"-")</f>
        <v>132666.66666667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0.23529411764706</v>
      </c>
      <c r="BG17" s="112">
        <v>1</v>
      </c>
      <c r="BH17" s="114">
        <f>IFERROR(BG17/BE17,"-")</f>
        <v>0.25</v>
      </c>
      <c r="BI17" s="115">
        <v>35000</v>
      </c>
      <c r="BJ17" s="116">
        <f>IFERROR(BI17/BE17,"-")</f>
        <v>8750</v>
      </c>
      <c r="BK17" s="117"/>
      <c r="BL17" s="117"/>
      <c r="BM17" s="117">
        <v>1</v>
      </c>
      <c r="BN17" s="119">
        <v>6</v>
      </c>
      <c r="BO17" s="120">
        <f>IF(P17=0,"",IF(BN17=0,"",(BN17/P17)))</f>
        <v>0.35294117647059</v>
      </c>
      <c r="BP17" s="121">
        <v>2</v>
      </c>
      <c r="BQ17" s="122">
        <f>IFERROR(BP17/BN17,"-")</f>
        <v>0.33333333333333</v>
      </c>
      <c r="BR17" s="123">
        <v>358000</v>
      </c>
      <c r="BS17" s="124">
        <f>IFERROR(BR17/BN17,"-")</f>
        <v>59666.666666667</v>
      </c>
      <c r="BT17" s="125"/>
      <c r="BU17" s="125"/>
      <c r="BV17" s="125">
        <v>2</v>
      </c>
      <c r="BW17" s="126">
        <v>4</v>
      </c>
      <c r="BX17" s="127">
        <f>IF(P17=0,"",IF(BW17=0,"",(BW17/P17)))</f>
        <v>0.23529411764706</v>
      </c>
      <c r="BY17" s="128">
        <v>1</v>
      </c>
      <c r="BZ17" s="129">
        <f>IFERROR(BY17/BW17,"-")</f>
        <v>0.25</v>
      </c>
      <c r="CA17" s="130">
        <v>385000</v>
      </c>
      <c r="CB17" s="131">
        <f>IFERROR(CA17/BW17,"-")</f>
        <v>96250</v>
      </c>
      <c r="CC17" s="132"/>
      <c r="CD17" s="132"/>
      <c r="CE17" s="132">
        <v>1</v>
      </c>
      <c r="CF17" s="133">
        <v>3</v>
      </c>
      <c r="CG17" s="134">
        <f>IF(P17=0,"",IF(CF17=0,"",(CF17/P17)))</f>
        <v>0.17647058823529</v>
      </c>
      <c r="CH17" s="135">
        <v>3</v>
      </c>
      <c r="CI17" s="136">
        <f>IFERROR(CH17/CF17,"-")</f>
        <v>1</v>
      </c>
      <c r="CJ17" s="137">
        <v>147000</v>
      </c>
      <c r="CK17" s="138">
        <f>IFERROR(CJ17/CF17,"-")</f>
        <v>49000</v>
      </c>
      <c r="CL17" s="139">
        <v>1</v>
      </c>
      <c r="CM17" s="139"/>
      <c r="CN17" s="139">
        <v>2</v>
      </c>
      <c r="CO17" s="140">
        <v>3</v>
      </c>
      <c r="CP17" s="141">
        <v>398000</v>
      </c>
      <c r="CQ17" s="141">
        <v>385000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10.306666666667</v>
      </c>
      <c r="B18" s="203" t="s">
        <v>98</v>
      </c>
      <c r="C18" s="203"/>
      <c r="D18" s="203" t="s">
        <v>99</v>
      </c>
      <c r="E18" s="203" t="s">
        <v>100</v>
      </c>
      <c r="F18" s="203" t="s">
        <v>63</v>
      </c>
      <c r="G18" s="203" t="s">
        <v>64</v>
      </c>
      <c r="H18" s="90" t="s">
        <v>101</v>
      </c>
      <c r="I18" s="90" t="s">
        <v>102</v>
      </c>
      <c r="J18" s="188">
        <v>375000</v>
      </c>
      <c r="K18" s="81">
        <v>4</v>
      </c>
      <c r="L18" s="81">
        <v>0</v>
      </c>
      <c r="M18" s="81">
        <v>22</v>
      </c>
      <c r="N18" s="91">
        <v>2</v>
      </c>
      <c r="O18" s="92">
        <v>0</v>
      </c>
      <c r="P18" s="93">
        <f>N18+O18</f>
        <v>2</v>
      </c>
      <c r="Q18" s="82">
        <f>IFERROR(P18/M18,"-")</f>
        <v>0.090909090909091</v>
      </c>
      <c r="R18" s="81">
        <v>0</v>
      </c>
      <c r="S18" s="81">
        <v>0</v>
      </c>
      <c r="T18" s="82">
        <f>IFERROR(S18/(O18+P18),"-")</f>
        <v>0</v>
      </c>
      <c r="U18" s="182">
        <f>IFERROR(J18/SUM(P18:P25),"-")</f>
        <v>8152.1739130435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SUM(X18:X25)-SUM(J18:J25)</f>
        <v>3490000</v>
      </c>
      <c r="AB18" s="85">
        <f>SUM(X18:X25)/SUM(J18:J25)</f>
        <v>10.306666666667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103</v>
      </c>
      <c r="C19" s="203"/>
      <c r="D19" s="203" t="s">
        <v>104</v>
      </c>
      <c r="E19" s="203" t="s">
        <v>105</v>
      </c>
      <c r="F19" s="203" t="s">
        <v>63</v>
      </c>
      <c r="G19" s="203"/>
      <c r="H19" s="90" t="s">
        <v>101</v>
      </c>
      <c r="I19" s="90" t="s">
        <v>106</v>
      </c>
      <c r="J19" s="188"/>
      <c r="K19" s="81">
        <v>12</v>
      </c>
      <c r="L19" s="81">
        <v>0</v>
      </c>
      <c r="M19" s="81">
        <v>67</v>
      </c>
      <c r="N19" s="91">
        <v>5</v>
      </c>
      <c r="O19" s="92">
        <v>0</v>
      </c>
      <c r="P19" s="93">
        <f>N19+O19</f>
        <v>5</v>
      </c>
      <c r="Q19" s="82">
        <f>IFERROR(P19/M19,"-")</f>
        <v>0.074626865671642</v>
      </c>
      <c r="R19" s="81">
        <v>0</v>
      </c>
      <c r="S19" s="81">
        <v>2</v>
      </c>
      <c r="T19" s="82">
        <f>IFERROR(S19/(O19+P19),"-")</f>
        <v>0.4</v>
      </c>
      <c r="U19" s="182"/>
      <c r="V19" s="84">
        <v>1</v>
      </c>
      <c r="W19" s="82">
        <f>IF(P19=0,"-",V19/P19)</f>
        <v>0.2</v>
      </c>
      <c r="X19" s="186">
        <v>4000</v>
      </c>
      <c r="Y19" s="187">
        <f>IFERROR(X19/P19,"-")</f>
        <v>800</v>
      </c>
      <c r="Z19" s="187">
        <f>IFERROR(X19/V19,"-")</f>
        <v>4000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0.4</v>
      </c>
      <c r="BG19" s="112">
        <v>1</v>
      </c>
      <c r="BH19" s="114">
        <f>IFERROR(BG19/BE19,"-")</f>
        <v>0.5</v>
      </c>
      <c r="BI19" s="115">
        <v>4000</v>
      </c>
      <c r="BJ19" s="116">
        <f>IFERROR(BI19/BE19,"-")</f>
        <v>2000</v>
      </c>
      <c r="BK19" s="117"/>
      <c r="BL19" s="117">
        <v>1</v>
      </c>
      <c r="BM19" s="117"/>
      <c r="BN19" s="119">
        <v>2</v>
      </c>
      <c r="BO19" s="120">
        <f>IF(P19=0,"",IF(BN19=0,"",(BN19/P19)))</f>
        <v>0.4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4000</v>
      </c>
      <c r="CQ19" s="141">
        <v>4000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108</v>
      </c>
      <c r="E20" s="203" t="s">
        <v>109</v>
      </c>
      <c r="F20" s="203" t="s">
        <v>63</v>
      </c>
      <c r="G20" s="203"/>
      <c r="H20" s="90" t="s">
        <v>101</v>
      </c>
      <c r="I20" s="90" t="s">
        <v>110</v>
      </c>
      <c r="J20" s="188"/>
      <c r="K20" s="81">
        <v>14</v>
      </c>
      <c r="L20" s="81">
        <v>0</v>
      </c>
      <c r="M20" s="81">
        <v>72</v>
      </c>
      <c r="N20" s="91">
        <v>4</v>
      </c>
      <c r="O20" s="92">
        <v>0</v>
      </c>
      <c r="P20" s="93">
        <f>N20+O20</f>
        <v>4</v>
      </c>
      <c r="Q20" s="82">
        <f>IFERROR(P20/M20,"-")</f>
        <v>0.055555555555556</v>
      </c>
      <c r="R20" s="81">
        <v>0</v>
      </c>
      <c r="S20" s="81">
        <v>2</v>
      </c>
      <c r="T20" s="82">
        <f>IFERROR(S20/(O20+P20),"-")</f>
        <v>0.5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111</v>
      </c>
      <c r="C21" s="203"/>
      <c r="D21" s="203" t="s">
        <v>97</v>
      </c>
      <c r="E21" s="203" t="s">
        <v>97</v>
      </c>
      <c r="F21" s="203" t="s">
        <v>68</v>
      </c>
      <c r="G21" s="203"/>
      <c r="H21" s="90"/>
      <c r="I21" s="90"/>
      <c r="J21" s="188"/>
      <c r="K21" s="81">
        <v>105</v>
      </c>
      <c r="L21" s="81">
        <v>66</v>
      </c>
      <c r="M21" s="81">
        <v>41</v>
      </c>
      <c r="N21" s="91">
        <v>15</v>
      </c>
      <c r="O21" s="92">
        <v>0</v>
      </c>
      <c r="P21" s="93">
        <f>N21+O21</f>
        <v>15</v>
      </c>
      <c r="Q21" s="82">
        <f>IFERROR(P21/M21,"-")</f>
        <v>0.36585365853659</v>
      </c>
      <c r="R21" s="81">
        <v>4</v>
      </c>
      <c r="S21" s="81">
        <v>4</v>
      </c>
      <c r="T21" s="82">
        <f>IFERROR(S21/(O21+P21),"-")</f>
        <v>0.26666666666667</v>
      </c>
      <c r="U21" s="182"/>
      <c r="V21" s="84">
        <v>9</v>
      </c>
      <c r="W21" s="82">
        <f>IF(P21=0,"-",V21/P21)</f>
        <v>0.6</v>
      </c>
      <c r="X21" s="186">
        <v>2835000</v>
      </c>
      <c r="Y21" s="187">
        <f>IFERROR(X21/P21,"-")</f>
        <v>189000</v>
      </c>
      <c r="Z21" s="187">
        <f>IFERROR(X21/V21,"-")</f>
        <v>315000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5</v>
      </c>
      <c r="BO21" s="120">
        <f>IF(P21=0,"",IF(BN21=0,"",(BN21/P21)))</f>
        <v>0.33333333333333</v>
      </c>
      <c r="BP21" s="121">
        <v>3</v>
      </c>
      <c r="BQ21" s="122">
        <f>IFERROR(BP21/BN21,"-")</f>
        <v>0.6</v>
      </c>
      <c r="BR21" s="123">
        <v>1890000</v>
      </c>
      <c r="BS21" s="124">
        <f>IFERROR(BR21/BN21,"-")</f>
        <v>378000</v>
      </c>
      <c r="BT21" s="125"/>
      <c r="BU21" s="125"/>
      <c r="BV21" s="125">
        <v>3</v>
      </c>
      <c r="BW21" s="126">
        <v>7</v>
      </c>
      <c r="BX21" s="127">
        <f>IF(P21=0,"",IF(BW21=0,"",(BW21/P21)))</f>
        <v>0.46666666666667</v>
      </c>
      <c r="BY21" s="128">
        <v>5</v>
      </c>
      <c r="BZ21" s="129">
        <f>IFERROR(BY21/BW21,"-")</f>
        <v>0.71428571428571</v>
      </c>
      <c r="CA21" s="130">
        <v>762000</v>
      </c>
      <c r="CB21" s="131">
        <f>IFERROR(CA21/BW21,"-")</f>
        <v>108857.14285714</v>
      </c>
      <c r="CC21" s="132"/>
      <c r="CD21" s="132"/>
      <c r="CE21" s="132">
        <v>5</v>
      </c>
      <c r="CF21" s="133">
        <v>3</v>
      </c>
      <c r="CG21" s="134">
        <f>IF(P21=0,"",IF(CF21=0,"",(CF21/P21)))</f>
        <v>0.2</v>
      </c>
      <c r="CH21" s="135">
        <v>2</v>
      </c>
      <c r="CI21" s="136">
        <f>IFERROR(CH21/CF21,"-")</f>
        <v>0.66666666666667</v>
      </c>
      <c r="CJ21" s="137">
        <v>183000</v>
      </c>
      <c r="CK21" s="138">
        <f>IFERROR(CJ21/CF21,"-")</f>
        <v>61000</v>
      </c>
      <c r="CL21" s="139"/>
      <c r="CM21" s="139"/>
      <c r="CN21" s="139">
        <v>2</v>
      </c>
      <c r="CO21" s="140">
        <v>9</v>
      </c>
      <c r="CP21" s="141">
        <v>2835000</v>
      </c>
      <c r="CQ21" s="141">
        <v>1473000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112</v>
      </c>
      <c r="C22" s="203"/>
      <c r="D22" s="203" t="s">
        <v>99</v>
      </c>
      <c r="E22" s="203" t="s">
        <v>100</v>
      </c>
      <c r="F22" s="203" t="s">
        <v>63</v>
      </c>
      <c r="G22" s="203" t="s">
        <v>72</v>
      </c>
      <c r="H22" s="90" t="s">
        <v>101</v>
      </c>
      <c r="I22" s="90" t="s">
        <v>102</v>
      </c>
      <c r="J22" s="188"/>
      <c r="K22" s="81">
        <v>1</v>
      </c>
      <c r="L22" s="81">
        <v>0</v>
      </c>
      <c r="M22" s="81">
        <v>13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104</v>
      </c>
      <c r="E23" s="203" t="s">
        <v>105</v>
      </c>
      <c r="F23" s="203" t="s">
        <v>63</v>
      </c>
      <c r="G23" s="203"/>
      <c r="H23" s="90" t="s">
        <v>101</v>
      </c>
      <c r="I23" s="90" t="s">
        <v>106</v>
      </c>
      <c r="J23" s="188"/>
      <c r="K23" s="81">
        <v>14</v>
      </c>
      <c r="L23" s="81">
        <v>0</v>
      </c>
      <c r="M23" s="81">
        <v>45</v>
      </c>
      <c r="N23" s="91">
        <v>4</v>
      </c>
      <c r="O23" s="92">
        <v>0</v>
      </c>
      <c r="P23" s="93">
        <f>N23+O23</f>
        <v>4</v>
      </c>
      <c r="Q23" s="82">
        <f>IFERROR(P23/M23,"-")</f>
        <v>0.088888888888889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0.25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108</v>
      </c>
      <c r="E24" s="203" t="s">
        <v>109</v>
      </c>
      <c r="F24" s="203" t="s">
        <v>63</v>
      </c>
      <c r="G24" s="203"/>
      <c r="H24" s="90" t="s">
        <v>101</v>
      </c>
      <c r="I24" s="90" t="s">
        <v>110</v>
      </c>
      <c r="J24" s="188"/>
      <c r="K24" s="81">
        <v>9</v>
      </c>
      <c r="L24" s="81">
        <v>0</v>
      </c>
      <c r="M24" s="81">
        <v>53</v>
      </c>
      <c r="N24" s="91">
        <v>4</v>
      </c>
      <c r="O24" s="92">
        <v>0</v>
      </c>
      <c r="P24" s="93">
        <f>N24+O24</f>
        <v>4</v>
      </c>
      <c r="Q24" s="82">
        <f>IFERROR(P24/M24,"-")</f>
        <v>0.075471698113208</v>
      </c>
      <c r="R24" s="81">
        <v>0</v>
      </c>
      <c r="S24" s="81">
        <v>4</v>
      </c>
      <c r="T24" s="82">
        <f>IFERROR(S24/(O24+P24),"-")</f>
        <v>1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115</v>
      </c>
      <c r="C25" s="203"/>
      <c r="D25" s="203" t="s">
        <v>97</v>
      </c>
      <c r="E25" s="203" t="s">
        <v>97</v>
      </c>
      <c r="F25" s="203" t="s">
        <v>68</v>
      </c>
      <c r="G25" s="203"/>
      <c r="H25" s="90"/>
      <c r="I25" s="90"/>
      <c r="J25" s="188"/>
      <c r="K25" s="81">
        <v>171</v>
      </c>
      <c r="L25" s="81">
        <v>71</v>
      </c>
      <c r="M25" s="81">
        <v>39</v>
      </c>
      <c r="N25" s="91">
        <v>12</v>
      </c>
      <c r="O25" s="92">
        <v>0</v>
      </c>
      <c r="P25" s="93">
        <f>N25+O25</f>
        <v>12</v>
      </c>
      <c r="Q25" s="82">
        <f>IFERROR(P25/M25,"-")</f>
        <v>0.30769230769231</v>
      </c>
      <c r="R25" s="81">
        <v>1</v>
      </c>
      <c r="S25" s="81">
        <v>5</v>
      </c>
      <c r="T25" s="82">
        <f>IFERROR(S25/(O25+P25),"-")</f>
        <v>0.41666666666667</v>
      </c>
      <c r="U25" s="182"/>
      <c r="V25" s="84">
        <v>9</v>
      </c>
      <c r="W25" s="82">
        <f>IF(P25=0,"-",V25/P25)</f>
        <v>0.75</v>
      </c>
      <c r="X25" s="186">
        <v>1026000</v>
      </c>
      <c r="Y25" s="187">
        <f>IFERROR(X25/P25,"-")</f>
        <v>85500</v>
      </c>
      <c r="Z25" s="187">
        <f>IFERROR(X25/V25,"-")</f>
        <v>114000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0.25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5</v>
      </c>
      <c r="BX25" s="127">
        <f>IF(P25=0,"",IF(BW25=0,"",(BW25/P25)))</f>
        <v>0.41666666666667</v>
      </c>
      <c r="BY25" s="128">
        <v>5</v>
      </c>
      <c r="BZ25" s="129">
        <f>IFERROR(BY25/BW25,"-")</f>
        <v>1</v>
      </c>
      <c r="CA25" s="130">
        <v>279000</v>
      </c>
      <c r="CB25" s="131">
        <f>IFERROR(CA25/BW25,"-")</f>
        <v>55800</v>
      </c>
      <c r="CC25" s="132">
        <v>1</v>
      </c>
      <c r="CD25" s="132">
        <v>1</v>
      </c>
      <c r="CE25" s="132">
        <v>3</v>
      </c>
      <c r="CF25" s="133">
        <v>4</v>
      </c>
      <c r="CG25" s="134">
        <f>IF(P25=0,"",IF(CF25=0,"",(CF25/P25)))</f>
        <v>0.33333333333333</v>
      </c>
      <c r="CH25" s="135">
        <v>4</v>
      </c>
      <c r="CI25" s="136">
        <f>IFERROR(CH25/CF25,"-")</f>
        <v>1</v>
      </c>
      <c r="CJ25" s="137">
        <v>747000</v>
      </c>
      <c r="CK25" s="138">
        <f>IFERROR(CJ25/CF25,"-")</f>
        <v>186750</v>
      </c>
      <c r="CL25" s="139">
        <v>2</v>
      </c>
      <c r="CM25" s="139"/>
      <c r="CN25" s="139">
        <v>2</v>
      </c>
      <c r="CO25" s="140">
        <v>9</v>
      </c>
      <c r="CP25" s="141">
        <v>1026000</v>
      </c>
      <c r="CQ25" s="141">
        <v>650000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2.0669230769231</v>
      </c>
      <c r="B26" s="203" t="s">
        <v>116</v>
      </c>
      <c r="C26" s="203"/>
      <c r="D26" s="203" t="s">
        <v>99</v>
      </c>
      <c r="E26" s="203" t="s">
        <v>100</v>
      </c>
      <c r="F26" s="203" t="s">
        <v>63</v>
      </c>
      <c r="G26" s="203" t="s">
        <v>117</v>
      </c>
      <c r="H26" s="90" t="s">
        <v>118</v>
      </c>
      <c r="I26" s="90" t="s">
        <v>119</v>
      </c>
      <c r="J26" s="188">
        <v>650000</v>
      </c>
      <c r="K26" s="81">
        <v>40</v>
      </c>
      <c r="L26" s="81">
        <v>0</v>
      </c>
      <c r="M26" s="81">
        <v>133</v>
      </c>
      <c r="N26" s="91">
        <v>6</v>
      </c>
      <c r="O26" s="92">
        <v>0</v>
      </c>
      <c r="P26" s="93">
        <f>N26+O26</f>
        <v>6</v>
      </c>
      <c r="Q26" s="82">
        <f>IFERROR(P26/M26,"-")</f>
        <v>0.045112781954887</v>
      </c>
      <c r="R26" s="81">
        <v>0</v>
      </c>
      <c r="S26" s="81">
        <v>2</v>
      </c>
      <c r="T26" s="82">
        <f>IFERROR(S26/(O26+P26),"-")</f>
        <v>0.33333333333333</v>
      </c>
      <c r="U26" s="182">
        <f>IFERROR(J26/SUM(P26:P29),"-")</f>
        <v>13541.666666667</v>
      </c>
      <c r="V26" s="84">
        <v>1</v>
      </c>
      <c r="W26" s="82">
        <f>IF(P26=0,"-",V26/P26)</f>
        <v>0.16666666666667</v>
      </c>
      <c r="X26" s="186">
        <v>33000</v>
      </c>
      <c r="Y26" s="187">
        <f>IFERROR(X26/P26,"-")</f>
        <v>5500</v>
      </c>
      <c r="Z26" s="187">
        <f>IFERROR(X26/V26,"-")</f>
        <v>33000</v>
      </c>
      <c r="AA26" s="188">
        <f>SUM(X26:X29)-SUM(J26:J29)</f>
        <v>693500</v>
      </c>
      <c r="AB26" s="85">
        <f>SUM(X26:X29)/SUM(J26:J29)</f>
        <v>2.0669230769231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0.33333333333333</v>
      </c>
      <c r="BP26" s="121">
        <v>1</v>
      </c>
      <c r="BQ26" s="122">
        <f>IFERROR(BP26/BN26,"-")</f>
        <v>0.5</v>
      </c>
      <c r="BR26" s="123">
        <v>33000</v>
      </c>
      <c r="BS26" s="124">
        <f>IFERROR(BR26/BN26,"-")</f>
        <v>16500</v>
      </c>
      <c r="BT26" s="125"/>
      <c r="BU26" s="125"/>
      <c r="BV26" s="125">
        <v>1</v>
      </c>
      <c r="BW26" s="126">
        <v>3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0.16666666666667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33000</v>
      </c>
      <c r="CQ26" s="141">
        <v>33000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120</v>
      </c>
      <c r="C27" s="203"/>
      <c r="D27" s="203" t="s">
        <v>104</v>
      </c>
      <c r="E27" s="203" t="s">
        <v>105</v>
      </c>
      <c r="F27" s="203" t="s">
        <v>63</v>
      </c>
      <c r="G27" s="203" t="s">
        <v>117</v>
      </c>
      <c r="H27" s="90" t="s">
        <v>121</v>
      </c>
      <c r="I27" s="90"/>
      <c r="J27" s="188"/>
      <c r="K27" s="81">
        <v>12</v>
      </c>
      <c r="L27" s="81">
        <v>0</v>
      </c>
      <c r="M27" s="81">
        <v>53</v>
      </c>
      <c r="N27" s="91">
        <v>3</v>
      </c>
      <c r="O27" s="92">
        <v>0</v>
      </c>
      <c r="P27" s="93">
        <f>N27+O27</f>
        <v>3</v>
      </c>
      <c r="Q27" s="82">
        <f>IFERROR(P27/M27,"-")</f>
        <v>0.056603773584906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0.33333333333333</v>
      </c>
      <c r="X27" s="186">
        <v>8000</v>
      </c>
      <c r="Y27" s="187">
        <f>IFERROR(X27/P27,"-")</f>
        <v>2666.6666666667</v>
      </c>
      <c r="Z27" s="187">
        <f>IFERROR(X27/V27,"-")</f>
        <v>8000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0.33333333333333</v>
      </c>
      <c r="CH27" s="135">
        <v>1</v>
      </c>
      <c r="CI27" s="136">
        <f>IFERROR(CH27/CF27,"-")</f>
        <v>1</v>
      </c>
      <c r="CJ27" s="137">
        <v>8000</v>
      </c>
      <c r="CK27" s="138">
        <f>IFERROR(CJ27/CF27,"-")</f>
        <v>8000</v>
      </c>
      <c r="CL27" s="139"/>
      <c r="CM27" s="139">
        <v>1</v>
      </c>
      <c r="CN27" s="139"/>
      <c r="CO27" s="140">
        <v>1</v>
      </c>
      <c r="CP27" s="141">
        <v>8000</v>
      </c>
      <c r="CQ27" s="141">
        <v>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122</v>
      </c>
      <c r="C28" s="203"/>
      <c r="D28" s="203" t="s">
        <v>123</v>
      </c>
      <c r="E28" s="203" t="s">
        <v>109</v>
      </c>
      <c r="F28" s="203" t="s">
        <v>63</v>
      </c>
      <c r="G28" s="203" t="s">
        <v>117</v>
      </c>
      <c r="H28" s="90" t="s">
        <v>124</v>
      </c>
      <c r="I28" s="90"/>
      <c r="J28" s="188"/>
      <c r="K28" s="81">
        <v>38</v>
      </c>
      <c r="L28" s="81">
        <v>0</v>
      </c>
      <c r="M28" s="81">
        <v>134</v>
      </c>
      <c r="N28" s="91">
        <v>11</v>
      </c>
      <c r="O28" s="92">
        <v>0</v>
      </c>
      <c r="P28" s="93">
        <f>N28+O28</f>
        <v>11</v>
      </c>
      <c r="Q28" s="82">
        <f>IFERROR(P28/M28,"-")</f>
        <v>0.082089552238806</v>
      </c>
      <c r="R28" s="81">
        <v>1</v>
      </c>
      <c r="S28" s="81">
        <v>7</v>
      </c>
      <c r="T28" s="82">
        <f>IFERROR(S28/(O28+P28),"-")</f>
        <v>0.63636363636364</v>
      </c>
      <c r="U28" s="182"/>
      <c r="V28" s="84">
        <v>3</v>
      </c>
      <c r="W28" s="82">
        <f>IF(P28=0,"-",V28/P28)</f>
        <v>0.27272727272727</v>
      </c>
      <c r="X28" s="186">
        <v>51000</v>
      </c>
      <c r="Y28" s="187">
        <f>IFERROR(X28/P28,"-")</f>
        <v>4636.3636363636</v>
      </c>
      <c r="Z28" s="187">
        <f>IFERROR(X28/V28,"-")</f>
        <v>17000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0.090909090909091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0.36363636363636</v>
      </c>
      <c r="BG28" s="112">
        <v>1</v>
      </c>
      <c r="BH28" s="114">
        <f>IFERROR(BG28/BE28,"-")</f>
        <v>0.25</v>
      </c>
      <c r="BI28" s="115">
        <v>26000</v>
      </c>
      <c r="BJ28" s="116">
        <f>IFERROR(BI28/BE28,"-")</f>
        <v>6500</v>
      </c>
      <c r="BK28" s="117"/>
      <c r="BL28" s="117"/>
      <c r="BM28" s="117">
        <v>1</v>
      </c>
      <c r="BN28" s="119">
        <v>4</v>
      </c>
      <c r="BO28" s="120">
        <f>IF(P28=0,"",IF(BN28=0,"",(BN28/P28)))</f>
        <v>0.36363636363636</v>
      </c>
      <c r="BP28" s="121">
        <v>1</v>
      </c>
      <c r="BQ28" s="122">
        <f>IFERROR(BP28/BN28,"-")</f>
        <v>0.25</v>
      </c>
      <c r="BR28" s="123">
        <v>5000</v>
      </c>
      <c r="BS28" s="124">
        <f>IFERROR(BR28/BN28,"-")</f>
        <v>1250</v>
      </c>
      <c r="BT28" s="125">
        <v>1</v>
      </c>
      <c r="BU28" s="125"/>
      <c r="BV28" s="125"/>
      <c r="BW28" s="126">
        <v>1</v>
      </c>
      <c r="BX28" s="127">
        <f>IF(P28=0,"",IF(BW28=0,"",(BW28/P28)))</f>
        <v>0.090909090909091</v>
      </c>
      <c r="BY28" s="128">
        <v>1</v>
      </c>
      <c r="BZ28" s="129">
        <f>IFERROR(BY28/BW28,"-")</f>
        <v>1</v>
      </c>
      <c r="CA28" s="130">
        <v>150000</v>
      </c>
      <c r="CB28" s="131">
        <f>IFERROR(CA28/BW28,"-")</f>
        <v>150000</v>
      </c>
      <c r="CC28" s="132"/>
      <c r="CD28" s="132"/>
      <c r="CE28" s="132">
        <v>1</v>
      </c>
      <c r="CF28" s="133">
        <v>1</v>
      </c>
      <c r="CG28" s="134">
        <f>IF(P28=0,"",IF(CF28=0,"",(CF28/P28)))</f>
        <v>0.090909090909091</v>
      </c>
      <c r="CH28" s="135">
        <v>1</v>
      </c>
      <c r="CI28" s="136">
        <f>IFERROR(CH28/CF28,"-")</f>
        <v>1</v>
      </c>
      <c r="CJ28" s="137">
        <v>5000</v>
      </c>
      <c r="CK28" s="138">
        <f>IFERROR(CJ28/CF28,"-")</f>
        <v>5000</v>
      </c>
      <c r="CL28" s="139">
        <v>1</v>
      </c>
      <c r="CM28" s="139"/>
      <c r="CN28" s="139"/>
      <c r="CO28" s="140">
        <v>3</v>
      </c>
      <c r="CP28" s="141">
        <v>51000</v>
      </c>
      <c r="CQ28" s="141">
        <v>150000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125</v>
      </c>
      <c r="C29" s="203"/>
      <c r="D29" s="203" t="s">
        <v>97</v>
      </c>
      <c r="E29" s="203" t="s">
        <v>97</v>
      </c>
      <c r="F29" s="203" t="s">
        <v>68</v>
      </c>
      <c r="G29" s="203"/>
      <c r="H29" s="90"/>
      <c r="I29" s="90"/>
      <c r="J29" s="188"/>
      <c r="K29" s="81">
        <v>223</v>
      </c>
      <c r="L29" s="81">
        <v>115</v>
      </c>
      <c r="M29" s="81">
        <v>56</v>
      </c>
      <c r="N29" s="91">
        <v>27</v>
      </c>
      <c r="O29" s="92">
        <v>1</v>
      </c>
      <c r="P29" s="93">
        <f>N29+O29</f>
        <v>28</v>
      </c>
      <c r="Q29" s="82">
        <f>IFERROR(P29/M29,"-")</f>
        <v>0.5</v>
      </c>
      <c r="R29" s="81">
        <v>3</v>
      </c>
      <c r="S29" s="81">
        <v>5</v>
      </c>
      <c r="T29" s="82">
        <f>IFERROR(S29/(O29+P29),"-")</f>
        <v>0.17241379310345</v>
      </c>
      <c r="U29" s="182"/>
      <c r="V29" s="84">
        <v>11</v>
      </c>
      <c r="W29" s="82">
        <f>IF(P29=0,"-",V29/P29)</f>
        <v>0.39285714285714</v>
      </c>
      <c r="X29" s="186">
        <v>1251500</v>
      </c>
      <c r="Y29" s="187">
        <f>IFERROR(X29/P29,"-")</f>
        <v>44696.428571429</v>
      </c>
      <c r="Z29" s="187">
        <f>IFERROR(X29/V29,"-")</f>
        <v>113772.72727273</v>
      </c>
      <c r="AA29" s="188"/>
      <c r="AB29" s="85"/>
      <c r="AC29" s="79"/>
      <c r="AD29" s="94">
        <v>1</v>
      </c>
      <c r="AE29" s="95">
        <f>IF(P29=0,"",IF(AD29=0,"",(AD29/P29)))</f>
        <v>0.035714285714286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>
        <v>1</v>
      </c>
      <c r="AN29" s="101">
        <f>IF(P29=0,"",IF(AM29=0,"",(AM29/P29)))</f>
        <v>0.035714285714286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5</v>
      </c>
      <c r="BF29" s="113">
        <f>IF(P29=0,"",IF(BE29=0,"",(BE29/P29)))</f>
        <v>0.17857142857143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6</v>
      </c>
      <c r="BO29" s="120">
        <f>IF(P29=0,"",IF(BN29=0,"",(BN29/P29)))</f>
        <v>0.21428571428571</v>
      </c>
      <c r="BP29" s="121">
        <v>3</v>
      </c>
      <c r="BQ29" s="122">
        <f>IFERROR(BP29/BN29,"-")</f>
        <v>0.5</v>
      </c>
      <c r="BR29" s="123">
        <v>122500</v>
      </c>
      <c r="BS29" s="124">
        <f>IFERROR(BR29/BN29,"-")</f>
        <v>20416.666666667</v>
      </c>
      <c r="BT29" s="125"/>
      <c r="BU29" s="125"/>
      <c r="BV29" s="125">
        <v>3</v>
      </c>
      <c r="BW29" s="126">
        <v>10</v>
      </c>
      <c r="BX29" s="127">
        <f>IF(P29=0,"",IF(BW29=0,"",(BW29/P29)))</f>
        <v>0.35714285714286</v>
      </c>
      <c r="BY29" s="128">
        <v>6</v>
      </c>
      <c r="BZ29" s="129">
        <f>IFERROR(BY29/BW29,"-")</f>
        <v>0.6</v>
      </c>
      <c r="CA29" s="130">
        <v>1046000</v>
      </c>
      <c r="CB29" s="131">
        <f>IFERROR(CA29/BW29,"-")</f>
        <v>104600</v>
      </c>
      <c r="CC29" s="132">
        <v>2</v>
      </c>
      <c r="CD29" s="132">
        <v>1</v>
      </c>
      <c r="CE29" s="132">
        <v>3</v>
      </c>
      <c r="CF29" s="133">
        <v>5</v>
      </c>
      <c r="CG29" s="134">
        <f>IF(P29=0,"",IF(CF29=0,"",(CF29/P29)))</f>
        <v>0.17857142857143</v>
      </c>
      <c r="CH29" s="135">
        <v>2</v>
      </c>
      <c r="CI29" s="136">
        <f>IFERROR(CH29/CF29,"-")</f>
        <v>0.4</v>
      </c>
      <c r="CJ29" s="137">
        <v>93000</v>
      </c>
      <c r="CK29" s="138">
        <f>IFERROR(CJ29/CF29,"-")</f>
        <v>18600</v>
      </c>
      <c r="CL29" s="139"/>
      <c r="CM29" s="139"/>
      <c r="CN29" s="139">
        <v>2</v>
      </c>
      <c r="CO29" s="140">
        <v>11</v>
      </c>
      <c r="CP29" s="141">
        <v>1251500</v>
      </c>
      <c r="CQ29" s="141">
        <v>987000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0.35833333333333</v>
      </c>
      <c r="B30" s="203" t="s">
        <v>126</v>
      </c>
      <c r="C30" s="203"/>
      <c r="D30" s="203" t="s">
        <v>88</v>
      </c>
      <c r="E30" s="203" t="s">
        <v>89</v>
      </c>
      <c r="F30" s="203" t="s">
        <v>63</v>
      </c>
      <c r="G30" s="203" t="s">
        <v>127</v>
      </c>
      <c r="H30" s="90" t="s">
        <v>73</v>
      </c>
      <c r="I30" s="205" t="s">
        <v>128</v>
      </c>
      <c r="J30" s="188">
        <v>120000</v>
      </c>
      <c r="K30" s="81">
        <v>13</v>
      </c>
      <c r="L30" s="81">
        <v>0</v>
      </c>
      <c r="M30" s="81">
        <v>66</v>
      </c>
      <c r="N30" s="91">
        <v>5</v>
      </c>
      <c r="O30" s="92">
        <v>0</v>
      </c>
      <c r="P30" s="93">
        <f>N30+O30</f>
        <v>5</v>
      </c>
      <c r="Q30" s="82">
        <f>IFERROR(P30/M30,"-")</f>
        <v>0.075757575757576</v>
      </c>
      <c r="R30" s="81">
        <v>0</v>
      </c>
      <c r="S30" s="81">
        <v>3</v>
      </c>
      <c r="T30" s="82">
        <f>IFERROR(S30/(O30+P30),"-")</f>
        <v>0.6</v>
      </c>
      <c r="U30" s="182">
        <f>IFERROR(J30/SUM(P30:P31),"-")</f>
        <v>10909.090909091</v>
      </c>
      <c r="V30" s="84">
        <v>3</v>
      </c>
      <c r="W30" s="82">
        <f>IF(P30=0,"-",V30/P30)</f>
        <v>0.6</v>
      </c>
      <c r="X30" s="186">
        <v>16000</v>
      </c>
      <c r="Y30" s="187">
        <f>IFERROR(X30/P30,"-")</f>
        <v>3200</v>
      </c>
      <c r="Z30" s="187">
        <f>IFERROR(X30/V30,"-")</f>
        <v>5333.3333333333</v>
      </c>
      <c r="AA30" s="188">
        <f>SUM(X30:X31)-SUM(J30:J31)</f>
        <v>-77000</v>
      </c>
      <c r="AB30" s="85">
        <f>SUM(X30:X31)/SUM(J30:J31)</f>
        <v>0.35833333333333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0.4</v>
      </c>
      <c r="BP30" s="121">
        <v>2</v>
      </c>
      <c r="BQ30" s="122">
        <f>IFERROR(BP30/BN30,"-")</f>
        <v>1</v>
      </c>
      <c r="BR30" s="123">
        <v>10000</v>
      </c>
      <c r="BS30" s="124">
        <f>IFERROR(BR30/BN30,"-")</f>
        <v>5000</v>
      </c>
      <c r="BT30" s="125">
        <v>1</v>
      </c>
      <c r="BU30" s="125"/>
      <c r="BV30" s="125">
        <v>1</v>
      </c>
      <c r="BW30" s="126">
        <v>2</v>
      </c>
      <c r="BX30" s="127">
        <f>IF(P30=0,"",IF(BW30=0,"",(BW30/P30)))</f>
        <v>0.4</v>
      </c>
      <c r="BY30" s="128">
        <v>1</v>
      </c>
      <c r="BZ30" s="129">
        <f>IFERROR(BY30/BW30,"-")</f>
        <v>0.5</v>
      </c>
      <c r="CA30" s="130">
        <v>6000</v>
      </c>
      <c r="CB30" s="131">
        <f>IFERROR(CA30/BW30,"-")</f>
        <v>3000</v>
      </c>
      <c r="CC30" s="132"/>
      <c r="CD30" s="132">
        <v>1</v>
      </c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3</v>
      </c>
      <c r="CP30" s="141">
        <v>16000</v>
      </c>
      <c r="CQ30" s="141">
        <v>6000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88</v>
      </c>
      <c r="E31" s="203" t="s">
        <v>89</v>
      </c>
      <c r="F31" s="203" t="s">
        <v>68</v>
      </c>
      <c r="G31" s="203"/>
      <c r="H31" s="90"/>
      <c r="I31" s="90"/>
      <c r="J31" s="188"/>
      <c r="K31" s="81">
        <v>39</v>
      </c>
      <c r="L31" s="81">
        <v>30</v>
      </c>
      <c r="M31" s="81">
        <v>12</v>
      </c>
      <c r="N31" s="91">
        <v>6</v>
      </c>
      <c r="O31" s="92">
        <v>0</v>
      </c>
      <c r="P31" s="93">
        <f>N31+O31</f>
        <v>6</v>
      </c>
      <c r="Q31" s="82">
        <f>IFERROR(P31/M31,"-")</f>
        <v>0.5</v>
      </c>
      <c r="R31" s="81">
        <v>3</v>
      </c>
      <c r="S31" s="81">
        <v>1</v>
      </c>
      <c r="T31" s="82">
        <f>IFERROR(S31/(O31+P31),"-")</f>
        <v>0.16666666666667</v>
      </c>
      <c r="U31" s="182"/>
      <c r="V31" s="84">
        <v>4</v>
      </c>
      <c r="W31" s="82">
        <f>IF(P31=0,"-",V31/P31)</f>
        <v>0.66666666666667</v>
      </c>
      <c r="X31" s="186">
        <v>27000</v>
      </c>
      <c r="Y31" s="187">
        <f>IFERROR(X31/P31,"-")</f>
        <v>4500</v>
      </c>
      <c r="Z31" s="187">
        <f>IFERROR(X31/V31,"-")</f>
        <v>6750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0.33333333333333</v>
      </c>
      <c r="BP31" s="121">
        <v>2</v>
      </c>
      <c r="BQ31" s="122">
        <f>IFERROR(BP31/BN31,"-")</f>
        <v>1</v>
      </c>
      <c r="BR31" s="123">
        <v>11000</v>
      </c>
      <c r="BS31" s="124">
        <f>IFERROR(BR31/BN31,"-")</f>
        <v>5500</v>
      </c>
      <c r="BT31" s="125">
        <v>1</v>
      </c>
      <c r="BU31" s="125">
        <v>1</v>
      </c>
      <c r="BV31" s="125"/>
      <c r="BW31" s="126">
        <v>3</v>
      </c>
      <c r="BX31" s="127">
        <f>IF(P31=0,"",IF(BW31=0,"",(BW31/P31)))</f>
        <v>0.5</v>
      </c>
      <c r="BY31" s="128">
        <v>1</v>
      </c>
      <c r="BZ31" s="129">
        <f>IFERROR(BY31/BW31,"-")</f>
        <v>0.33333333333333</v>
      </c>
      <c r="CA31" s="130">
        <v>3000</v>
      </c>
      <c r="CB31" s="131">
        <f>IFERROR(CA31/BW31,"-")</f>
        <v>1000</v>
      </c>
      <c r="CC31" s="132">
        <v>1</v>
      </c>
      <c r="CD31" s="132"/>
      <c r="CE31" s="132"/>
      <c r="CF31" s="133">
        <v>1</v>
      </c>
      <c r="CG31" s="134">
        <f>IF(P31=0,"",IF(CF31=0,"",(CF31/P31)))</f>
        <v>0.16666666666667</v>
      </c>
      <c r="CH31" s="135">
        <v>1</v>
      </c>
      <c r="CI31" s="136">
        <f>IFERROR(CH31/CF31,"-")</f>
        <v>1</v>
      </c>
      <c r="CJ31" s="137">
        <v>13000</v>
      </c>
      <c r="CK31" s="138">
        <f>IFERROR(CJ31/CF31,"-")</f>
        <v>13000</v>
      </c>
      <c r="CL31" s="139"/>
      <c r="CM31" s="139"/>
      <c r="CN31" s="139">
        <v>1</v>
      </c>
      <c r="CO31" s="140">
        <v>4</v>
      </c>
      <c r="CP31" s="141">
        <v>27000</v>
      </c>
      <c r="CQ31" s="141">
        <v>13000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0.1</v>
      </c>
      <c r="B32" s="203" t="s">
        <v>130</v>
      </c>
      <c r="C32" s="203"/>
      <c r="D32" s="203" t="s">
        <v>77</v>
      </c>
      <c r="E32" s="203" t="s">
        <v>131</v>
      </c>
      <c r="F32" s="203" t="s">
        <v>63</v>
      </c>
      <c r="G32" s="203" t="s">
        <v>132</v>
      </c>
      <c r="H32" s="90" t="s">
        <v>73</v>
      </c>
      <c r="I32" s="205" t="s">
        <v>133</v>
      </c>
      <c r="J32" s="188">
        <v>90000</v>
      </c>
      <c r="K32" s="81">
        <v>10</v>
      </c>
      <c r="L32" s="81">
        <v>0</v>
      </c>
      <c r="M32" s="81">
        <v>44</v>
      </c>
      <c r="N32" s="91">
        <v>3</v>
      </c>
      <c r="O32" s="92">
        <v>0</v>
      </c>
      <c r="P32" s="93">
        <f>N32+O32</f>
        <v>3</v>
      </c>
      <c r="Q32" s="82">
        <f>IFERROR(P32/M32,"-")</f>
        <v>0.068181818181818</v>
      </c>
      <c r="R32" s="81">
        <v>0</v>
      </c>
      <c r="S32" s="81">
        <v>2</v>
      </c>
      <c r="T32" s="82">
        <f>IFERROR(S32/(O32+P32),"-")</f>
        <v>0.66666666666667</v>
      </c>
      <c r="U32" s="182">
        <f>IFERROR(J32/SUM(P32:P33),"-")</f>
        <v>15000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-81000</v>
      </c>
      <c r="AB32" s="85">
        <f>SUM(X32:X33)/SUM(J32:J33)</f>
        <v>0.1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0.33333333333333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77</v>
      </c>
      <c r="E33" s="203" t="s">
        <v>131</v>
      </c>
      <c r="F33" s="203" t="s">
        <v>68</v>
      </c>
      <c r="G33" s="203"/>
      <c r="H33" s="90"/>
      <c r="I33" s="90"/>
      <c r="J33" s="188"/>
      <c r="K33" s="81">
        <v>36</v>
      </c>
      <c r="L33" s="81">
        <v>24</v>
      </c>
      <c r="M33" s="81">
        <v>8</v>
      </c>
      <c r="N33" s="91">
        <v>3</v>
      </c>
      <c r="O33" s="92">
        <v>0</v>
      </c>
      <c r="P33" s="93">
        <f>N33+O33</f>
        <v>3</v>
      </c>
      <c r="Q33" s="82">
        <f>IFERROR(P33/M33,"-")</f>
        <v>0.375</v>
      </c>
      <c r="R33" s="81">
        <v>0</v>
      </c>
      <c r="S33" s="81">
        <v>2</v>
      </c>
      <c r="T33" s="82">
        <f>IFERROR(S33/(O33+P33),"-")</f>
        <v>0.66666666666667</v>
      </c>
      <c r="U33" s="182"/>
      <c r="V33" s="84">
        <v>2</v>
      </c>
      <c r="W33" s="82">
        <f>IF(P33=0,"-",V33/P33)</f>
        <v>0.66666666666667</v>
      </c>
      <c r="X33" s="186">
        <v>9000</v>
      </c>
      <c r="Y33" s="187">
        <f>IFERROR(X33/P33,"-")</f>
        <v>3000</v>
      </c>
      <c r="Z33" s="187">
        <f>IFERROR(X33/V33,"-")</f>
        <v>4500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0.33333333333333</v>
      </c>
      <c r="BG33" s="112">
        <v>1</v>
      </c>
      <c r="BH33" s="114">
        <f>IFERROR(BG33/BE33,"-")</f>
        <v>1</v>
      </c>
      <c r="BI33" s="115">
        <v>4000</v>
      </c>
      <c r="BJ33" s="116">
        <f>IFERROR(BI33/BE33,"-")</f>
        <v>4000</v>
      </c>
      <c r="BK33" s="117">
        <v>1</v>
      </c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2</v>
      </c>
      <c r="BX33" s="127">
        <f>IF(P33=0,"",IF(BW33=0,"",(BW33/P33)))</f>
        <v>0.66666666666667</v>
      </c>
      <c r="BY33" s="128">
        <v>1</v>
      </c>
      <c r="BZ33" s="129">
        <f>IFERROR(BY33/BW33,"-")</f>
        <v>0.5</v>
      </c>
      <c r="CA33" s="130">
        <v>5000</v>
      </c>
      <c r="CB33" s="131">
        <f>IFERROR(CA33/BW33,"-")</f>
        <v>2500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9000</v>
      </c>
      <c r="CQ33" s="141">
        <v>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0.35333333333333</v>
      </c>
      <c r="B34" s="203" t="s">
        <v>135</v>
      </c>
      <c r="C34" s="203"/>
      <c r="D34" s="203" t="s">
        <v>88</v>
      </c>
      <c r="E34" s="203" t="s">
        <v>136</v>
      </c>
      <c r="F34" s="203" t="s">
        <v>63</v>
      </c>
      <c r="G34" s="203" t="s">
        <v>137</v>
      </c>
      <c r="H34" s="90" t="s">
        <v>73</v>
      </c>
      <c r="I34" s="205" t="s">
        <v>128</v>
      </c>
      <c r="J34" s="188">
        <v>150000</v>
      </c>
      <c r="K34" s="81">
        <v>12</v>
      </c>
      <c r="L34" s="81">
        <v>0</v>
      </c>
      <c r="M34" s="81">
        <v>72</v>
      </c>
      <c r="N34" s="91">
        <v>3</v>
      </c>
      <c r="O34" s="92">
        <v>0</v>
      </c>
      <c r="P34" s="93">
        <f>N34+O34</f>
        <v>3</v>
      </c>
      <c r="Q34" s="82">
        <f>IFERROR(P34/M34,"-")</f>
        <v>0.041666666666667</v>
      </c>
      <c r="R34" s="81">
        <v>0</v>
      </c>
      <c r="S34" s="81">
        <v>3</v>
      </c>
      <c r="T34" s="82">
        <f>IFERROR(S34/(O34+P34),"-")</f>
        <v>1</v>
      </c>
      <c r="U34" s="182">
        <f>IFERROR(J34/SUM(P34:P35),"-")</f>
        <v>10714.285714286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-97000</v>
      </c>
      <c r="AB34" s="85">
        <f>SUM(X34:X35)/SUM(J34:J35)</f>
        <v>0.35333333333333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3</v>
      </c>
      <c r="BF34" s="113">
        <f>IF(P34=0,"",IF(BE34=0,"",(BE34/P34)))</f>
        <v>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138</v>
      </c>
      <c r="C35" s="203"/>
      <c r="D35" s="203" t="s">
        <v>88</v>
      </c>
      <c r="E35" s="203" t="s">
        <v>136</v>
      </c>
      <c r="F35" s="203" t="s">
        <v>68</v>
      </c>
      <c r="G35" s="203"/>
      <c r="H35" s="90"/>
      <c r="I35" s="90"/>
      <c r="J35" s="188"/>
      <c r="K35" s="81">
        <v>75</v>
      </c>
      <c r="L35" s="81">
        <v>49</v>
      </c>
      <c r="M35" s="81">
        <v>37</v>
      </c>
      <c r="N35" s="91">
        <v>11</v>
      </c>
      <c r="O35" s="92">
        <v>0</v>
      </c>
      <c r="P35" s="93">
        <f>N35+O35</f>
        <v>11</v>
      </c>
      <c r="Q35" s="82">
        <f>IFERROR(P35/M35,"-")</f>
        <v>0.2972972972973</v>
      </c>
      <c r="R35" s="81">
        <v>2</v>
      </c>
      <c r="S35" s="81">
        <v>2</v>
      </c>
      <c r="T35" s="82">
        <f>IFERROR(S35/(O35+P35),"-")</f>
        <v>0.18181818181818</v>
      </c>
      <c r="U35" s="182"/>
      <c r="V35" s="84">
        <v>2</v>
      </c>
      <c r="W35" s="82">
        <f>IF(P35=0,"-",V35/P35)</f>
        <v>0.18181818181818</v>
      </c>
      <c r="X35" s="186">
        <v>53000</v>
      </c>
      <c r="Y35" s="187">
        <f>IFERROR(X35/P35,"-")</f>
        <v>4818.1818181818</v>
      </c>
      <c r="Z35" s="187">
        <f>IFERROR(X35/V35,"-")</f>
        <v>26500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0.090909090909091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0.27272727272727</v>
      </c>
      <c r="BP35" s="121">
        <v>1</v>
      </c>
      <c r="BQ35" s="122">
        <f>IFERROR(BP35/BN35,"-")</f>
        <v>0.33333333333333</v>
      </c>
      <c r="BR35" s="123">
        <v>55000</v>
      </c>
      <c r="BS35" s="124">
        <f>IFERROR(BR35/BN35,"-")</f>
        <v>18333.333333333</v>
      </c>
      <c r="BT35" s="125"/>
      <c r="BU35" s="125"/>
      <c r="BV35" s="125">
        <v>1</v>
      </c>
      <c r="BW35" s="126">
        <v>5</v>
      </c>
      <c r="BX35" s="127">
        <f>IF(P35=0,"",IF(BW35=0,"",(BW35/P35)))</f>
        <v>0.45454545454545</v>
      </c>
      <c r="BY35" s="128">
        <v>2</v>
      </c>
      <c r="BZ35" s="129">
        <f>IFERROR(BY35/BW35,"-")</f>
        <v>0.4</v>
      </c>
      <c r="CA35" s="130">
        <v>4000</v>
      </c>
      <c r="CB35" s="131">
        <f>IFERROR(CA35/BW35,"-")</f>
        <v>800</v>
      </c>
      <c r="CC35" s="132">
        <v>2</v>
      </c>
      <c r="CD35" s="132"/>
      <c r="CE35" s="132"/>
      <c r="CF35" s="133">
        <v>2</v>
      </c>
      <c r="CG35" s="134">
        <f>IF(P35=0,"",IF(CF35=0,"",(CF35/P35)))</f>
        <v>0.18181818181818</v>
      </c>
      <c r="CH35" s="135">
        <v>1</v>
      </c>
      <c r="CI35" s="136">
        <f>IFERROR(CH35/CF35,"-")</f>
        <v>0.5</v>
      </c>
      <c r="CJ35" s="137">
        <v>2000</v>
      </c>
      <c r="CK35" s="138">
        <f>IFERROR(CJ35/CF35,"-")</f>
        <v>1000</v>
      </c>
      <c r="CL35" s="139">
        <v>1</v>
      </c>
      <c r="CM35" s="139"/>
      <c r="CN35" s="139"/>
      <c r="CO35" s="140">
        <v>2</v>
      </c>
      <c r="CP35" s="141">
        <v>53000</v>
      </c>
      <c r="CQ35" s="141">
        <v>55000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1</v>
      </c>
      <c r="B36" s="203" t="s">
        <v>139</v>
      </c>
      <c r="C36" s="203"/>
      <c r="D36" s="203" t="s">
        <v>77</v>
      </c>
      <c r="E36" s="203" t="s">
        <v>131</v>
      </c>
      <c r="F36" s="203" t="s">
        <v>63</v>
      </c>
      <c r="G36" s="203" t="s">
        <v>140</v>
      </c>
      <c r="H36" s="90" t="s">
        <v>73</v>
      </c>
      <c r="I36" s="90" t="s">
        <v>141</v>
      </c>
      <c r="J36" s="188">
        <v>90000</v>
      </c>
      <c r="K36" s="81">
        <v>12</v>
      </c>
      <c r="L36" s="81">
        <v>0</v>
      </c>
      <c r="M36" s="81">
        <v>40</v>
      </c>
      <c r="N36" s="91">
        <v>5</v>
      </c>
      <c r="O36" s="92">
        <v>0</v>
      </c>
      <c r="P36" s="93">
        <f>N36+O36</f>
        <v>5</v>
      </c>
      <c r="Q36" s="82">
        <f>IFERROR(P36/M36,"-")</f>
        <v>0.125</v>
      </c>
      <c r="R36" s="81">
        <v>0</v>
      </c>
      <c r="S36" s="81">
        <v>4</v>
      </c>
      <c r="T36" s="82">
        <f>IFERROR(S36/(O36+P36),"-")</f>
        <v>0.8</v>
      </c>
      <c r="U36" s="182">
        <f>IFERROR(J36/SUM(P36:P37),"-")</f>
        <v>10000</v>
      </c>
      <c r="V36" s="84">
        <v>1</v>
      </c>
      <c r="W36" s="82">
        <f>IF(P36=0,"-",V36/P36)</f>
        <v>0.2</v>
      </c>
      <c r="X36" s="186">
        <v>90000</v>
      </c>
      <c r="Y36" s="187">
        <f>IFERROR(X36/P36,"-")</f>
        <v>18000</v>
      </c>
      <c r="Z36" s="187">
        <f>IFERROR(X36/V36,"-")</f>
        <v>90000</v>
      </c>
      <c r="AA36" s="188">
        <f>SUM(X36:X37)-SUM(J36:J37)</f>
        <v>0</v>
      </c>
      <c r="AB36" s="85">
        <f>SUM(X36:X37)/SUM(J36:J37)</f>
        <v>1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4</v>
      </c>
      <c r="BO36" s="120">
        <f>IF(P36=0,"",IF(BN36=0,"",(BN36/P36)))</f>
        <v>0.8</v>
      </c>
      <c r="BP36" s="121">
        <v>1</v>
      </c>
      <c r="BQ36" s="122">
        <f>IFERROR(BP36/BN36,"-")</f>
        <v>0.25</v>
      </c>
      <c r="BR36" s="123">
        <v>90000</v>
      </c>
      <c r="BS36" s="124">
        <f>IFERROR(BR36/BN36,"-")</f>
        <v>22500</v>
      </c>
      <c r="BT36" s="125"/>
      <c r="BU36" s="125"/>
      <c r="BV36" s="125">
        <v>1</v>
      </c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90000</v>
      </c>
      <c r="CQ36" s="141">
        <v>90000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142</v>
      </c>
      <c r="C37" s="203"/>
      <c r="D37" s="203" t="s">
        <v>77</v>
      </c>
      <c r="E37" s="203" t="s">
        <v>131</v>
      </c>
      <c r="F37" s="203" t="s">
        <v>68</v>
      </c>
      <c r="G37" s="203"/>
      <c r="H37" s="90"/>
      <c r="I37" s="90"/>
      <c r="J37" s="188"/>
      <c r="K37" s="81">
        <v>47</v>
      </c>
      <c r="L37" s="81">
        <v>30</v>
      </c>
      <c r="M37" s="81">
        <v>8</v>
      </c>
      <c r="N37" s="91">
        <v>4</v>
      </c>
      <c r="O37" s="92">
        <v>0</v>
      </c>
      <c r="P37" s="93">
        <f>N37+O37</f>
        <v>4</v>
      </c>
      <c r="Q37" s="82">
        <f>IFERROR(P37/M37,"-")</f>
        <v>0.5</v>
      </c>
      <c r="R37" s="81">
        <v>0</v>
      </c>
      <c r="S37" s="81">
        <v>1</v>
      </c>
      <c r="T37" s="82">
        <f>IFERROR(S37/(O37+P37),"-")</f>
        <v>0.25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>
        <v>1</v>
      </c>
      <c r="AE37" s="95">
        <f>IF(P37=0,"",IF(AD37=0,"",(AD37/P37)))</f>
        <v>0.25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1.1153846153846</v>
      </c>
      <c r="B38" s="203" t="s">
        <v>143</v>
      </c>
      <c r="C38" s="203"/>
      <c r="D38" s="203" t="s">
        <v>88</v>
      </c>
      <c r="E38" s="203" t="s">
        <v>131</v>
      </c>
      <c r="F38" s="203" t="s">
        <v>63</v>
      </c>
      <c r="G38" s="203" t="s">
        <v>64</v>
      </c>
      <c r="H38" s="90" t="s">
        <v>73</v>
      </c>
      <c r="I38" s="205" t="s">
        <v>133</v>
      </c>
      <c r="J38" s="188">
        <v>130000</v>
      </c>
      <c r="K38" s="81">
        <v>14</v>
      </c>
      <c r="L38" s="81">
        <v>0</v>
      </c>
      <c r="M38" s="81">
        <v>62</v>
      </c>
      <c r="N38" s="91">
        <v>5</v>
      </c>
      <c r="O38" s="92">
        <v>0</v>
      </c>
      <c r="P38" s="93">
        <f>N38+O38</f>
        <v>5</v>
      </c>
      <c r="Q38" s="82">
        <f>IFERROR(P38/M38,"-")</f>
        <v>0.080645161290323</v>
      </c>
      <c r="R38" s="81">
        <v>0</v>
      </c>
      <c r="S38" s="81">
        <v>4</v>
      </c>
      <c r="T38" s="82">
        <f>IFERROR(S38/(O38+P38),"-")</f>
        <v>0.8</v>
      </c>
      <c r="U38" s="182">
        <f>IFERROR(J38/SUM(P38:P39),"-")</f>
        <v>10833.333333333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15000</v>
      </c>
      <c r="AB38" s="85">
        <f>SUM(X38:X39)/SUM(J38:J39)</f>
        <v>1.1153846153846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0.2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144</v>
      </c>
      <c r="C39" s="203"/>
      <c r="D39" s="203" t="s">
        <v>88</v>
      </c>
      <c r="E39" s="203" t="s">
        <v>131</v>
      </c>
      <c r="F39" s="203" t="s">
        <v>68</v>
      </c>
      <c r="G39" s="203"/>
      <c r="H39" s="90"/>
      <c r="I39" s="90"/>
      <c r="J39" s="188"/>
      <c r="K39" s="81">
        <v>58</v>
      </c>
      <c r="L39" s="81">
        <v>31</v>
      </c>
      <c r="M39" s="81">
        <v>8</v>
      </c>
      <c r="N39" s="91">
        <v>7</v>
      </c>
      <c r="O39" s="92">
        <v>0</v>
      </c>
      <c r="P39" s="93">
        <f>N39+O39</f>
        <v>7</v>
      </c>
      <c r="Q39" s="82">
        <f>IFERROR(P39/M39,"-")</f>
        <v>0.875</v>
      </c>
      <c r="R39" s="81">
        <v>1</v>
      </c>
      <c r="S39" s="81">
        <v>3</v>
      </c>
      <c r="T39" s="82">
        <f>IFERROR(S39/(O39+P39),"-")</f>
        <v>0.42857142857143</v>
      </c>
      <c r="U39" s="182"/>
      <c r="V39" s="84">
        <v>3</v>
      </c>
      <c r="W39" s="82">
        <f>IF(P39=0,"-",V39/P39)</f>
        <v>0.42857142857143</v>
      </c>
      <c r="X39" s="186">
        <v>145000</v>
      </c>
      <c r="Y39" s="187">
        <f>IFERROR(X39/P39,"-")</f>
        <v>20714.285714286</v>
      </c>
      <c r="Z39" s="187">
        <f>IFERROR(X39/V39,"-")</f>
        <v>48333.333333333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0.14285714285714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0.14285714285714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4</v>
      </c>
      <c r="BX39" s="127">
        <f>IF(P39=0,"",IF(BW39=0,"",(BW39/P39)))</f>
        <v>0.57142857142857</v>
      </c>
      <c r="BY39" s="128">
        <v>3</v>
      </c>
      <c r="BZ39" s="129">
        <f>IFERROR(BY39/BW39,"-")</f>
        <v>0.75</v>
      </c>
      <c r="CA39" s="130">
        <v>145000</v>
      </c>
      <c r="CB39" s="131">
        <f>IFERROR(CA39/BW39,"-")</f>
        <v>36250</v>
      </c>
      <c r="CC39" s="132">
        <v>1</v>
      </c>
      <c r="CD39" s="132"/>
      <c r="CE39" s="132">
        <v>2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3</v>
      </c>
      <c r="CP39" s="141">
        <v>145000</v>
      </c>
      <c r="CQ39" s="141">
        <v>124000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0.13753846153846</v>
      </c>
      <c r="B40" s="203" t="s">
        <v>145</v>
      </c>
      <c r="C40" s="203"/>
      <c r="D40" s="203" t="s">
        <v>77</v>
      </c>
      <c r="E40" s="203" t="s">
        <v>78</v>
      </c>
      <c r="F40" s="203" t="s">
        <v>63</v>
      </c>
      <c r="G40" s="203" t="s">
        <v>64</v>
      </c>
      <c r="H40" s="90" t="s">
        <v>73</v>
      </c>
      <c r="I40" s="205" t="s">
        <v>146</v>
      </c>
      <c r="J40" s="188">
        <v>130000</v>
      </c>
      <c r="K40" s="81">
        <v>12</v>
      </c>
      <c r="L40" s="81">
        <v>0</v>
      </c>
      <c r="M40" s="81">
        <v>46</v>
      </c>
      <c r="N40" s="91">
        <v>4</v>
      </c>
      <c r="O40" s="92">
        <v>0</v>
      </c>
      <c r="P40" s="93">
        <f>N40+O40</f>
        <v>4</v>
      </c>
      <c r="Q40" s="82">
        <f>IFERROR(P40/M40,"-")</f>
        <v>0.08695652173913</v>
      </c>
      <c r="R40" s="81">
        <v>0</v>
      </c>
      <c r="S40" s="81">
        <v>1</v>
      </c>
      <c r="T40" s="82">
        <f>IFERROR(S40/(O40+P40),"-")</f>
        <v>0.25</v>
      </c>
      <c r="U40" s="182">
        <f>IFERROR(J40/SUM(P40:P41),"-")</f>
        <v>18571.428571429</v>
      </c>
      <c r="V40" s="84">
        <v>1</v>
      </c>
      <c r="W40" s="82">
        <f>IF(P40=0,"-",V40/P40)</f>
        <v>0.25</v>
      </c>
      <c r="X40" s="186">
        <v>12000</v>
      </c>
      <c r="Y40" s="187">
        <f>IFERROR(X40/P40,"-")</f>
        <v>3000</v>
      </c>
      <c r="Z40" s="187">
        <f>IFERROR(X40/V40,"-")</f>
        <v>12000</v>
      </c>
      <c r="AA40" s="188">
        <f>SUM(X40:X41)-SUM(J40:J41)</f>
        <v>-112120</v>
      </c>
      <c r="AB40" s="85">
        <f>SUM(X40:X41)/SUM(J40:J41)</f>
        <v>0.13753846153846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0.5</v>
      </c>
      <c r="BG40" s="112">
        <v>1</v>
      </c>
      <c r="BH40" s="114">
        <f>IFERROR(BG40/BE40,"-")</f>
        <v>0.5</v>
      </c>
      <c r="BI40" s="115">
        <v>12000</v>
      </c>
      <c r="BJ40" s="116">
        <f>IFERROR(BI40/BE40,"-")</f>
        <v>6000</v>
      </c>
      <c r="BK40" s="117"/>
      <c r="BL40" s="117"/>
      <c r="BM40" s="117">
        <v>1</v>
      </c>
      <c r="BN40" s="119">
        <v>2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12000</v>
      </c>
      <c r="CQ40" s="141">
        <v>12000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77</v>
      </c>
      <c r="E41" s="203" t="s">
        <v>78</v>
      </c>
      <c r="F41" s="203" t="s">
        <v>68</v>
      </c>
      <c r="G41" s="203"/>
      <c r="H41" s="90"/>
      <c r="I41" s="90"/>
      <c r="J41" s="188"/>
      <c r="K41" s="81">
        <v>30</v>
      </c>
      <c r="L41" s="81">
        <v>25</v>
      </c>
      <c r="M41" s="81">
        <v>5</v>
      </c>
      <c r="N41" s="91">
        <v>3</v>
      </c>
      <c r="O41" s="92">
        <v>0</v>
      </c>
      <c r="P41" s="93">
        <f>N41+O41</f>
        <v>3</v>
      </c>
      <c r="Q41" s="82">
        <f>IFERROR(P41/M41,"-")</f>
        <v>0.6</v>
      </c>
      <c r="R41" s="81">
        <v>1</v>
      </c>
      <c r="S41" s="81">
        <v>1</v>
      </c>
      <c r="T41" s="82">
        <f>IFERROR(S41/(O41+P41),"-")</f>
        <v>0.33333333333333</v>
      </c>
      <c r="U41" s="182"/>
      <c r="V41" s="84">
        <v>1</v>
      </c>
      <c r="W41" s="82">
        <f>IF(P41=0,"-",V41/P41)</f>
        <v>0.33333333333333</v>
      </c>
      <c r="X41" s="186">
        <v>5880</v>
      </c>
      <c r="Y41" s="187">
        <f>IFERROR(X41/P41,"-")</f>
        <v>1960</v>
      </c>
      <c r="Z41" s="187">
        <f>IFERROR(X41/V41,"-")</f>
        <v>5880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>
        <v>1</v>
      </c>
      <c r="CI41" s="136">
        <f>IFERROR(CH41/CF41,"-")</f>
        <v>1</v>
      </c>
      <c r="CJ41" s="137">
        <v>5880</v>
      </c>
      <c r="CK41" s="138">
        <f>IFERROR(CJ41/CF41,"-")</f>
        <v>5880</v>
      </c>
      <c r="CL41" s="139"/>
      <c r="CM41" s="139"/>
      <c r="CN41" s="139">
        <v>1</v>
      </c>
      <c r="CO41" s="140">
        <v>1</v>
      </c>
      <c r="CP41" s="141">
        <v>5880</v>
      </c>
      <c r="CQ41" s="141">
        <v>5880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2.0333333333333</v>
      </c>
      <c r="B42" s="203" t="s">
        <v>148</v>
      </c>
      <c r="C42" s="203"/>
      <c r="D42" s="203" t="s">
        <v>149</v>
      </c>
      <c r="E42" s="203" t="s">
        <v>150</v>
      </c>
      <c r="F42" s="203" t="s">
        <v>63</v>
      </c>
      <c r="G42" s="203" t="s">
        <v>72</v>
      </c>
      <c r="H42" s="90" t="s">
        <v>151</v>
      </c>
      <c r="I42" s="204" t="s">
        <v>152</v>
      </c>
      <c r="J42" s="188">
        <v>150000</v>
      </c>
      <c r="K42" s="81">
        <v>25</v>
      </c>
      <c r="L42" s="81">
        <v>0</v>
      </c>
      <c r="M42" s="81">
        <v>41</v>
      </c>
      <c r="N42" s="91">
        <v>8</v>
      </c>
      <c r="O42" s="92">
        <v>0</v>
      </c>
      <c r="P42" s="93">
        <f>N42+O42</f>
        <v>8</v>
      </c>
      <c r="Q42" s="82">
        <f>IFERROR(P42/M42,"-")</f>
        <v>0.19512195121951</v>
      </c>
      <c r="R42" s="81">
        <v>1</v>
      </c>
      <c r="S42" s="81">
        <v>5</v>
      </c>
      <c r="T42" s="82">
        <f>IFERROR(S42/(O42+P42),"-")</f>
        <v>0.625</v>
      </c>
      <c r="U42" s="182">
        <f>IFERROR(J42/SUM(P42:P43),"-")</f>
        <v>9375</v>
      </c>
      <c r="V42" s="84">
        <v>1</v>
      </c>
      <c r="W42" s="82">
        <f>IF(P42=0,"-",V42/P42)</f>
        <v>0.125</v>
      </c>
      <c r="X42" s="186">
        <v>50000</v>
      </c>
      <c r="Y42" s="187">
        <f>IFERROR(X42/P42,"-")</f>
        <v>6250</v>
      </c>
      <c r="Z42" s="187">
        <f>IFERROR(X42/V42,"-")</f>
        <v>50000</v>
      </c>
      <c r="AA42" s="188">
        <f>SUM(X42:X43)-SUM(J42:J43)</f>
        <v>155000</v>
      </c>
      <c r="AB42" s="85">
        <f>SUM(X42:X43)/SUM(J42:J43)</f>
        <v>2.0333333333333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0.375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0.375</v>
      </c>
      <c r="BY42" s="128">
        <v>1</v>
      </c>
      <c r="BZ42" s="129">
        <f>IFERROR(BY42/BW42,"-")</f>
        <v>0.33333333333333</v>
      </c>
      <c r="CA42" s="130">
        <v>50000</v>
      </c>
      <c r="CB42" s="131">
        <f>IFERROR(CA42/BW42,"-")</f>
        <v>16666.666666667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50000</v>
      </c>
      <c r="CQ42" s="141">
        <v>50000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149</v>
      </c>
      <c r="E43" s="203" t="s">
        <v>150</v>
      </c>
      <c r="F43" s="203" t="s">
        <v>68</v>
      </c>
      <c r="G43" s="203"/>
      <c r="H43" s="90"/>
      <c r="I43" s="90"/>
      <c r="J43" s="188"/>
      <c r="K43" s="81">
        <v>73</v>
      </c>
      <c r="L43" s="81">
        <v>43</v>
      </c>
      <c r="M43" s="81">
        <v>19</v>
      </c>
      <c r="N43" s="91">
        <v>8</v>
      </c>
      <c r="O43" s="92">
        <v>0</v>
      </c>
      <c r="P43" s="93">
        <f>N43+O43</f>
        <v>8</v>
      </c>
      <c r="Q43" s="82">
        <f>IFERROR(P43/M43,"-")</f>
        <v>0.42105263157895</v>
      </c>
      <c r="R43" s="81">
        <v>1</v>
      </c>
      <c r="S43" s="81">
        <v>3</v>
      </c>
      <c r="T43" s="82">
        <f>IFERROR(S43/(O43+P43),"-")</f>
        <v>0.375</v>
      </c>
      <c r="U43" s="182"/>
      <c r="V43" s="84">
        <v>3</v>
      </c>
      <c r="W43" s="82">
        <f>IF(P43=0,"-",V43/P43)</f>
        <v>0.375</v>
      </c>
      <c r="X43" s="186">
        <v>255000</v>
      </c>
      <c r="Y43" s="187">
        <f>IFERROR(X43/P43,"-")</f>
        <v>31875</v>
      </c>
      <c r="Z43" s="187">
        <f>IFERROR(X43/V43,"-")</f>
        <v>85000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4</v>
      </c>
      <c r="BO43" s="120">
        <f>IF(P43=0,"",IF(BN43=0,"",(BN43/P43)))</f>
        <v>0.5</v>
      </c>
      <c r="BP43" s="121">
        <v>2</v>
      </c>
      <c r="BQ43" s="122">
        <f>IFERROR(BP43/BN43,"-")</f>
        <v>0.5</v>
      </c>
      <c r="BR43" s="123">
        <v>25000</v>
      </c>
      <c r="BS43" s="124">
        <f>IFERROR(BR43/BN43,"-")</f>
        <v>6250</v>
      </c>
      <c r="BT43" s="125">
        <v>1</v>
      </c>
      <c r="BU43" s="125"/>
      <c r="BV43" s="125">
        <v>1</v>
      </c>
      <c r="BW43" s="126">
        <v>2</v>
      </c>
      <c r="BX43" s="127">
        <f>IF(P43=0,"",IF(BW43=0,"",(BW43/P43)))</f>
        <v>0.25</v>
      </c>
      <c r="BY43" s="128">
        <v>2</v>
      </c>
      <c r="BZ43" s="129">
        <f>IFERROR(BY43/BW43,"-")</f>
        <v>1</v>
      </c>
      <c r="CA43" s="130">
        <v>260000</v>
      </c>
      <c r="CB43" s="131">
        <f>IFERROR(CA43/BW43,"-")</f>
        <v>130000</v>
      </c>
      <c r="CC43" s="132"/>
      <c r="CD43" s="132"/>
      <c r="CE43" s="132">
        <v>2</v>
      </c>
      <c r="CF43" s="133">
        <v>2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3</v>
      </c>
      <c r="CP43" s="141">
        <v>255000</v>
      </c>
      <c r="CQ43" s="141">
        <v>230000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0.0076923076923077</v>
      </c>
      <c r="B44" s="203" t="s">
        <v>154</v>
      </c>
      <c r="C44" s="203"/>
      <c r="D44" s="203" t="s">
        <v>88</v>
      </c>
      <c r="E44" s="203" t="s">
        <v>62</v>
      </c>
      <c r="F44" s="203" t="s">
        <v>63</v>
      </c>
      <c r="G44" s="203" t="s">
        <v>155</v>
      </c>
      <c r="H44" s="90" t="s">
        <v>73</v>
      </c>
      <c r="I44" s="205" t="s">
        <v>128</v>
      </c>
      <c r="J44" s="188">
        <v>130000</v>
      </c>
      <c r="K44" s="81">
        <v>20</v>
      </c>
      <c r="L44" s="81">
        <v>0</v>
      </c>
      <c r="M44" s="81">
        <v>66</v>
      </c>
      <c r="N44" s="91">
        <v>6</v>
      </c>
      <c r="O44" s="92">
        <v>0</v>
      </c>
      <c r="P44" s="93">
        <f>N44+O44</f>
        <v>6</v>
      </c>
      <c r="Q44" s="82">
        <f>IFERROR(P44/M44,"-")</f>
        <v>0.090909090909091</v>
      </c>
      <c r="R44" s="81">
        <v>0</v>
      </c>
      <c r="S44" s="81">
        <v>3</v>
      </c>
      <c r="T44" s="82">
        <f>IFERROR(S44/(O44+P44),"-")</f>
        <v>0.5</v>
      </c>
      <c r="U44" s="182">
        <f>IFERROR(J44/SUM(P44:P45),"-")</f>
        <v>18571.428571429</v>
      </c>
      <c r="V44" s="84">
        <v>1</v>
      </c>
      <c r="W44" s="82">
        <f>IF(P44=0,"-",V44/P44)</f>
        <v>0.16666666666667</v>
      </c>
      <c r="X44" s="186">
        <v>1000</v>
      </c>
      <c r="Y44" s="187">
        <f>IFERROR(X44/P44,"-")</f>
        <v>166.66666666667</v>
      </c>
      <c r="Z44" s="187">
        <f>IFERROR(X44/V44,"-")</f>
        <v>1000</v>
      </c>
      <c r="AA44" s="188">
        <f>SUM(X44:X45)-SUM(J44:J45)</f>
        <v>-129000</v>
      </c>
      <c r="AB44" s="85">
        <f>SUM(X44:X45)/SUM(J44:J45)</f>
        <v>0.0076923076923077</v>
      </c>
      <c r="AC44" s="79"/>
      <c r="AD44" s="94">
        <v>1</v>
      </c>
      <c r="AE44" s="95">
        <f>IF(P44=0,"",IF(AD44=0,"",(AD44/P44)))</f>
        <v>0.16666666666667</v>
      </c>
      <c r="AF44" s="94"/>
      <c r="AG44" s="96">
        <f>IFERROR(AF44/AD44,"-")</f>
        <v>0</v>
      </c>
      <c r="AH44" s="97"/>
      <c r="AI44" s="98">
        <f>IFERROR(AH44/AD44,"-")</f>
        <v>0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0.16666666666667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0.16666666666667</v>
      </c>
      <c r="BY44" s="128">
        <v>1</v>
      </c>
      <c r="BZ44" s="129">
        <f>IFERROR(BY44/BW44,"-")</f>
        <v>1</v>
      </c>
      <c r="CA44" s="130">
        <v>1000</v>
      </c>
      <c r="CB44" s="131">
        <f>IFERROR(CA44/BW44,"-")</f>
        <v>1000</v>
      </c>
      <c r="CC44" s="132">
        <v>1</v>
      </c>
      <c r="CD44" s="132"/>
      <c r="CE44" s="132"/>
      <c r="CF44" s="133">
        <v>1</v>
      </c>
      <c r="CG44" s="134">
        <f>IF(P44=0,"",IF(CF44=0,"",(CF44/P44)))</f>
        <v>0.16666666666667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1</v>
      </c>
      <c r="CP44" s="141">
        <v>1000</v>
      </c>
      <c r="CQ44" s="141">
        <v>1000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88</v>
      </c>
      <c r="E45" s="203" t="s">
        <v>62</v>
      </c>
      <c r="F45" s="203" t="s">
        <v>68</v>
      </c>
      <c r="G45" s="203"/>
      <c r="H45" s="90"/>
      <c r="I45" s="90"/>
      <c r="J45" s="188"/>
      <c r="K45" s="81">
        <v>36</v>
      </c>
      <c r="L45" s="81">
        <v>21</v>
      </c>
      <c r="M45" s="81">
        <v>4</v>
      </c>
      <c r="N45" s="91">
        <v>1</v>
      </c>
      <c r="O45" s="92">
        <v>0</v>
      </c>
      <c r="P45" s="93">
        <f>N45+O45</f>
        <v>1</v>
      </c>
      <c r="Q45" s="82">
        <f>IFERROR(P45/M45,"-")</f>
        <v>0.25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0.21666666666667</v>
      </c>
      <c r="B46" s="203" t="s">
        <v>157</v>
      </c>
      <c r="C46" s="203"/>
      <c r="D46" s="203" t="s">
        <v>88</v>
      </c>
      <c r="E46" s="203" t="s">
        <v>131</v>
      </c>
      <c r="F46" s="203" t="s">
        <v>63</v>
      </c>
      <c r="G46" s="203" t="s">
        <v>84</v>
      </c>
      <c r="H46" s="90" t="s">
        <v>65</v>
      </c>
      <c r="I46" s="204" t="s">
        <v>152</v>
      </c>
      <c r="J46" s="188">
        <v>120000</v>
      </c>
      <c r="K46" s="81">
        <v>12</v>
      </c>
      <c r="L46" s="81">
        <v>0</v>
      </c>
      <c r="M46" s="81">
        <v>46</v>
      </c>
      <c r="N46" s="91">
        <v>3</v>
      </c>
      <c r="O46" s="92">
        <v>0</v>
      </c>
      <c r="P46" s="93">
        <f>N46+O46</f>
        <v>3</v>
      </c>
      <c r="Q46" s="82">
        <f>IFERROR(P46/M46,"-")</f>
        <v>0.065217391304348</v>
      </c>
      <c r="R46" s="81">
        <v>0</v>
      </c>
      <c r="S46" s="81">
        <v>3</v>
      </c>
      <c r="T46" s="82">
        <f>IFERROR(S46/(O46+P46),"-")</f>
        <v>1</v>
      </c>
      <c r="U46" s="182">
        <f>IFERROR(J46/SUM(P46:P47),"-")</f>
        <v>17142.857142857</v>
      </c>
      <c r="V46" s="84">
        <v>1</v>
      </c>
      <c r="W46" s="82">
        <f>IF(P46=0,"-",V46/P46)</f>
        <v>0.33333333333333</v>
      </c>
      <c r="X46" s="186">
        <v>18000</v>
      </c>
      <c r="Y46" s="187">
        <f>IFERROR(X46/P46,"-")</f>
        <v>6000</v>
      </c>
      <c r="Z46" s="187">
        <f>IFERROR(X46/V46,"-")</f>
        <v>18000</v>
      </c>
      <c r="AA46" s="188">
        <f>SUM(X46:X47)-SUM(J46:J47)</f>
        <v>-94000</v>
      </c>
      <c r="AB46" s="85">
        <f>SUM(X46:X47)/SUM(J46:J47)</f>
        <v>0.21666666666667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0.66666666666667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0.33333333333333</v>
      </c>
      <c r="BY46" s="128">
        <v>1</v>
      </c>
      <c r="BZ46" s="129">
        <f>IFERROR(BY46/BW46,"-")</f>
        <v>1</v>
      </c>
      <c r="CA46" s="130">
        <v>18000</v>
      </c>
      <c r="CB46" s="131">
        <f>IFERROR(CA46/BW46,"-")</f>
        <v>18000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18000</v>
      </c>
      <c r="CQ46" s="141">
        <v>18000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158</v>
      </c>
      <c r="C47" s="203"/>
      <c r="D47" s="203" t="s">
        <v>88</v>
      </c>
      <c r="E47" s="203" t="s">
        <v>131</v>
      </c>
      <c r="F47" s="203" t="s">
        <v>68</v>
      </c>
      <c r="G47" s="203"/>
      <c r="H47" s="90"/>
      <c r="I47" s="90"/>
      <c r="J47" s="188"/>
      <c r="K47" s="81">
        <v>39</v>
      </c>
      <c r="L47" s="81">
        <v>27</v>
      </c>
      <c r="M47" s="81">
        <v>8</v>
      </c>
      <c r="N47" s="91">
        <v>4</v>
      </c>
      <c r="O47" s="92">
        <v>0</v>
      </c>
      <c r="P47" s="93">
        <f>N47+O47</f>
        <v>4</v>
      </c>
      <c r="Q47" s="82">
        <f>IFERROR(P47/M47,"-")</f>
        <v>0.5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2</v>
      </c>
      <c r="W47" s="82">
        <f>IF(P47=0,"-",V47/P47)</f>
        <v>0.5</v>
      </c>
      <c r="X47" s="186">
        <v>8000</v>
      </c>
      <c r="Y47" s="187">
        <f>IFERROR(X47/P47,"-")</f>
        <v>2000</v>
      </c>
      <c r="Z47" s="187">
        <f>IFERROR(X47/V47,"-")</f>
        <v>4000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0.5</v>
      </c>
      <c r="BP47" s="121">
        <v>1</v>
      </c>
      <c r="BQ47" s="122">
        <f>IFERROR(BP47/BN47,"-")</f>
        <v>0.5</v>
      </c>
      <c r="BR47" s="123">
        <v>5000</v>
      </c>
      <c r="BS47" s="124">
        <f>IFERROR(BR47/BN47,"-")</f>
        <v>2500</v>
      </c>
      <c r="BT47" s="125">
        <v>1</v>
      </c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0.25</v>
      </c>
      <c r="CH47" s="135">
        <v>1</v>
      </c>
      <c r="CI47" s="136">
        <f>IFERROR(CH47/CF47,"-")</f>
        <v>1</v>
      </c>
      <c r="CJ47" s="137">
        <v>3000</v>
      </c>
      <c r="CK47" s="138">
        <f>IFERROR(CJ47/CF47,"-")</f>
        <v>3000</v>
      </c>
      <c r="CL47" s="139">
        <v>1</v>
      </c>
      <c r="CM47" s="139"/>
      <c r="CN47" s="139"/>
      <c r="CO47" s="140">
        <v>2</v>
      </c>
      <c r="CP47" s="141">
        <v>8000</v>
      </c>
      <c r="CQ47" s="141">
        <v>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2.2666666666667</v>
      </c>
      <c r="B48" s="203" t="s">
        <v>159</v>
      </c>
      <c r="C48" s="203"/>
      <c r="D48" s="203" t="s">
        <v>160</v>
      </c>
      <c r="E48" s="203" t="s">
        <v>161</v>
      </c>
      <c r="F48" s="203" t="s">
        <v>63</v>
      </c>
      <c r="G48" s="203" t="s">
        <v>84</v>
      </c>
      <c r="H48" s="90" t="s">
        <v>65</v>
      </c>
      <c r="I48" s="205" t="s">
        <v>146</v>
      </c>
      <c r="J48" s="188">
        <v>120000</v>
      </c>
      <c r="K48" s="81">
        <v>10</v>
      </c>
      <c r="L48" s="81">
        <v>0</v>
      </c>
      <c r="M48" s="81">
        <v>42</v>
      </c>
      <c r="N48" s="91">
        <v>4</v>
      </c>
      <c r="O48" s="92">
        <v>0</v>
      </c>
      <c r="P48" s="93">
        <f>N48+O48</f>
        <v>4</v>
      </c>
      <c r="Q48" s="82">
        <f>IFERROR(P48/M48,"-")</f>
        <v>0.095238095238095</v>
      </c>
      <c r="R48" s="81">
        <v>0</v>
      </c>
      <c r="S48" s="81">
        <v>4</v>
      </c>
      <c r="T48" s="82">
        <f>IFERROR(S48/(O48+P48),"-")</f>
        <v>1</v>
      </c>
      <c r="U48" s="182">
        <f>IFERROR(J48/SUM(P48:P49),"-")</f>
        <v>13333.333333333</v>
      </c>
      <c r="V48" s="84">
        <v>2</v>
      </c>
      <c r="W48" s="82">
        <f>IF(P48=0,"-",V48/P48)</f>
        <v>0.5</v>
      </c>
      <c r="X48" s="186">
        <v>32000</v>
      </c>
      <c r="Y48" s="187">
        <f>IFERROR(X48/P48,"-")</f>
        <v>8000</v>
      </c>
      <c r="Z48" s="187">
        <f>IFERROR(X48/V48,"-")</f>
        <v>16000</v>
      </c>
      <c r="AA48" s="188">
        <f>SUM(X48:X49)-SUM(J48:J49)</f>
        <v>152000</v>
      </c>
      <c r="AB48" s="85">
        <f>SUM(X48:X49)/SUM(J48:J49)</f>
        <v>2.2666666666667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0.25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2</v>
      </c>
      <c r="BX48" s="127">
        <f>IF(P48=0,"",IF(BW48=0,"",(BW48/P48)))</f>
        <v>0.5</v>
      </c>
      <c r="BY48" s="128">
        <v>2</v>
      </c>
      <c r="BZ48" s="129">
        <f>IFERROR(BY48/BW48,"-")</f>
        <v>1</v>
      </c>
      <c r="CA48" s="130">
        <v>32000</v>
      </c>
      <c r="CB48" s="131">
        <f>IFERROR(CA48/BW48,"-")</f>
        <v>16000</v>
      </c>
      <c r="CC48" s="132">
        <v>1</v>
      </c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32000</v>
      </c>
      <c r="CQ48" s="141">
        <v>29000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162</v>
      </c>
      <c r="C49" s="203"/>
      <c r="D49" s="203" t="s">
        <v>160</v>
      </c>
      <c r="E49" s="203" t="s">
        <v>161</v>
      </c>
      <c r="F49" s="203" t="s">
        <v>68</v>
      </c>
      <c r="G49" s="203"/>
      <c r="H49" s="90"/>
      <c r="I49" s="90"/>
      <c r="J49" s="188"/>
      <c r="K49" s="81">
        <v>57</v>
      </c>
      <c r="L49" s="81">
        <v>29</v>
      </c>
      <c r="M49" s="81">
        <v>17</v>
      </c>
      <c r="N49" s="91">
        <v>5</v>
      </c>
      <c r="O49" s="92">
        <v>0</v>
      </c>
      <c r="P49" s="93">
        <f>N49+O49</f>
        <v>5</v>
      </c>
      <c r="Q49" s="82">
        <f>IFERROR(P49/M49,"-")</f>
        <v>0.29411764705882</v>
      </c>
      <c r="R49" s="81">
        <v>1</v>
      </c>
      <c r="S49" s="81">
        <v>2</v>
      </c>
      <c r="T49" s="82">
        <f>IFERROR(S49/(O49+P49),"-")</f>
        <v>0.4</v>
      </c>
      <c r="U49" s="182"/>
      <c r="V49" s="84">
        <v>0</v>
      </c>
      <c r="W49" s="82">
        <f>IF(P49=0,"-",V49/P49)</f>
        <v>0</v>
      </c>
      <c r="X49" s="186">
        <v>240000</v>
      </c>
      <c r="Y49" s="187">
        <f>IFERROR(X49/P49,"-")</f>
        <v>48000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0.4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0.4</v>
      </c>
      <c r="BY49" s="128">
        <v>1</v>
      </c>
      <c r="BZ49" s="129">
        <f>IFERROR(BY49/BW49,"-")</f>
        <v>0.5</v>
      </c>
      <c r="CA49" s="130">
        <v>180000</v>
      </c>
      <c r="CB49" s="131">
        <f>IFERROR(CA49/BW49,"-")</f>
        <v>90000</v>
      </c>
      <c r="CC49" s="132"/>
      <c r="CD49" s="132"/>
      <c r="CE49" s="132">
        <v>1</v>
      </c>
      <c r="CF49" s="133">
        <v>1</v>
      </c>
      <c r="CG49" s="134">
        <f>IF(P49=0,"",IF(CF49=0,"",(CF49/P49)))</f>
        <v>0.2</v>
      </c>
      <c r="CH49" s="135">
        <v>1</v>
      </c>
      <c r="CI49" s="136">
        <f>IFERROR(CH49/CF49,"-")</f>
        <v>1</v>
      </c>
      <c r="CJ49" s="137">
        <v>1009000</v>
      </c>
      <c r="CK49" s="138">
        <f>IFERROR(CJ49/CF49,"-")</f>
        <v>1009000</v>
      </c>
      <c r="CL49" s="139"/>
      <c r="CM49" s="139"/>
      <c r="CN49" s="139">
        <v>1</v>
      </c>
      <c r="CO49" s="140">
        <v>0</v>
      </c>
      <c r="CP49" s="141">
        <v>240000</v>
      </c>
      <c r="CQ49" s="141">
        <v>1009000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1.3421052631579</v>
      </c>
      <c r="B50" s="203" t="s">
        <v>163</v>
      </c>
      <c r="C50" s="203"/>
      <c r="D50" s="203" t="s">
        <v>88</v>
      </c>
      <c r="E50" s="203" t="s">
        <v>62</v>
      </c>
      <c r="F50" s="203" t="s">
        <v>63</v>
      </c>
      <c r="G50" s="203" t="s">
        <v>164</v>
      </c>
      <c r="H50" s="90" t="s">
        <v>65</v>
      </c>
      <c r="I50" s="204" t="s">
        <v>66</v>
      </c>
      <c r="J50" s="188">
        <v>190000</v>
      </c>
      <c r="K50" s="81">
        <v>22</v>
      </c>
      <c r="L50" s="81">
        <v>0</v>
      </c>
      <c r="M50" s="81">
        <v>76</v>
      </c>
      <c r="N50" s="91">
        <v>8</v>
      </c>
      <c r="O50" s="92">
        <v>0</v>
      </c>
      <c r="P50" s="93">
        <f>N50+O50</f>
        <v>8</v>
      </c>
      <c r="Q50" s="82">
        <f>IFERROR(P50/M50,"-")</f>
        <v>0.10526315789474</v>
      </c>
      <c r="R50" s="81">
        <v>0</v>
      </c>
      <c r="S50" s="81">
        <v>6</v>
      </c>
      <c r="T50" s="82">
        <f>IFERROR(S50/(O50+P50),"-")</f>
        <v>0.75</v>
      </c>
      <c r="U50" s="182">
        <f>IFERROR(J50/SUM(P50:P51),"-")</f>
        <v>14615.384615385</v>
      </c>
      <c r="V50" s="84">
        <v>1</v>
      </c>
      <c r="W50" s="82">
        <f>IF(P50=0,"-",V50/P50)</f>
        <v>0.125</v>
      </c>
      <c r="X50" s="186">
        <v>255000</v>
      </c>
      <c r="Y50" s="187">
        <f>IFERROR(X50/P50,"-")</f>
        <v>31875</v>
      </c>
      <c r="Z50" s="187">
        <f>IFERROR(X50/V50,"-")</f>
        <v>255000</v>
      </c>
      <c r="AA50" s="188">
        <f>SUM(X50:X51)-SUM(J50:J51)</f>
        <v>65000</v>
      </c>
      <c r="AB50" s="85">
        <f>SUM(X50:X51)/SUM(J50:J51)</f>
        <v>1.3421052631579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0.125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4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0.125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0.125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0.125</v>
      </c>
      <c r="CH50" s="135">
        <v>1</v>
      </c>
      <c r="CI50" s="136">
        <f>IFERROR(CH50/CF50,"-")</f>
        <v>1</v>
      </c>
      <c r="CJ50" s="137">
        <v>255000</v>
      </c>
      <c r="CK50" s="138">
        <f>IFERROR(CJ50/CF50,"-")</f>
        <v>255000</v>
      </c>
      <c r="CL50" s="139"/>
      <c r="CM50" s="139"/>
      <c r="CN50" s="139">
        <v>1</v>
      </c>
      <c r="CO50" s="140">
        <v>1</v>
      </c>
      <c r="CP50" s="141">
        <v>255000</v>
      </c>
      <c r="CQ50" s="141">
        <v>255000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/>
      <c r="B51" s="203" t="s">
        <v>165</v>
      </c>
      <c r="C51" s="203"/>
      <c r="D51" s="203" t="s">
        <v>88</v>
      </c>
      <c r="E51" s="203" t="s">
        <v>62</v>
      </c>
      <c r="F51" s="203" t="s">
        <v>68</v>
      </c>
      <c r="G51" s="203"/>
      <c r="H51" s="90"/>
      <c r="I51" s="90"/>
      <c r="J51" s="188"/>
      <c r="K51" s="81">
        <v>59</v>
      </c>
      <c r="L51" s="81">
        <v>37</v>
      </c>
      <c r="M51" s="81">
        <v>15</v>
      </c>
      <c r="N51" s="91">
        <v>5</v>
      </c>
      <c r="O51" s="92">
        <v>0</v>
      </c>
      <c r="P51" s="93">
        <f>N51+O51</f>
        <v>5</v>
      </c>
      <c r="Q51" s="82">
        <f>IFERROR(P51/M51,"-")</f>
        <v>0.33333333333333</v>
      </c>
      <c r="R51" s="81">
        <v>1</v>
      </c>
      <c r="S51" s="81">
        <v>1</v>
      </c>
      <c r="T51" s="82">
        <f>IFERROR(S51/(O51+P51),"-")</f>
        <v>0.2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4</v>
      </c>
      <c r="BX51" s="127">
        <f>IF(P51=0,"",IF(BW51=0,"",(BW51/P51)))</f>
        <v>0.8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0.1875</v>
      </c>
      <c r="B52" s="203" t="s">
        <v>166</v>
      </c>
      <c r="C52" s="203"/>
      <c r="D52" s="203" t="s">
        <v>91</v>
      </c>
      <c r="E52" s="203" t="s">
        <v>92</v>
      </c>
      <c r="F52" s="203" t="s">
        <v>63</v>
      </c>
      <c r="G52" s="203" t="s">
        <v>167</v>
      </c>
      <c r="H52" s="90" t="s">
        <v>73</v>
      </c>
      <c r="I52" s="204" t="s">
        <v>168</v>
      </c>
      <c r="J52" s="188">
        <v>80000</v>
      </c>
      <c r="K52" s="81">
        <v>5</v>
      </c>
      <c r="L52" s="81">
        <v>0</v>
      </c>
      <c r="M52" s="81">
        <v>23</v>
      </c>
      <c r="N52" s="91">
        <v>2</v>
      </c>
      <c r="O52" s="92">
        <v>1</v>
      </c>
      <c r="P52" s="93">
        <f>N52+O52</f>
        <v>3</v>
      </c>
      <c r="Q52" s="82">
        <f>IFERROR(P52/M52,"-")</f>
        <v>0.1304347826087</v>
      </c>
      <c r="R52" s="81">
        <v>0</v>
      </c>
      <c r="S52" s="81">
        <v>2</v>
      </c>
      <c r="T52" s="82">
        <f>IFERROR(S52/(O52+P52),"-")</f>
        <v>0.5</v>
      </c>
      <c r="U52" s="182">
        <f>IFERROR(J52/SUM(P52:P53),"-")</f>
        <v>13333.333333333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-65000</v>
      </c>
      <c r="AB52" s="85">
        <f>SUM(X52:X53)/SUM(J52:J53)</f>
        <v>0.1875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0.33333333333333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0.33333333333333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169</v>
      </c>
      <c r="C53" s="203"/>
      <c r="D53" s="203" t="s">
        <v>91</v>
      </c>
      <c r="E53" s="203" t="s">
        <v>92</v>
      </c>
      <c r="F53" s="203" t="s">
        <v>68</v>
      </c>
      <c r="G53" s="203"/>
      <c r="H53" s="90"/>
      <c r="I53" s="90"/>
      <c r="J53" s="188"/>
      <c r="K53" s="81">
        <v>12</v>
      </c>
      <c r="L53" s="81">
        <v>8</v>
      </c>
      <c r="M53" s="81">
        <v>5</v>
      </c>
      <c r="N53" s="91">
        <v>3</v>
      </c>
      <c r="O53" s="92">
        <v>0</v>
      </c>
      <c r="P53" s="93">
        <f>N53+O53</f>
        <v>3</v>
      </c>
      <c r="Q53" s="82">
        <f>IFERROR(P53/M53,"-")</f>
        <v>0.6</v>
      </c>
      <c r="R53" s="81">
        <v>1</v>
      </c>
      <c r="S53" s="81">
        <v>1</v>
      </c>
      <c r="T53" s="82">
        <f>IFERROR(S53/(O53+P53),"-")</f>
        <v>0.33333333333333</v>
      </c>
      <c r="U53" s="182"/>
      <c r="V53" s="84">
        <v>1</v>
      </c>
      <c r="W53" s="82">
        <f>IF(P53=0,"-",V53/P53)</f>
        <v>0.33333333333333</v>
      </c>
      <c r="X53" s="186">
        <v>15000</v>
      </c>
      <c r="Y53" s="187">
        <f>IFERROR(X53/P53,"-")</f>
        <v>5000</v>
      </c>
      <c r="Z53" s="187">
        <f>IFERROR(X53/V53,"-")</f>
        <v>15000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0.66666666666667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>
        <v>1</v>
      </c>
      <c r="BZ53" s="129">
        <f>IFERROR(BY53/BW53,"-")</f>
        <v>1</v>
      </c>
      <c r="CA53" s="130">
        <v>15000</v>
      </c>
      <c r="CB53" s="131">
        <f>IFERROR(CA53/BW53,"-")</f>
        <v>15000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15000</v>
      </c>
      <c r="CQ53" s="141">
        <v>15000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170</v>
      </c>
      <c r="C54" s="203"/>
      <c r="D54" s="203" t="s">
        <v>61</v>
      </c>
      <c r="E54" s="203" t="s">
        <v>131</v>
      </c>
      <c r="F54" s="203" t="s">
        <v>63</v>
      </c>
      <c r="G54" s="203" t="s">
        <v>167</v>
      </c>
      <c r="H54" s="90" t="s">
        <v>73</v>
      </c>
      <c r="I54" s="204" t="s">
        <v>171</v>
      </c>
      <c r="J54" s="188">
        <v>80000</v>
      </c>
      <c r="K54" s="81">
        <v>10</v>
      </c>
      <c r="L54" s="81">
        <v>0</v>
      </c>
      <c r="M54" s="81">
        <v>38</v>
      </c>
      <c r="N54" s="91">
        <v>2</v>
      </c>
      <c r="O54" s="92">
        <v>0</v>
      </c>
      <c r="P54" s="93">
        <f>N54+O54</f>
        <v>2</v>
      </c>
      <c r="Q54" s="82">
        <f>IFERROR(P54/M54,"-")</f>
        <v>0.052631578947368</v>
      </c>
      <c r="R54" s="81">
        <v>0</v>
      </c>
      <c r="S54" s="81">
        <v>0</v>
      </c>
      <c r="T54" s="82">
        <f>IFERROR(S54/(O54+P54),"-")</f>
        <v>0</v>
      </c>
      <c r="U54" s="182">
        <f>IFERROR(J54/SUM(P54:P55),"-")</f>
        <v>26666.666666667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-80000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172</v>
      </c>
      <c r="C55" s="203"/>
      <c r="D55" s="203" t="s">
        <v>61</v>
      </c>
      <c r="E55" s="203" t="s">
        <v>131</v>
      </c>
      <c r="F55" s="203" t="s">
        <v>68</v>
      </c>
      <c r="G55" s="203"/>
      <c r="H55" s="90"/>
      <c r="I55" s="90"/>
      <c r="J55" s="188"/>
      <c r="K55" s="81">
        <v>10</v>
      </c>
      <c r="L55" s="81">
        <v>9</v>
      </c>
      <c r="M55" s="81">
        <v>1</v>
      </c>
      <c r="N55" s="91">
        <v>1</v>
      </c>
      <c r="O55" s="92">
        <v>0</v>
      </c>
      <c r="P55" s="93">
        <f>N55+O55</f>
        <v>1</v>
      </c>
      <c r="Q55" s="82">
        <f>IFERROR(P55/M55,"-")</f>
        <v>1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0.20666666666667</v>
      </c>
      <c r="B56" s="203" t="s">
        <v>173</v>
      </c>
      <c r="C56" s="203"/>
      <c r="D56" s="203" t="s">
        <v>91</v>
      </c>
      <c r="E56" s="203" t="s">
        <v>92</v>
      </c>
      <c r="F56" s="203" t="s">
        <v>63</v>
      </c>
      <c r="G56" s="203" t="s">
        <v>174</v>
      </c>
      <c r="H56" s="90" t="s">
        <v>65</v>
      </c>
      <c r="I56" s="204" t="s">
        <v>74</v>
      </c>
      <c r="J56" s="188">
        <v>150000</v>
      </c>
      <c r="K56" s="81">
        <v>25</v>
      </c>
      <c r="L56" s="81">
        <v>0</v>
      </c>
      <c r="M56" s="81">
        <v>88</v>
      </c>
      <c r="N56" s="91">
        <v>7</v>
      </c>
      <c r="O56" s="92">
        <v>0</v>
      </c>
      <c r="P56" s="93">
        <f>N56+O56</f>
        <v>7</v>
      </c>
      <c r="Q56" s="82">
        <f>IFERROR(P56/M56,"-")</f>
        <v>0.079545454545455</v>
      </c>
      <c r="R56" s="81">
        <v>0</v>
      </c>
      <c r="S56" s="81">
        <v>1</v>
      </c>
      <c r="T56" s="82">
        <f>IFERROR(S56/(O56+P56),"-")</f>
        <v>0.14285714285714</v>
      </c>
      <c r="U56" s="182">
        <f>IFERROR(J56/SUM(P56:P57),"-")</f>
        <v>13636.363636364</v>
      </c>
      <c r="V56" s="84">
        <v>2</v>
      </c>
      <c r="W56" s="82">
        <f>IF(P56=0,"-",V56/P56)</f>
        <v>0.28571428571429</v>
      </c>
      <c r="X56" s="186">
        <v>31000</v>
      </c>
      <c r="Y56" s="187">
        <f>IFERROR(X56/P56,"-")</f>
        <v>4428.5714285714</v>
      </c>
      <c r="Z56" s="187">
        <f>IFERROR(X56/V56,"-")</f>
        <v>15500</v>
      </c>
      <c r="AA56" s="188">
        <f>SUM(X56:X57)-SUM(J56:J57)</f>
        <v>-119000</v>
      </c>
      <c r="AB56" s="85">
        <f>SUM(X56:X57)/SUM(J56:J57)</f>
        <v>0.20666666666667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0.14285714285714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0.14285714285714</v>
      </c>
      <c r="BP56" s="121">
        <v>1</v>
      </c>
      <c r="BQ56" s="122">
        <f>IFERROR(BP56/BN56,"-")</f>
        <v>1</v>
      </c>
      <c r="BR56" s="123">
        <v>25000</v>
      </c>
      <c r="BS56" s="124">
        <f>IFERROR(BR56/BN56,"-")</f>
        <v>25000</v>
      </c>
      <c r="BT56" s="125"/>
      <c r="BU56" s="125"/>
      <c r="BV56" s="125">
        <v>1</v>
      </c>
      <c r="BW56" s="126">
        <v>3</v>
      </c>
      <c r="BX56" s="127">
        <f>IF(P56=0,"",IF(BW56=0,"",(BW56/P56)))</f>
        <v>0.42857142857143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2</v>
      </c>
      <c r="CG56" s="134">
        <f>IF(P56=0,"",IF(CF56=0,"",(CF56/P56)))</f>
        <v>0.28571428571429</v>
      </c>
      <c r="CH56" s="135">
        <v>1</v>
      </c>
      <c r="CI56" s="136">
        <f>IFERROR(CH56/CF56,"-")</f>
        <v>0.5</v>
      </c>
      <c r="CJ56" s="137">
        <v>6000</v>
      </c>
      <c r="CK56" s="138">
        <f>IFERROR(CJ56/CF56,"-")</f>
        <v>3000</v>
      </c>
      <c r="CL56" s="139"/>
      <c r="CM56" s="139">
        <v>1</v>
      </c>
      <c r="CN56" s="139"/>
      <c r="CO56" s="140">
        <v>2</v>
      </c>
      <c r="CP56" s="141">
        <v>31000</v>
      </c>
      <c r="CQ56" s="141">
        <v>25000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175</v>
      </c>
      <c r="C57" s="203"/>
      <c r="D57" s="203" t="s">
        <v>91</v>
      </c>
      <c r="E57" s="203" t="s">
        <v>92</v>
      </c>
      <c r="F57" s="203" t="s">
        <v>68</v>
      </c>
      <c r="G57" s="203"/>
      <c r="H57" s="90"/>
      <c r="I57" s="90"/>
      <c r="J57" s="188"/>
      <c r="K57" s="81">
        <v>60</v>
      </c>
      <c r="L57" s="81">
        <v>20</v>
      </c>
      <c r="M57" s="81">
        <v>4</v>
      </c>
      <c r="N57" s="91">
        <v>4</v>
      </c>
      <c r="O57" s="92">
        <v>0</v>
      </c>
      <c r="P57" s="93">
        <f>N57+O57</f>
        <v>4</v>
      </c>
      <c r="Q57" s="82">
        <f>IFERROR(P57/M57,"-")</f>
        <v>1</v>
      </c>
      <c r="R57" s="81">
        <v>0</v>
      </c>
      <c r="S57" s="81">
        <v>1</v>
      </c>
      <c r="T57" s="82">
        <f>IFERROR(S57/(O57+P57),"-")</f>
        <v>0.25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>
        <v>1</v>
      </c>
      <c r="AE57" s="95">
        <f>IF(P57=0,"",IF(AD57=0,"",(AD57/P57)))</f>
        <v>0.25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0.18888888888889</v>
      </c>
      <c r="B58" s="203" t="s">
        <v>176</v>
      </c>
      <c r="C58" s="203"/>
      <c r="D58" s="203" t="s">
        <v>77</v>
      </c>
      <c r="E58" s="203" t="s">
        <v>89</v>
      </c>
      <c r="F58" s="203" t="s">
        <v>63</v>
      </c>
      <c r="G58" s="203" t="s">
        <v>174</v>
      </c>
      <c r="H58" s="90" t="s">
        <v>73</v>
      </c>
      <c r="I58" s="90" t="s">
        <v>79</v>
      </c>
      <c r="J58" s="188">
        <v>90000</v>
      </c>
      <c r="K58" s="81">
        <v>3</v>
      </c>
      <c r="L58" s="81">
        <v>0</v>
      </c>
      <c r="M58" s="81">
        <v>23</v>
      </c>
      <c r="N58" s="91">
        <v>1</v>
      </c>
      <c r="O58" s="92">
        <v>0</v>
      </c>
      <c r="P58" s="93">
        <f>N58+O58</f>
        <v>1</v>
      </c>
      <c r="Q58" s="82">
        <f>IFERROR(P58/M58,"-")</f>
        <v>0.043478260869565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45000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-73000</v>
      </c>
      <c r="AB58" s="85">
        <f>SUM(X58:X59)/SUM(J58:J59)</f>
        <v>0.18888888888889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1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177</v>
      </c>
      <c r="C59" s="203"/>
      <c r="D59" s="203" t="s">
        <v>77</v>
      </c>
      <c r="E59" s="203" t="s">
        <v>89</v>
      </c>
      <c r="F59" s="203" t="s">
        <v>68</v>
      </c>
      <c r="G59" s="203"/>
      <c r="H59" s="90"/>
      <c r="I59" s="90"/>
      <c r="J59" s="188"/>
      <c r="K59" s="81">
        <v>5</v>
      </c>
      <c r="L59" s="81">
        <v>5</v>
      </c>
      <c r="M59" s="81">
        <v>1</v>
      </c>
      <c r="N59" s="91">
        <v>1</v>
      </c>
      <c r="O59" s="92">
        <v>0</v>
      </c>
      <c r="P59" s="93">
        <f>N59+O59</f>
        <v>1</v>
      </c>
      <c r="Q59" s="82">
        <f>IFERROR(P59/M59,"-")</f>
        <v>1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1</v>
      </c>
      <c r="X59" s="186">
        <v>17000</v>
      </c>
      <c r="Y59" s="187">
        <f>IFERROR(X59/P59,"-")</f>
        <v>17000</v>
      </c>
      <c r="Z59" s="187">
        <f>IFERROR(X59/V59,"-")</f>
        <v>17000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>
        <v>1</v>
      </c>
      <c r="BZ59" s="129">
        <f>IFERROR(BY59/BW59,"-")</f>
        <v>1</v>
      </c>
      <c r="CA59" s="130">
        <v>17000</v>
      </c>
      <c r="CB59" s="131">
        <f>IFERROR(CA59/BW59,"-")</f>
        <v>17000</v>
      </c>
      <c r="CC59" s="132"/>
      <c r="CD59" s="132"/>
      <c r="CE59" s="132">
        <v>1</v>
      </c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17000</v>
      </c>
      <c r="CQ59" s="141">
        <v>17000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178</v>
      </c>
      <c r="C60" s="203"/>
      <c r="D60" s="203" t="s">
        <v>179</v>
      </c>
      <c r="E60" s="203" t="s">
        <v>180</v>
      </c>
      <c r="F60" s="203" t="s">
        <v>63</v>
      </c>
      <c r="G60" s="203" t="s">
        <v>127</v>
      </c>
      <c r="H60" s="90" t="s">
        <v>181</v>
      </c>
      <c r="I60" s="204" t="s">
        <v>74</v>
      </c>
      <c r="J60" s="188">
        <v>42500</v>
      </c>
      <c r="K60" s="81">
        <v>0</v>
      </c>
      <c r="L60" s="81">
        <v>0</v>
      </c>
      <c r="M60" s="81">
        <v>18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 t="str">
        <f>IFERROR(J60/SUM(P60:P62),"-")</f>
        <v>-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SUM(X60:X62)-SUM(J60:J62)</f>
        <v>-42500</v>
      </c>
      <c r="AB60" s="85">
        <f>SUM(X60:X62)/SUM(J60:J62)</f>
        <v>0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182</v>
      </c>
      <c r="C61" s="203"/>
      <c r="D61" s="203" t="s">
        <v>179</v>
      </c>
      <c r="E61" s="203" t="s">
        <v>180</v>
      </c>
      <c r="F61" s="203" t="s">
        <v>63</v>
      </c>
      <c r="G61" s="203" t="s">
        <v>137</v>
      </c>
      <c r="H61" s="90" t="s">
        <v>181</v>
      </c>
      <c r="I61" s="204" t="s">
        <v>74</v>
      </c>
      <c r="J61" s="188"/>
      <c r="K61" s="81">
        <v>1</v>
      </c>
      <c r="L61" s="81">
        <v>0</v>
      </c>
      <c r="M61" s="81">
        <v>10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183</v>
      </c>
      <c r="C62" s="203"/>
      <c r="D62" s="203" t="s">
        <v>97</v>
      </c>
      <c r="E62" s="203" t="s">
        <v>97</v>
      </c>
      <c r="F62" s="203" t="s">
        <v>68</v>
      </c>
      <c r="G62" s="203" t="s">
        <v>184</v>
      </c>
      <c r="H62" s="90"/>
      <c r="I62" s="90"/>
      <c r="J62" s="188"/>
      <c r="K62" s="81">
        <v>5</v>
      </c>
      <c r="L62" s="81">
        <v>4</v>
      </c>
      <c r="M62" s="81">
        <v>0</v>
      </c>
      <c r="N62" s="91">
        <v>0</v>
      </c>
      <c r="O62" s="92">
        <v>0</v>
      </c>
      <c r="P62" s="93">
        <f>N62+O62</f>
        <v>0</v>
      </c>
      <c r="Q62" s="82" t="str">
        <f>IFERROR(P62/M62,"-")</f>
        <v>-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185</v>
      </c>
      <c r="C63" s="203"/>
      <c r="D63" s="203" t="s">
        <v>186</v>
      </c>
      <c r="E63" s="203" t="s">
        <v>187</v>
      </c>
      <c r="F63" s="203" t="s">
        <v>63</v>
      </c>
      <c r="G63" s="203" t="s">
        <v>64</v>
      </c>
      <c r="H63" s="90" t="s">
        <v>181</v>
      </c>
      <c r="I63" s="204" t="s">
        <v>171</v>
      </c>
      <c r="J63" s="188">
        <v>16250</v>
      </c>
      <c r="K63" s="81">
        <v>0</v>
      </c>
      <c r="L63" s="81">
        <v>0</v>
      </c>
      <c r="M63" s="81">
        <v>6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 t="str">
        <f>IFERROR(J63/SUM(P63:P64),"-")</f>
        <v>-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SUM(X63:X64)-SUM(J63:J64)</f>
        <v>-16250</v>
      </c>
      <c r="AB63" s="85">
        <f>SUM(X63:X64)/SUM(J63:J64)</f>
        <v>0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188</v>
      </c>
      <c r="C64" s="203"/>
      <c r="D64" s="203" t="s">
        <v>186</v>
      </c>
      <c r="E64" s="203" t="s">
        <v>187</v>
      </c>
      <c r="F64" s="203" t="s">
        <v>68</v>
      </c>
      <c r="G64" s="203"/>
      <c r="H64" s="90"/>
      <c r="I64" s="90"/>
      <c r="J64" s="188"/>
      <c r="K64" s="81">
        <v>4</v>
      </c>
      <c r="L64" s="81">
        <v>3</v>
      </c>
      <c r="M64" s="81">
        <v>0</v>
      </c>
      <c r="N64" s="91">
        <v>0</v>
      </c>
      <c r="O64" s="92">
        <v>0</v>
      </c>
      <c r="P64" s="93">
        <f>N64+O64</f>
        <v>0</v>
      </c>
      <c r="Q64" s="82" t="str">
        <f>IFERROR(P64/M64,"-")</f>
        <v>-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189</v>
      </c>
      <c r="C65" s="203"/>
      <c r="D65" s="203" t="s">
        <v>179</v>
      </c>
      <c r="E65" s="203" t="s">
        <v>187</v>
      </c>
      <c r="F65" s="203" t="s">
        <v>63</v>
      </c>
      <c r="G65" s="203" t="s">
        <v>72</v>
      </c>
      <c r="H65" s="90" t="s">
        <v>181</v>
      </c>
      <c r="I65" s="205" t="s">
        <v>146</v>
      </c>
      <c r="J65" s="188">
        <v>16250</v>
      </c>
      <c r="K65" s="81">
        <v>0</v>
      </c>
      <c r="L65" s="81">
        <v>0</v>
      </c>
      <c r="M65" s="81">
        <v>4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 t="str">
        <f>IFERROR(J65/SUM(P65:P66),"-")</f>
        <v>-</v>
      </c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>
        <f>SUM(X65:X66)-SUM(J65:J66)</f>
        <v>-16250</v>
      </c>
      <c r="AB65" s="85">
        <f>SUM(X65:X66)/SUM(J65:J66)</f>
        <v>0</v>
      </c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190</v>
      </c>
      <c r="C66" s="203"/>
      <c r="D66" s="203" t="s">
        <v>179</v>
      </c>
      <c r="E66" s="203" t="s">
        <v>187</v>
      </c>
      <c r="F66" s="203" t="s">
        <v>68</v>
      </c>
      <c r="G66" s="203"/>
      <c r="H66" s="90"/>
      <c r="I66" s="90"/>
      <c r="J66" s="188"/>
      <c r="K66" s="81">
        <v>23</v>
      </c>
      <c r="L66" s="81">
        <v>7</v>
      </c>
      <c r="M66" s="81">
        <v>0</v>
      </c>
      <c r="N66" s="91">
        <v>0</v>
      </c>
      <c r="O66" s="92">
        <v>0</v>
      </c>
      <c r="P66" s="93">
        <f>N66+O66</f>
        <v>0</v>
      </c>
      <c r="Q66" s="82" t="str">
        <f>IFERROR(P66/M66,"-")</f>
        <v>-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191</v>
      </c>
      <c r="C67" s="203"/>
      <c r="D67" s="203" t="s">
        <v>192</v>
      </c>
      <c r="E67" s="203" t="s">
        <v>193</v>
      </c>
      <c r="F67" s="203" t="s">
        <v>63</v>
      </c>
      <c r="G67" s="203" t="s">
        <v>127</v>
      </c>
      <c r="H67" s="90" t="s">
        <v>194</v>
      </c>
      <c r="I67" s="204" t="s">
        <v>152</v>
      </c>
      <c r="J67" s="188">
        <v>85000</v>
      </c>
      <c r="K67" s="81">
        <v>10</v>
      </c>
      <c r="L67" s="81">
        <v>0</v>
      </c>
      <c r="M67" s="81">
        <v>51</v>
      </c>
      <c r="N67" s="91">
        <v>3</v>
      </c>
      <c r="O67" s="92">
        <v>0</v>
      </c>
      <c r="P67" s="93">
        <f>N67+O67</f>
        <v>3</v>
      </c>
      <c r="Q67" s="82">
        <f>IFERROR(P67/M67,"-")</f>
        <v>0.058823529411765</v>
      </c>
      <c r="R67" s="81">
        <v>0</v>
      </c>
      <c r="S67" s="81">
        <v>1</v>
      </c>
      <c r="T67" s="82">
        <f>IFERROR(S67/(O67+P67),"-")</f>
        <v>0.33333333333333</v>
      </c>
      <c r="U67" s="182">
        <f>IFERROR(J67/SUM(P67:P68),"-")</f>
        <v>28333.333333333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-85000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0.66666666666667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195</v>
      </c>
      <c r="C68" s="203"/>
      <c r="D68" s="203" t="s">
        <v>192</v>
      </c>
      <c r="E68" s="203" t="s">
        <v>193</v>
      </c>
      <c r="F68" s="203" t="s">
        <v>68</v>
      </c>
      <c r="G68" s="203"/>
      <c r="H68" s="90"/>
      <c r="I68" s="90"/>
      <c r="J68" s="188"/>
      <c r="K68" s="81">
        <v>13</v>
      </c>
      <c r="L68" s="81">
        <v>13</v>
      </c>
      <c r="M68" s="81">
        <v>1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196</v>
      </c>
      <c r="C69" s="203"/>
      <c r="D69" s="203" t="s">
        <v>192</v>
      </c>
      <c r="E69" s="203" t="s">
        <v>193</v>
      </c>
      <c r="F69" s="203" t="s">
        <v>63</v>
      </c>
      <c r="G69" s="203" t="s">
        <v>137</v>
      </c>
      <c r="H69" s="90" t="s">
        <v>194</v>
      </c>
      <c r="I69" s="205" t="s">
        <v>197</v>
      </c>
      <c r="J69" s="188">
        <v>85000</v>
      </c>
      <c r="K69" s="81">
        <v>10</v>
      </c>
      <c r="L69" s="81">
        <v>0</v>
      </c>
      <c r="M69" s="81">
        <v>37</v>
      </c>
      <c r="N69" s="91">
        <v>6</v>
      </c>
      <c r="O69" s="92">
        <v>0</v>
      </c>
      <c r="P69" s="93">
        <f>N69+O69</f>
        <v>6</v>
      </c>
      <c r="Q69" s="82">
        <f>IFERROR(P69/M69,"-")</f>
        <v>0.16216216216216</v>
      </c>
      <c r="R69" s="81">
        <v>0</v>
      </c>
      <c r="S69" s="81">
        <v>4</v>
      </c>
      <c r="T69" s="82">
        <f>IFERROR(S69/(O69+P69),"-")</f>
        <v>0.66666666666667</v>
      </c>
      <c r="U69" s="182">
        <f>IFERROR(J69/SUM(P69:P70),"-")</f>
        <v>9444.4444444444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-85000</v>
      </c>
      <c r="AB69" s="85">
        <f>SUM(X69:X70)/SUM(J69:J70)</f>
        <v>0</v>
      </c>
      <c r="AC69" s="79"/>
      <c r="AD69" s="94">
        <v>1</v>
      </c>
      <c r="AE69" s="95">
        <f>IF(P69=0,"",IF(AD69=0,"",(AD69/P69)))</f>
        <v>0.16666666666667</v>
      </c>
      <c r="AF69" s="94"/>
      <c r="AG69" s="96">
        <f>IFERROR(AF69/AD69,"-")</f>
        <v>0</v>
      </c>
      <c r="AH69" s="97"/>
      <c r="AI69" s="98">
        <f>IFERROR(AH69/AD69,"-")</f>
        <v>0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2</v>
      </c>
      <c r="BF69" s="113">
        <f>IF(P69=0,"",IF(BE69=0,"",(BE69/P69)))</f>
        <v>0.33333333333333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0.16666666666667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0.33333333333333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198</v>
      </c>
      <c r="C70" s="203"/>
      <c r="D70" s="203" t="s">
        <v>192</v>
      </c>
      <c r="E70" s="203" t="s">
        <v>193</v>
      </c>
      <c r="F70" s="203" t="s">
        <v>68</v>
      </c>
      <c r="G70" s="203"/>
      <c r="H70" s="90"/>
      <c r="I70" s="90"/>
      <c r="J70" s="188"/>
      <c r="K70" s="81">
        <v>21</v>
      </c>
      <c r="L70" s="81">
        <v>17</v>
      </c>
      <c r="M70" s="81">
        <v>5</v>
      </c>
      <c r="N70" s="91">
        <v>3</v>
      </c>
      <c r="O70" s="92">
        <v>0</v>
      </c>
      <c r="P70" s="93">
        <f>N70+O70</f>
        <v>3</v>
      </c>
      <c r="Q70" s="82">
        <f>IFERROR(P70/M70,"-")</f>
        <v>0.6</v>
      </c>
      <c r="R70" s="81">
        <v>0</v>
      </c>
      <c r="S70" s="81">
        <v>1</v>
      </c>
      <c r="T70" s="82">
        <f>IFERROR(S70/(O70+P70),"-")</f>
        <v>0.33333333333333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0.33333333333333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2</v>
      </c>
      <c r="BX70" s="127">
        <f>IF(P70=0,"",IF(BW70=0,"",(BW70/P70)))</f>
        <v>0.66666666666667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0.46153846153846</v>
      </c>
      <c r="B71" s="203" t="s">
        <v>199</v>
      </c>
      <c r="C71" s="203"/>
      <c r="D71" s="203" t="s">
        <v>91</v>
      </c>
      <c r="E71" s="203" t="s">
        <v>92</v>
      </c>
      <c r="F71" s="203" t="s">
        <v>63</v>
      </c>
      <c r="G71" s="203" t="s">
        <v>155</v>
      </c>
      <c r="H71" s="90" t="s">
        <v>194</v>
      </c>
      <c r="I71" s="204" t="s">
        <v>168</v>
      </c>
      <c r="J71" s="188">
        <v>65000</v>
      </c>
      <c r="K71" s="81">
        <v>8</v>
      </c>
      <c r="L71" s="81">
        <v>0</v>
      </c>
      <c r="M71" s="81">
        <v>23</v>
      </c>
      <c r="N71" s="91">
        <v>3</v>
      </c>
      <c r="O71" s="92">
        <v>0</v>
      </c>
      <c r="P71" s="93">
        <f>N71+O71</f>
        <v>3</v>
      </c>
      <c r="Q71" s="82">
        <f>IFERROR(P71/M71,"-")</f>
        <v>0.1304347826087</v>
      </c>
      <c r="R71" s="81">
        <v>0</v>
      </c>
      <c r="S71" s="81">
        <v>2</v>
      </c>
      <c r="T71" s="82">
        <f>IFERROR(S71/(O71+P71),"-")</f>
        <v>0.66666666666667</v>
      </c>
      <c r="U71" s="182">
        <f>IFERROR(J71/SUM(P71:P72),"-")</f>
        <v>10833.333333333</v>
      </c>
      <c r="V71" s="84">
        <v>2</v>
      </c>
      <c r="W71" s="82">
        <f>IF(P71=0,"-",V71/P71)</f>
        <v>0.66666666666667</v>
      </c>
      <c r="X71" s="186">
        <v>18000</v>
      </c>
      <c r="Y71" s="187">
        <f>IFERROR(X71/P71,"-")</f>
        <v>6000</v>
      </c>
      <c r="Z71" s="187">
        <f>IFERROR(X71/V71,"-")</f>
        <v>9000</v>
      </c>
      <c r="AA71" s="188">
        <f>SUM(X71:X72)-SUM(J71:J72)</f>
        <v>-35000</v>
      </c>
      <c r="AB71" s="85">
        <f>SUM(X71:X72)/SUM(J71:J72)</f>
        <v>0.46153846153846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2</v>
      </c>
      <c r="BX71" s="127">
        <f>IF(P71=0,"",IF(BW71=0,"",(BW71/P71)))</f>
        <v>0.66666666666667</v>
      </c>
      <c r="BY71" s="128">
        <v>1</v>
      </c>
      <c r="BZ71" s="129">
        <f>IFERROR(BY71/BW71,"-")</f>
        <v>0.5</v>
      </c>
      <c r="CA71" s="130">
        <v>14000</v>
      </c>
      <c r="CB71" s="131">
        <f>IFERROR(CA71/BW71,"-")</f>
        <v>7000</v>
      </c>
      <c r="CC71" s="132"/>
      <c r="CD71" s="132"/>
      <c r="CE71" s="132">
        <v>1</v>
      </c>
      <c r="CF71" s="133">
        <v>1</v>
      </c>
      <c r="CG71" s="134">
        <f>IF(P71=0,"",IF(CF71=0,"",(CF71/P71)))</f>
        <v>0.33333333333333</v>
      </c>
      <c r="CH71" s="135">
        <v>1</v>
      </c>
      <c r="CI71" s="136">
        <f>IFERROR(CH71/CF71,"-")</f>
        <v>1</v>
      </c>
      <c r="CJ71" s="137">
        <v>4000</v>
      </c>
      <c r="CK71" s="138">
        <f>IFERROR(CJ71/CF71,"-")</f>
        <v>4000</v>
      </c>
      <c r="CL71" s="139">
        <v>1</v>
      </c>
      <c r="CM71" s="139"/>
      <c r="CN71" s="139"/>
      <c r="CO71" s="140">
        <v>2</v>
      </c>
      <c r="CP71" s="141">
        <v>18000</v>
      </c>
      <c r="CQ71" s="141">
        <v>14000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200</v>
      </c>
      <c r="C72" s="203"/>
      <c r="D72" s="203" t="s">
        <v>91</v>
      </c>
      <c r="E72" s="203" t="s">
        <v>92</v>
      </c>
      <c r="F72" s="203" t="s">
        <v>68</v>
      </c>
      <c r="G72" s="203"/>
      <c r="H72" s="90"/>
      <c r="I72" s="90"/>
      <c r="J72" s="188"/>
      <c r="K72" s="81">
        <v>20</v>
      </c>
      <c r="L72" s="81">
        <v>15</v>
      </c>
      <c r="M72" s="81">
        <v>8</v>
      </c>
      <c r="N72" s="91">
        <v>3</v>
      </c>
      <c r="O72" s="92">
        <v>0</v>
      </c>
      <c r="P72" s="93">
        <f>N72+O72</f>
        <v>3</v>
      </c>
      <c r="Q72" s="82">
        <f>IFERROR(P72/M72,"-")</f>
        <v>0.375</v>
      </c>
      <c r="R72" s="81">
        <v>0</v>
      </c>
      <c r="S72" s="81">
        <v>1</v>
      </c>
      <c r="T72" s="82">
        <f>IFERROR(S72/(O72+P72),"-")</f>
        <v>0.33333333333333</v>
      </c>
      <c r="U72" s="182"/>
      <c r="V72" s="84">
        <v>1</v>
      </c>
      <c r="W72" s="82">
        <f>IF(P72=0,"-",V72/P72)</f>
        <v>0.33333333333333</v>
      </c>
      <c r="X72" s="186">
        <v>12000</v>
      </c>
      <c r="Y72" s="187">
        <f>IFERROR(X72/P72,"-")</f>
        <v>4000</v>
      </c>
      <c r="Z72" s="187">
        <f>IFERROR(X72/V72,"-")</f>
        <v>12000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0.33333333333333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>
        <v>1</v>
      </c>
      <c r="CG72" s="134">
        <f>IF(P72=0,"",IF(CF72=0,"",(CF72/P72)))</f>
        <v>0.33333333333333</v>
      </c>
      <c r="CH72" s="135">
        <v>1</v>
      </c>
      <c r="CI72" s="136">
        <f>IFERROR(CH72/CF72,"-")</f>
        <v>1</v>
      </c>
      <c r="CJ72" s="137">
        <v>12000</v>
      </c>
      <c r="CK72" s="138">
        <f>IFERROR(CJ72/CF72,"-")</f>
        <v>12000</v>
      </c>
      <c r="CL72" s="139"/>
      <c r="CM72" s="139"/>
      <c r="CN72" s="139">
        <v>1</v>
      </c>
      <c r="CO72" s="140">
        <v>1</v>
      </c>
      <c r="CP72" s="141">
        <v>12000</v>
      </c>
      <c r="CQ72" s="141">
        <v>12000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30"/>
      <c r="B73" s="87"/>
      <c r="C73" s="88"/>
      <c r="D73" s="88"/>
      <c r="E73" s="88"/>
      <c r="F73" s="89"/>
      <c r="G73" s="90"/>
      <c r="H73" s="90"/>
      <c r="I73" s="90"/>
      <c r="J73" s="192"/>
      <c r="K73" s="34"/>
      <c r="L73" s="34"/>
      <c r="M73" s="31"/>
      <c r="N73" s="23"/>
      <c r="O73" s="23"/>
      <c r="P73" s="23"/>
      <c r="Q73" s="33"/>
      <c r="R73" s="32"/>
      <c r="S73" s="23"/>
      <c r="T73" s="32"/>
      <c r="U73" s="183"/>
      <c r="V73" s="25"/>
      <c r="W73" s="25"/>
      <c r="X73" s="189"/>
      <c r="Y73" s="189"/>
      <c r="Z73" s="189"/>
      <c r="AA73" s="189"/>
      <c r="AB73" s="33"/>
      <c r="AC73" s="59"/>
      <c r="AD73" s="63"/>
      <c r="AE73" s="64"/>
      <c r="AF73" s="63"/>
      <c r="AG73" s="67"/>
      <c r="AH73" s="68"/>
      <c r="AI73" s="69"/>
      <c r="AJ73" s="70"/>
      <c r="AK73" s="70"/>
      <c r="AL73" s="70"/>
      <c r="AM73" s="63"/>
      <c r="AN73" s="64"/>
      <c r="AO73" s="63"/>
      <c r="AP73" s="67"/>
      <c r="AQ73" s="68"/>
      <c r="AR73" s="69"/>
      <c r="AS73" s="70"/>
      <c r="AT73" s="70"/>
      <c r="AU73" s="70"/>
      <c r="AV73" s="63"/>
      <c r="AW73" s="64"/>
      <c r="AX73" s="63"/>
      <c r="AY73" s="67"/>
      <c r="AZ73" s="68"/>
      <c r="BA73" s="69"/>
      <c r="BB73" s="70"/>
      <c r="BC73" s="70"/>
      <c r="BD73" s="70"/>
      <c r="BE73" s="63"/>
      <c r="BF73" s="64"/>
      <c r="BG73" s="63"/>
      <c r="BH73" s="67"/>
      <c r="BI73" s="68"/>
      <c r="BJ73" s="69"/>
      <c r="BK73" s="70"/>
      <c r="BL73" s="70"/>
      <c r="BM73" s="70"/>
      <c r="BN73" s="65"/>
      <c r="BO73" s="66"/>
      <c r="BP73" s="63"/>
      <c r="BQ73" s="67"/>
      <c r="BR73" s="68"/>
      <c r="BS73" s="69"/>
      <c r="BT73" s="70"/>
      <c r="BU73" s="70"/>
      <c r="BV73" s="70"/>
      <c r="BW73" s="65"/>
      <c r="BX73" s="66"/>
      <c r="BY73" s="63"/>
      <c r="BZ73" s="67"/>
      <c r="CA73" s="68"/>
      <c r="CB73" s="69"/>
      <c r="CC73" s="70"/>
      <c r="CD73" s="70"/>
      <c r="CE73" s="70"/>
      <c r="CF73" s="65"/>
      <c r="CG73" s="66"/>
      <c r="CH73" s="63"/>
      <c r="CI73" s="67"/>
      <c r="CJ73" s="68"/>
      <c r="CK73" s="69"/>
      <c r="CL73" s="70"/>
      <c r="CM73" s="70"/>
      <c r="CN73" s="70"/>
      <c r="CO73" s="71"/>
      <c r="CP73" s="68"/>
      <c r="CQ73" s="68"/>
      <c r="CR73" s="68"/>
      <c r="CS73" s="72"/>
    </row>
    <row r="74" spans="1:98">
      <c r="A74" s="30"/>
      <c r="B74" s="37"/>
      <c r="C74" s="21"/>
      <c r="D74" s="21"/>
      <c r="E74" s="21"/>
      <c r="F74" s="22"/>
      <c r="G74" s="36"/>
      <c r="H74" s="36"/>
      <c r="I74" s="75"/>
      <c r="J74" s="193"/>
      <c r="K74" s="34"/>
      <c r="L74" s="34"/>
      <c r="M74" s="31"/>
      <c r="N74" s="23"/>
      <c r="O74" s="23"/>
      <c r="P74" s="23"/>
      <c r="Q74" s="33"/>
      <c r="R74" s="32"/>
      <c r="S74" s="23"/>
      <c r="T74" s="32"/>
      <c r="U74" s="183"/>
      <c r="V74" s="25"/>
      <c r="W74" s="25"/>
      <c r="X74" s="189"/>
      <c r="Y74" s="189"/>
      <c r="Z74" s="189"/>
      <c r="AA74" s="189"/>
      <c r="AB74" s="33"/>
      <c r="AC74" s="61"/>
      <c r="AD74" s="63"/>
      <c r="AE74" s="64"/>
      <c r="AF74" s="63"/>
      <c r="AG74" s="67"/>
      <c r="AH74" s="68"/>
      <c r="AI74" s="69"/>
      <c r="AJ74" s="70"/>
      <c r="AK74" s="70"/>
      <c r="AL74" s="70"/>
      <c r="AM74" s="63"/>
      <c r="AN74" s="64"/>
      <c r="AO74" s="63"/>
      <c r="AP74" s="67"/>
      <c r="AQ74" s="68"/>
      <c r="AR74" s="69"/>
      <c r="AS74" s="70"/>
      <c r="AT74" s="70"/>
      <c r="AU74" s="70"/>
      <c r="AV74" s="63"/>
      <c r="AW74" s="64"/>
      <c r="AX74" s="63"/>
      <c r="AY74" s="67"/>
      <c r="AZ74" s="68"/>
      <c r="BA74" s="69"/>
      <c r="BB74" s="70"/>
      <c r="BC74" s="70"/>
      <c r="BD74" s="70"/>
      <c r="BE74" s="63"/>
      <c r="BF74" s="64"/>
      <c r="BG74" s="63"/>
      <c r="BH74" s="67"/>
      <c r="BI74" s="68"/>
      <c r="BJ74" s="69"/>
      <c r="BK74" s="70"/>
      <c r="BL74" s="70"/>
      <c r="BM74" s="70"/>
      <c r="BN74" s="65"/>
      <c r="BO74" s="66"/>
      <c r="BP74" s="63"/>
      <c r="BQ74" s="67"/>
      <c r="BR74" s="68"/>
      <c r="BS74" s="69"/>
      <c r="BT74" s="70"/>
      <c r="BU74" s="70"/>
      <c r="BV74" s="70"/>
      <c r="BW74" s="65"/>
      <c r="BX74" s="66"/>
      <c r="BY74" s="63"/>
      <c r="BZ74" s="67"/>
      <c r="CA74" s="68"/>
      <c r="CB74" s="69"/>
      <c r="CC74" s="70"/>
      <c r="CD74" s="70"/>
      <c r="CE74" s="70"/>
      <c r="CF74" s="65"/>
      <c r="CG74" s="66"/>
      <c r="CH74" s="63"/>
      <c r="CI74" s="67"/>
      <c r="CJ74" s="68"/>
      <c r="CK74" s="69"/>
      <c r="CL74" s="70"/>
      <c r="CM74" s="70"/>
      <c r="CN74" s="70"/>
      <c r="CO74" s="71"/>
      <c r="CP74" s="68"/>
      <c r="CQ74" s="68"/>
      <c r="CR74" s="68"/>
      <c r="CS74" s="72"/>
    </row>
    <row r="75" spans="1:98">
      <c r="A75" s="19">
        <f>AB75</f>
        <v>1.8645554140127</v>
      </c>
      <c r="B75" s="39"/>
      <c r="C75" s="39"/>
      <c r="D75" s="39"/>
      <c r="E75" s="39"/>
      <c r="F75" s="39"/>
      <c r="G75" s="40" t="s">
        <v>201</v>
      </c>
      <c r="H75" s="40"/>
      <c r="I75" s="40"/>
      <c r="J75" s="190">
        <f>SUM(J6:J74)</f>
        <v>3925000</v>
      </c>
      <c r="K75" s="41">
        <f>SUM(K6:K74)</f>
        <v>1971</v>
      </c>
      <c r="L75" s="41">
        <f>SUM(L6:L74)</f>
        <v>874</v>
      </c>
      <c r="M75" s="41">
        <f>SUM(M6:M74)</f>
        <v>2347</v>
      </c>
      <c r="N75" s="41">
        <f>SUM(N6:N74)</f>
        <v>303</v>
      </c>
      <c r="O75" s="41">
        <f>SUM(O6:O74)</f>
        <v>2</v>
      </c>
      <c r="P75" s="41">
        <f>SUM(P6:P74)</f>
        <v>305</v>
      </c>
      <c r="Q75" s="42">
        <f>IFERROR(P75/M75,"-")</f>
        <v>0.12995313165744</v>
      </c>
      <c r="R75" s="78">
        <f>SUM(R6:R74)</f>
        <v>27</v>
      </c>
      <c r="S75" s="78">
        <f>SUM(S6:S74)</f>
        <v>127</v>
      </c>
      <c r="T75" s="42">
        <f>IFERROR(R75/P75,"-")</f>
        <v>0.088524590163934</v>
      </c>
      <c r="U75" s="184">
        <f>IFERROR(J75/P75,"-")</f>
        <v>12868.852459016</v>
      </c>
      <c r="V75" s="44">
        <f>SUM(V6:V74)</f>
        <v>92</v>
      </c>
      <c r="W75" s="42">
        <f>IFERROR(V75/P75,"-")</f>
        <v>0.3016393442623</v>
      </c>
      <c r="X75" s="190">
        <f>SUM(X6:X74)</f>
        <v>7318380</v>
      </c>
      <c r="Y75" s="190">
        <f>IFERROR(X75/P75,"-")</f>
        <v>23994.68852459</v>
      </c>
      <c r="Z75" s="190">
        <f>IFERROR(X75/V75,"-")</f>
        <v>79547.608695652</v>
      </c>
      <c r="AA75" s="190">
        <f>X75-J75</f>
        <v>3393380</v>
      </c>
      <c r="AB75" s="47">
        <f>X75/J75</f>
        <v>1.8645554140127</v>
      </c>
      <c r="AC75" s="60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25"/>
    <mergeCell ref="J18:J25"/>
    <mergeCell ref="U18:U25"/>
    <mergeCell ref="AA18:AA25"/>
    <mergeCell ref="AB18:AB25"/>
    <mergeCell ref="A26:A29"/>
    <mergeCell ref="J26:J29"/>
    <mergeCell ref="U26:U29"/>
    <mergeCell ref="AA26:AA29"/>
    <mergeCell ref="AB26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2"/>
    <mergeCell ref="J60:J62"/>
    <mergeCell ref="U60:U62"/>
    <mergeCell ref="AA60:AA62"/>
    <mergeCell ref="AB60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