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<sst xmlns="http://schemas.openxmlformats.org/spreadsheetml/2006/main" uniqueCount="199">
  <si>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</si>
  <si>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</si>
  <si>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</si>
  <si>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</si>
  <si>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</si>
  <si>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</si>
  <si>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</si>
  <si>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</si>
  <si>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</si>
  <si>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</si>
  <si>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</si>
  <si>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</si>
  <si>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</si>
  <si>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</si>
  <si>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</si>
  <si>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</si>
  <si>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</si>
  <si>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</si>
  <si>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</si>
  <si>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</si>
  <si>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</si>
  <si>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</si>
  <si>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</si>
  <si>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</si>
  <si>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</si>
  <si>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</si>
  <si>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</si>
  <si>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</si>
  <si>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</si>
  <si>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</si>
  <si>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</si>
  <si>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</si>
  <si>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</si>
  <si>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</si>
  <si>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</si>
  <si>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</si>
  <si>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</si>
  <si>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</si>
  <si>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</si>
  <si>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</si>
  <si>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</si>
  <si>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</si>
  <si>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</si>
  <si>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</si>
  <si>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</si>
  <si>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</si>
  <si>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</si>
  <si>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</si>
  <si>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</si>
  <si>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</si>
  <si>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</si>
  <si>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</si>
  <si>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</si>
  <si>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</si>
  <si>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</si>
  <si>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</si>
  <si>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</si>
  <si>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</si>
  <si>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</si>
  <si>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</si>
  <si>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np2474</t>
  </si>
  <si>
    <t>C版</t>
  </si>
  <si>
    <t>もう50代の熟女だけど</t>
  </si>
  <si>
    <t>lp03_l</t>
  </si>
  <si>
    <t>サンスポ関東</t>
  </si>
  <si>
    <t>4C終面全5段</t>
  </si>
  <si>
    <t>6月07日(日)</t>
  </si>
  <si>
    <t>np2475</t>
  </si>
  <si>
    <t>空電</t>
  </si>
  <si>
    <t>np2476</t>
  </si>
  <si>
    <t>(新登録まわり)黒：記事風</t>
  </si>
  <si>
    <t>サンスポ関西</t>
  </si>
  <si>
    <t>全5段</t>
  </si>
  <si>
    <t>6月14日(日)</t>
  </si>
  <si>
    <t>np2477</t>
  </si>
  <si>
    <t>np2478</t>
  </si>
  <si>
    <t>エヴァ版</t>
  </si>
  <si>
    <t>6月28日(日)</t>
  </si>
  <si>
    <t>np2479</t>
  </si>
  <si>
    <t>np2480</t>
  </si>
  <si>
    <t>-</t>
  </si>
  <si>
    <t>lp03_a</t>
  </si>
  <si>
    <t>スポニチ関東</t>
  </si>
  <si>
    <t>6段タイアップ</t>
  </si>
  <si>
    <t>6月24日(水)</t>
  </si>
  <si>
    <t>np2481</t>
  </si>
  <si>
    <t>np2482</t>
  </si>
  <si>
    <t>スポーツ報知関東</t>
  </si>
  <si>
    <t>全5段つかみ4回</t>
  </si>
  <si>
    <t>6月06日(土)</t>
  </si>
  <si>
    <t>np2483</t>
  </si>
  <si>
    <t>右女3</t>
  </si>
  <si>
    <t>今までで一番すごかった</t>
  </si>
  <si>
    <t>6月13日(土)</t>
  </si>
  <si>
    <t>np2484</t>
  </si>
  <si>
    <t>大正版</t>
  </si>
  <si>
    <t>60代、70代男性にも</t>
  </si>
  <si>
    <t>6月20日(土)</t>
  </si>
  <si>
    <t>np2485</t>
  </si>
  <si>
    <t>男性求む</t>
  </si>
  <si>
    <t>6月27日(土)</t>
  </si>
  <si>
    <t>np2486</t>
  </si>
  <si>
    <t>(空電共通)</t>
  </si>
  <si>
    <t>空電 (共通)</t>
  </si>
  <si>
    <t>np2487</t>
  </si>
  <si>
    <t>①求人風</t>
  </si>
  <si>
    <t>123「今度は出会いの緊急事態　〜今まで溜まってた気持ちが溢れすぎて〜」</t>
  </si>
  <si>
    <t>半2段・半3段つかみ10段保証</t>
  </si>
  <si>
    <t>1～10日</t>
  </si>
  <si>
    <t>np2488</t>
  </si>
  <si>
    <t>②旧デイリー風</t>
  </si>
  <si>
    <t>124「出会いのサポートいたします」</t>
  </si>
  <si>
    <t>11～20日</t>
  </si>
  <si>
    <t>np2489</t>
  </si>
  <si>
    <t>125「本広告を見てご登録の方限定。貴方を優先的にご紹介します」</t>
  </si>
  <si>
    <t>21～31日</t>
  </si>
  <si>
    <t>np2490</t>
  </si>
  <si>
    <t>np2491</t>
  </si>
  <si>
    <t>np2492</t>
  </si>
  <si>
    <t>np2493</t>
  </si>
  <si>
    <t>np2494</t>
  </si>
  <si>
    <t>np2495</t>
  </si>
  <si>
    <t>デイリースポーツ関西</t>
  </si>
  <si>
    <t>半2段つかみ20段保証</t>
  </si>
  <si>
    <t>20段保証</t>
  </si>
  <si>
    <t>np2496</t>
  </si>
  <si>
    <t>np2497</t>
  </si>
  <si>
    <t>np2498</t>
  </si>
  <si>
    <t>126「ご紹介！老後を楽しく過ごすための出会い活用術」</t>
  </si>
  <si>
    <t>np2499</t>
  </si>
  <si>
    <t>np2500</t>
  </si>
  <si>
    <t>ニッカン西部</t>
  </si>
  <si>
    <t>np2501</t>
  </si>
  <si>
    <t>np2502</t>
  </si>
  <si>
    <t>np2503</t>
  </si>
  <si>
    <t>np2504</t>
  </si>
  <si>
    <t>日の丸版</t>
  </si>
  <si>
    <t>やめられない、止まらない。だって私・・・</t>
  </si>
  <si>
    <t>6月21日(日)</t>
  </si>
  <si>
    <t>np2505</t>
  </si>
  <si>
    <t>np2506</t>
  </si>
  <si>
    <t>(新登録まわり)記事風版</t>
  </si>
  <si>
    <t>出会い懇願！私たちこの年でも真剣なんです</t>
  </si>
  <si>
    <t>スポニチ関西</t>
  </si>
  <si>
    <t>np2507</t>
  </si>
  <si>
    <t>np2508</t>
  </si>
  <si>
    <t>デリヘル版</t>
  </si>
  <si>
    <t>中高年の出会いの場である○○に危機</t>
  </si>
  <si>
    <t>np2509</t>
  </si>
  <si>
    <t>np2510</t>
  </si>
  <si>
    <t>np2511</t>
  </si>
  <si>
    <t>np2512</t>
  </si>
  <si>
    <t>1C終面全5段</t>
  </si>
  <si>
    <t>np2513</t>
  </si>
  <si>
    <t>np2514</t>
  </si>
  <si>
    <t>焼肉版</t>
  </si>
  <si>
    <t>求む！女性が好きな男性</t>
  </si>
  <si>
    <t>np2515</t>
  </si>
  <si>
    <t>np2516</t>
  </si>
  <si>
    <t>旅行版</t>
  </si>
  <si>
    <t>旅行版キャッチ</t>
  </si>
  <si>
    <t>九スポ</t>
  </si>
  <si>
    <t>np2517</t>
  </si>
  <si>
    <t>np2518</t>
  </si>
  <si>
    <t>トゥギャザーする女性をゲットしようぜ！</t>
  </si>
  <si>
    <t>半5段</t>
  </si>
  <si>
    <t>np2519</t>
  </si>
  <si>
    <t>np2520</t>
  </si>
  <si>
    <t>わくドキ 逆指名 記事</t>
  </si>
  <si>
    <t>np2521</t>
  </si>
  <si>
    <t>np2522</t>
  </si>
  <si>
    <t>(新登録まわり)C版</t>
  </si>
  <si>
    <t>出会いの大御所〇〇に危機！サービス史上最大の男性不足</t>
  </si>
  <si>
    <t>ニッカン関西</t>
  </si>
  <si>
    <t>np2523</t>
  </si>
  <si>
    <t>np2524</t>
  </si>
  <si>
    <t>旧デイリー風</t>
  </si>
  <si>
    <t>3人会ったらその内1人は超絶美人</t>
  </si>
  <si>
    <t>4C終面雑報</t>
  </si>
  <si>
    <t>6月05日(金)</t>
  </si>
  <si>
    <t>np2525</t>
  </si>
  <si>
    <t>np2526</t>
  </si>
  <si>
    <t>6月11日(木)</t>
  </si>
  <si>
    <t>np2527</t>
  </si>
  <si>
    <t>np2528</t>
  </si>
  <si>
    <t>6月18日(木)</t>
  </si>
  <si>
    <t>np2529</t>
  </si>
  <si>
    <t>np2530</t>
  </si>
  <si>
    <t>記事(ノーマル）</t>
  </si>
  <si>
    <t>4C記事枠</t>
  </si>
  <si>
    <t>np2531</t>
  </si>
  <si>
    <t>記事(黄)</t>
  </si>
  <si>
    <t>np2532</t>
  </si>
  <si>
    <t>記事(青)</t>
  </si>
  <si>
    <t>np2533</t>
  </si>
  <si>
    <t>記事(赤)</t>
  </si>
  <si>
    <t>np2534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</si>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</sst>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61</v>
      </c>
      <c r="D6" s="195">
        <v>4150000</v>
      </c>
      <c r="E6" s="81">
        <v>1580</v>
      </c>
      <c r="F6" s="81">
        <v>752</v>
      </c>
      <c r="G6" s="81">
        <v>2192</v>
      </c>
      <c r="H6" s="91">
        <v>258</v>
      </c>
      <c r="I6" s="92">
        <v>2</v>
      </c>
      <c r="J6" s="145">
        <f>H6+I6</f>
        <v>260</v>
      </c>
      <c r="K6" s="82">
        <f>IFERROR(J6/G6,"-")</f>
        <v>0.11861313868613</v>
      </c>
      <c r="L6" s="81">
        <v>44</v>
      </c>
      <c r="M6" s="81">
        <v>87</v>
      </c>
      <c r="N6" s="82">
        <f>IFERROR(L6/J6,"-")</f>
        <v>0.16923076923077</v>
      </c>
      <c r="O6" s="83">
        <f>IFERROR(D6/J6,"-")</f>
        <v>15961.538461538</v>
      </c>
      <c r="P6" s="84">
        <v>91</v>
      </c>
      <c r="Q6" s="82">
        <f>IFERROR(P6/J6,"-")</f>
        <v>0.35</v>
      </c>
      <c r="R6" s="200">
        <v>7933000</v>
      </c>
      <c r="S6" s="201">
        <f>IFERROR(R6/J6,"-")</f>
        <v>30511.538461538</v>
      </c>
      <c r="T6" s="201">
        <f>IFERROR(R6/P6,"-")</f>
        <v>87175.824175824</v>
      </c>
      <c r="U6" s="195">
        <f>IFERROR(R6-D6,"-")</f>
        <v>3783000</v>
      </c>
      <c r="V6" s="85">
        <f>R6/D6</f>
        <v>1.9115662650602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4150000</v>
      </c>
      <c r="E9" s="41">
        <f>SUM(E6:E7)</f>
        <v>1580</v>
      </c>
      <c r="F9" s="41">
        <f>SUM(F6:F7)</f>
        <v>752</v>
      </c>
      <c r="G9" s="41">
        <f>SUM(G6:G7)</f>
        <v>2192</v>
      </c>
      <c r="H9" s="41">
        <f>SUM(H6:H7)</f>
        <v>258</v>
      </c>
      <c r="I9" s="41">
        <f>SUM(I6:I7)</f>
        <v>2</v>
      </c>
      <c r="J9" s="41">
        <f>SUM(J6:J7)</f>
        <v>260</v>
      </c>
      <c r="K9" s="42">
        <f>IFERROR(J9/G9,"-")</f>
        <v>0.11861313868613</v>
      </c>
      <c r="L9" s="78">
        <f>SUM(L6:L7)</f>
        <v>44</v>
      </c>
      <c r="M9" s="78">
        <f>SUM(M6:M7)</f>
        <v>87</v>
      </c>
      <c r="N9" s="42">
        <f>IFERROR(L9/J9,"-")</f>
        <v>0.16923076923077</v>
      </c>
      <c r="O9" s="43">
        <f>IFERROR(D9/J9,"-")</f>
        <v>15961.538461538</v>
      </c>
      <c r="P9" s="44">
        <f>SUM(P6:P7)</f>
        <v>91</v>
      </c>
      <c r="Q9" s="42">
        <f>IFERROR(P9/J9,"-")</f>
        <v>0.35</v>
      </c>
      <c r="R9" s="45">
        <f>SUM(R6:R7)</f>
        <v>7933000</v>
      </c>
      <c r="S9" s="45">
        <f>IFERROR(R9/J9,"-")</f>
        <v>30511.538461538</v>
      </c>
      <c r="T9" s="45">
        <f>IFERROR(R9/P9,"-")</f>
        <v>87175.824175824</v>
      </c>
      <c r="U9" s="46">
        <f>SUM(U6:U7)</f>
        <v>3783000</v>
      </c>
      <c r="V9" s="47">
        <f>IFERROR(R9/D9,"-")</f>
        <v>1.9115662650602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0.83859649122807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570000</v>
      </c>
      <c r="K6" s="81">
        <v>30</v>
      </c>
      <c r="L6" s="81">
        <v>0</v>
      </c>
      <c r="M6" s="81">
        <v>115</v>
      </c>
      <c r="N6" s="91">
        <v>10</v>
      </c>
      <c r="O6" s="92">
        <v>0</v>
      </c>
      <c r="P6" s="93">
        <f>N6+O6</f>
        <v>10</v>
      </c>
      <c r="Q6" s="82">
        <f>IFERROR(P6/M6,"-")</f>
        <v>0.08695652173913</v>
      </c>
      <c r="R6" s="81">
        <v>1</v>
      </c>
      <c r="S6" s="81">
        <v>2</v>
      </c>
      <c r="T6" s="82">
        <f>IFERROR(S6/(O6+P6),"-")</f>
        <v>0.2</v>
      </c>
      <c r="U6" s="182">
        <f>IFERROR(J6/SUM(P6:P11),"-")</f>
        <v>15000</v>
      </c>
      <c r="V6" s="84">
        <v>3</v>
      </c>
      <c r="W6" s="82">
        <f>IF(P6=0,"-",V6/P6)</f>
        <v>0.3</v>
      </c>
      <c r="X6" s="186">
        <v>77000</v>
      </c>
      <c r="Y6" s="187">
        <f>IFERROR(X6/P6,"-")</f>
        <v>7700</v>
      </c>
      <c r="Z6" s="187">
        <f>IFERROR(X6/V6,"-")</f>
        <v>25666.666666667</v>
      </c>
      <c r="AA6" s="188">
        <f>SUM(X6:X11)-SUM(J6:J11)</f>
        <v>-92000</v>
      </c>
      <c r="AB6" s="85">
        <f>SUM(X6:X11)/SUM(J6:J11)</f>
        <v>0.83859649122807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0.5</v>
      </c>
      <c r="BP6" s="121">
        <v>1</v>
      </c>
      <c r="BQ6" s="122">
        <f>IFERROR(BP6/BN6,"-")</f>
        <v>0.2</v>
      </c>
      <c r="BR6" s="123">
        <v>42000</v>
      </c>
      <c r="BS6" s="124">
        <f>IFERROR(BR6/BN6,"-")</f>
        <v>8400</v>
      </c>
      <c r="BT6" s="125"/>
      <c r="BU6" s="125"/>
      <c r="BV6" s="125">
        <v>1</v>
      </c>
      <c r="BW6" s="126">
        <v>2</v>
      </c>
      <c r="BX6" s="127">
        <f>IF(P6=0,"",IF(BW6=0,"",(BW6/P6)))</f>
        <v>0.2</v>
      </c>
      <c r="BY6" s="128">
        <v>2</v>
      </c>
      <c r="BZ6" s="129">
        <f>IFERROR(BY6/BW6,"-")</f>
        <v>1</v>
      </c>
      <c r="CA6" s="130">
        <v>35000</v>
      </c>
      <c r="CB6" s="131">
        <f>IFERROR(CA6/BW6,"-")</f>
        <v>17500</v>
      </c>
      <c r="CC6" s="132"/>
      <c r="CD6" s="132"/>
      <c r="CE6" s="132">
        <v>2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77000</v>
      </c>
      <c r="CQ6" s="141">
        <v>42000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59</v>
      </c>
      <c r="L7" s="81">
        <v>41</v>
      </c>
      <c r="M7" s="81">
        <v>23</v>
      </c>
      <c r="N7" s="91">
        <v>9</v>
      </c>
      <c r="O7" s="92">
        <v>0</v>
      </c>
      <c r="P7" s="93">
        <f>N7+O7</f>
        <v>9</v>
      </c>
      <c r="Q7" s="82">
        <f>IFERROR(P7/M7,"-")</f>
        <v>0.39130434782609</v>
      </c>
      <c r="R7" s="81">
        <v>1</v>
      </c>
      <c r="S7" s="81">
        <v>1</v>
      </c>
      <c r="T7" s="82">
        <f>IFERROR(S7/(O7+P7),"-")</f>
        <v>0.11111111111111</v>
      </c>
      <c r="U7" s="182"/>
      <c r="V7" s="84">
        <v>3</v>
      </c>
      <c r="W7" s="82">
        <f>IF(P7=0,"-",V7/P7)</f>
        <v>0.33333333333333</v>
      </c>
      <c r="X7" s="186">
        <v>224000</v>
      </c>
      <c r="Y7" s="187">
        <f>IFERROR(X7/P7,"-")</f>
        <v>24888.888888889</v>
      </c>
      <c r="Z7" s="187">
        <f>IFERROR(X7/V7,"-")</f>
        <v>74666.666666667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5</v>
      </c>
      <c r="BO7" s="120">
        <f>IF(P7=0,"",IF(BN7=0,"",(BN7/P7)))</f>
        <v>0.55555555555556</v>
      </c>
      <c r="BP7" s="121">
        <v>1</v>
      </c>
      <c r="BQ7" s="122">
        <f>IFERROR(BP7/BN7,"-")</f>
        <v>0.2</v>
      </c>
      <c r="BR7" s="123">
        <v>5000</v>
      </c>
      <c r="BS7" s="124">
        <f>IFERROR(BR7/BN7,"-")</f>
        <v>1000</v>
      </c>
      <c r="BT7" s="125">
        <v>1</v>
      </c>
      <c r="BU7" s="125"/>
      <c r="BV7" s="125"/>
      <c r="BW7" s="126">
        <v>2</v>
      </c>
      <c r="BX7" s="127">
        <f>IF(P7=0,"",IF(BW7=0,"",(BW7/P7)))</f>
        <v>0.22222222222222</v>
      </c>
      <c r="BY7" s="128">
        <v>1</v>
      </c>
      <c r="BZ7" s="129">
        <f>IFERROR(BY7/BW7,"-")</f>
        <v>0.5</v>
      </c>
      <c r="CA7" s="130">
        <v>8000</v>
      </c>
      <c r="CB7" s="131">
        <f>IFERROR(CA7/BW7,"-")</f>
        <v>4000</v>
      </c>
      <c r="CC7" s="132"/>
      <c r="CD7" s="132">
        <v>1</v>
      </c>
      <c r="CE7" s="132"/>
      <c r="CF7" s="133">
        <v>1</v>
      </c>
      <c r="CG7" s="134">
        <f>IF(P7=0,"",IF(CF7=0,"",(CF7/P7)))</f>
        <v>0.11111111111111</v>
      </c>
      <c r="CH7" s="135">
        <v>1</v>
      </c>
      <c r="CI7" s="136">
        <f>IFERROR(CH7/CF7,"-")</f>
        <v>1</v>
      </c>
      <c r="CJ7" s="137">
        <v>211000</v>
      </c>
      <c r="CK7" s="138">
        <f>IFERROR(CJ7/CF7,"-")</f>
        <v>211000</v>
      </c>
      <c r="CL7" s="139"/>
      <c r="CM7" s="139"/>
      <c r="CN7" s="139">
        <v>1</v>
      </c>
      <c r="CO7" s="140">
        <v>3</v>
      </c>
      <c r="CP7" s="141">
        <v>224000</v>
      </c>
      <c r="CQ7" s="141">
        <v>211000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70</v>
      </c>
      <c r="E8" s="203" t="s">
        <v>62</v>
      </c>
      <c r="F8" s="203" t="s">
        <v>63</v>
      </c>
      <c r="G8" s="203" t="s">
        <v>71</v>
      </c>
      <c r="H8" s="90" t="s">
        <v>72</v>
      </c>
      <c r="I8" s="204" t="s">
        <v>73</v>
      </c>
      <c r="J8" s="188"/>
      <c r="K8" s="81">
        <v>23</v>
      </c>
      <c r="L8" s="81">
        <v>0</v>
      </c>
      <c r="M8" s="81">
        <v>82</v>
      </c>
      <c r="N8" s="91">
        <v>7</v>
      </c>
      <c r="O8" s="92">
        <v>0</v>
      </c>
      <c r="P8" s="93">
        <f>N8+O8</f>
        <v>7</v>
      </c>
      <c r="Q8" s="82">
        <f>IFERROR(P8/M8,"-")</f>
        <v>0.085365853658537</v>
      </c>
      <c r="R8" s="81">
        <v>0</v>
      </c>
      <c r="S8" s="81">
        <v>3</v>
      </c>
      <c r="T8" s="82">
        <f>IFERROR(S8/(O8+P8),"-")</f>
        <v>0.42857142857143</v>
      </c>
      <c r="U8" s="182"/>
      <c r="V8" s="84">
        <v>3</v>
      </c>
      <c r="W8" s="82">
        <f>IF(P8=0,"-",V8/P8)</f>
        <v>0.42857142857143</v>
      </c>
      <c r="X8" s="186">
        <v>26000</v>
      </c>
      <c r="Y8" s="187">
        <f>IFERROR(X8/P8,"-")</f>
        <v>3714.2857142857</v>
      </c>
      <c r="Z8" s="187">
        <f>IFERROR(X8/V8,"-")</f>
        <v>8666.6666666667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0.42857142857143</v>
      </c>
      <c r="BP8" s="121">
        <v>2</v>
      </c>
      <c r="BQ8" s="122">
        <f>IFERROR(BP8/BN8,"-")</f>
        <v>0.66666666666667</v>
      </c>
      <c r="BR8" s="123">
        <v>11000</v>
      </c>
      <c r="BS8" s="124">
        <f>IFERROR(BR8/BN8,"-")</f>
        <v>3666.6666666667</v>
      </c>
      <c r="BT8" s="125">
        <v>1</v>
      </c>
      <c r="BU8" s="125">
        <v>1</v>
      </c>
      <c r="BV8" s="125"/>
      <c r="BW8" s="126">
        <v>4</v>
      </c>
      <c r="BX8" s="127">
        <f>IF(P8=0,"",IF(BW8=0,"",(BW8/P8)))</f>
        <v>0.57142857142857</v>
      </c>
      <c r="BY8" s="128">
        <v>1</v>
      </c>
      <c r="BZ8" s="129">
        <f>IFERROR(BY8/BW8,"-")</f>
        <v>0.25</v>
      </c>
      <c r="CA8" s="130">
        <v>15000</v>
      </c>
      <c r="CB8" s="131">
        <f>IFERROR(CA8/BW8,"-")</f>
        <v>3750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26000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70</v>
      </c>
      <c r="E9" s="203" t="s">
        <v>62</v>
      </c>
      <c r="F9" s="203" t="s">
        <v>68</v>
      </c>
      <c r="G9" s="203"/>
      <c r="H9" s="90"/>
      <c r="I9" s="90"/>
      <c r="J9" s="188"/>
      <c r="K9" s="81">
        <v>44</v>
      </c>
      <c r="L9" s="81">
        <v>37</v>
      </c>
      <c r="M9" s="81">
        <v>6</v>
      </c>
      <c r="N9" s="91">
        <v>5</v>
      </c>
      <c r="O9" s="92">
        <v>0</v>
      </c>
      <c r="P9" s="93">
        <f>N9+O9</f>
        <v>5</v>
      </c>
      <c r="Q9" s="82">
        <f>IFERROR(P9/M9,"-")</f>
        <v>0.83333333333333</v>
      </c>
      <c r="R9" s="81">
        <v>0</v>
      </c>
      <c r="S9" s="81">
        <v>1</v>
      </c>
      <c r="T9" s="82">
        <f>IFERROR(S9/(O9+P9),"-")</f>
        <v>0.2</v>
      </c>
      <c r="U9" s="182"/>
      <c r="V9" s="84">
        <v>1</v>
      </c>
      <c r="W9" s="82">
        <f>IF(P9=0,"-",V9/P9)</f>
        <v>0.2</v>
      </c>
      <c r="X9" s="186">
        <v>137000</v>
      </c>
      <c r="Y9" s="187">
        <f>IFERROR(X9/P9,"-")</f>
        <v>27400</v>
      </c>
      <c r="Z9" s="187">
        <f>IFERROR(X9/V9,"-")</f>
        <v>137000</v>
      </c>
      <c r="AA9" s="188"/>
      <c r="AB9" s="85"/>
      <c r="AC9" s="79"/>
      <c r="AD9" s="94">
        <v>1</v>
      </c>
      <c r="AE9" s="95">
        <f>IF(P9=0,"",IF(AD9=0,"",(AD9/P9)))</f>
        <v>0.2</v>
      </c>
      <c r="AF9" s="94">
        <v>1</v>
      </c>
      <c r="AG9" s="96">
        <f>IFERROR(AF9/AD9,"-")</f>
        <v>1</v>
      </c>
      <c r="AH9" s="97">
        <v>24000</v>
      </c>
      <c r="AI9" s="98">
        <f>IFERROR(AH9/AD9,"-")</f>
        <v>24000</v>
      </c>
      <c r="AJ9" s="99"/>
      <c r="AK9" s="99"/>
      <c r="AL9" s="99">
        <v>1</v>
      </c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0.2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0.4</v>
      </c>
      <c r="BY9" s="128">
        <v>1</v>
      </c>
      <c r="BZ9" s="129">
        <f>IFERROR(BY9/BW9,"-")</f>
        <v>0.5</v>
      </c>
      <c r="CA9" s="130">
        <v>132000</v>
      </c>
      <c r="CB9" s="131">
        <f>IFERROR(CA9/BW9,"-")</f>
        <v>66000</v>
      </c>
      <c r="CC9" s="132"/>
      <c r="CD9" s="132"/>
      <c r="CE9" s="132">
        <v>1</v>
      </c>
      <c r="CF9" s="133">
        <v>1</v>
      </c>
      <c r="CG9" s="134">
        <f>IF(P9=0,"",IF(CF9=0,"",(CF9/P9)))</f>
        <v>0.2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137000</v>
      </c>
      <c r="CQ9" s="141">
        <v>132000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75</v>
      </c>
      <c r="C10" s="203"/>
      <c r="D10" s="203" t="s">
        <v>76</v>
      </c>
      <c r="E10" s="203"/>
      <c r="F10" s="203" t="s">
        <v>63</v>
      </c>
      <c r="G10" s="203" t="s">
        <v>71</v>
      </c>
      <c r="H10" s="90" t="s">
        <v>72</v>
      </c>
      <c r="I10" s="204" t="s">
        <v>77</v>
      </c>
      <c r="J10" s="188"/>
      <c r="K10" s="81">
        <v>5</v>
      </c>
      <c r="L10" s="81">
        <v>0</v>
      </c>
      <c r="M10" s="81">
        <v>52</v>
      </c>
      <c r="N10" s="91">
        <v>5</v>
      </c>
      <c r="O10" s="92">
        <v>0</v>
      </c>
      <c r="P10" s="93">
        <f>N10+O10</f>
        <v>5</v>
      </c>
      <c r="Q10" s="82">
        <f>IFERROR(P10/M10,"-")</f>
        <v>0.096153846153846</v>
      </c>
      <c r="R10" s="81">
        <v>0</v>
      </c>
      <c r="S10" s="81">
        <v>1</v>
      </c>
      <c r="T10" s="82">
        <f>IFERROR(S10/(O10+P10),"-")</f>
        <v>0.2</v>
      </c>
      <c r="U10" s="182"/>
      <c r="V10" s="84">
        <v>2</v>
      </c>
      <c r="W10" s="82">
        <f>IF(P10=0,"-",V10/P10)</f>
        <v>0.4</v>
      </c>
      <c r="X10" s="186">
        <v>14000</v>
      </c>
      <c r="Y10" s="187">
        <f>IFERROR(X10/P10,"-")</f>
        <v>2800</v>
      </c>
      <c r="Z10" s="187">
        <f>IFERROR(X10/V10,"-")</f>
        <v>7000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</v>
      </c>
      <c r="BG10" s="112">
        <v>1</v>
      </c>
      <c r="BH10" s="114">
        <f>IFERROR(BG10/BE10,"-")</f>
        <v>1</v>
      </c>
      <c r="BI10" s="115">
        <v>1000</v>
      </c>
      <c r="BJ10" s="116">
        <f>IFERROR(BI10/BE10,"-")</f>
        <v>1000</v>
      </c>
      <c r="BK10" s="117">
        <v>1</v>
      </c>
      <c r="BL10" s="117"/>
      <c r="BM10" s="117"/>
      <c r="BN10" s="119">
        <v>1</v>
      </c>
      <c r="BO10" s="120">
        <f>IF(P10=0,"",IF(BN10=0,"",(BN10/P10)))</f>
        <v>0.2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0.4</v>
      </c>
      <c r="BY10" s="128">
        <v>1</v>
      </c>
      <c r="BZ10" s="129">
        <f>IFERROR(BY10/BW10,"-")</f>
        <v>0.5</v>
      </c>
      <c r="CA10" s="130">
        <v>13000</v>
      </c>
      <c r="CB10" s="131">
        <f>IFERROR(CA10/BW10,"-")</f>
        <v>6500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14000</v>
      </c>
      <c r="CQ10" s="141">
        <v>13000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76</v>
      </c>
      <c r="E11" s="203"/>
      <c r="F11" s="203" t="s">
        <v>68</v>
      </c>
      <c r="G11" s="203"/>
      <c r="H11" s="90"/>
      <c r="I11" s="90"/>
      <c r="J11" s="188"/>
      <c r="K11" s="81">
        <v>39</v>
      </c>
      <c r="L11" s="81">
        <v>25</v>
      </c>
      <c r="M11" s="81">
        <v>3</v>
      </c>
      <c r="N11" s="91">
        <v>2</v>
      </c>
      <c r="O11" s="92">
        <v>0</v>
      </c>
      <c r="P11" s="93">
        <f>N11+O11</f>
        <v>2</v>
      </c>
      <c r="Q11" s="82">
        <f>IFERROR(P11/M11,"-")</f>
        <v>0.66666666666667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0.2125</v>
      </c>
      <c r="B12" s="203" t="s">
        <v>79</v>
      </c>
      <c r="C12" s="203"/>
      <c r="D12" s="203" t="s">
        <v>80</v>
      </c>
      <c r="E12" s="203" t="s">
        <v>62</v>
      </c>
      <c r="F12" s="203" t="s">
        <v>81</v>
      </c>
      <c r="G12" s="203" t="s">
        <v>82</v>
      </c>
      <c r="H12" s="90" t="s">
        <v>83</v>
      </c>
      <c r="I12" s="90" t="s">
        <v>84</v>
      </c>
      <c r="J12" s="188">
        <v>800000</v>
      </c>
      <c r="K12" s="81">
        <v>29</v>
      </c>
      <c r="L12" s="81">
        <v>0</v>
      </c>
      <c r="M12" s="81">
        <v>98</v>
      </c>
      <c r="N12" s="91">
        <v>11</v>
      </c>
      <c r="O12" s="92">
        <v>0</v>
      </c>
      <c r="P12" s="93">
        <f>N12+O12</f>
        <v>11</v>
      </c>
      <c r="Q12" s="82">
        <f>IFERROR(P12/M12,"-")</f>
        <v>0.11224489795918</v>
      </c>
      <c r="R12" s="81">
        <v>1</v>
      </c>
      <c r="S12" s="81">
        <v>5</v>
      </c>
      <c r="T12" s="82">
        <f>IFERROR(S12/(O12+P12),"-")</f>
        <v>0.45454545454545</v>
      </c>
      <c r="U12" s="182">
        <f>IFERROR(J12/SUM(P12:P13),"-")</f>
        <v>40000</v>
      </c>
      <c r="V12" s="84">
        <v>3</v>
      </c>
      <c r="W12" s="82">
        <f>IF(P12=0,"-",V12/P12)</f>
        <v>0.27272727272727</v>
      </c>
      <c r="X12" s="186">
        <v>165000</v>
      </c>
      <c r="Y12" s="187">
        <f>IFERROR(X12/P12,"-")</f>
        <v>15000</v>
      </c>
      <c r="Z12" s="187">
        <f>IFERROR(X12/V12,"-")</f>
        <v>55000</v>
      </c>
      <c r="AA12" s="188">
        <f>SUM(X12:X13)-SUM(J12:J13)</f>
        <v>-630000</v>
      </c>
      <c r="AB12" s="85">
        <f>SUM(X12:X13)/SUM(J12:J13)</f>
        <v>0.2125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0.27272727272727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0.45454545454545</v>
      </c>
      <c r="BP12" s="121">
        <v>2</v>
      </c>
      <c r="BQ12" s="122">
        <f>IFERROR(BP12/BN12,"-")</f>
        <v>0.4</v>
      </c>
      <c r="BR12" s="123">
        <v>140000</v>
      </c>
      <c r="BS12" s="124">
        <f>IFERROR(BR12/BN12,"-")</f>
        <v>28000</v>
      </c>
      <c r="BT12" s="125"/>
      <c r="BU12" s="125"/>
      <c r="BV12" s="125">
        <v>2</v>
      </c>
      <c r="BW12" s="126">
        <v>3</v>
      </c>
      <c r="BX12" s="127">
        <f>IF(P12=0,"",IF(BW12=0,"",(BW12/P12)))</f>
        <v>0.27272727272727</v>
      </c>
      <c r="BY12" s="128">
        <v>1</v>
      </c>
      <c r="BZ12" s="129">
        <f>IFERROR(BY12/BW12,"-")</f>
        <v>0.33333333333333</v>
      </c>
      <c r="CA12" s="130">
        <v>25000</v>
      </c>
      <c r="CB12" s="131">
        <f>IFERROR(CA12/BW12,"-")</f>
        <v>8333.3333333333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165000</v>
      </c>
      <c r="CQ12" s="141">
        <v>121000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85</v>
      </c>
      <c r="C13" s="203"/>
      <c r="D13" s="203" t="s">
        <v>80</v>
      </c>
      <c r="E13" s="203" t="s">
        <v>62</v>
      </c>
      <c r="F13" s="203" t="s">
        <v>68</v>
      </c>
      <c r="G13" s="203"/>
      <c r="H13" s="90"/>
      <c r="I13" s="90"/>
      <c r="J13" s="188"/>
      <c r="K13" s="81">
        <v>57</v>
      </c>
      <c r="L13" s="81">
        <v>49</v>
      </c>
      <c r="M13" s="81">
        <v>16</v>
      </c>
      <c r="N13" s="91">
        <v>9</v>
      </c>
      <c r="O13" s="92">
        <v>0</v>
      </c>
      <c r="P13" s="93">
        <f>N13+O13</f>
        <v>9</v>
      </c>
      <c r="Q13" s="82">
        <f>IFERROR(P13/M13,"-")</f>
        <v>0.5625</v>
      </c>
      <c r="R13" s="81">
        <v>1</v>
      </c>
      <c r="S13" s="81">
        <v>2</v>
      </c>
      <c r="T13" s="82">
        <f>IFERROR(S13/(O13+P13),"-")</f>
        <v>0.22222222222222</v>
      </c>
      <c r="U13" s="182"/>
      <c r="V13" s="84">
        <v>1</v>
      </c>
      <c r="W13" s="82">
        <f>IF(P13=0,"-",V13/P13)</f>
        <v>0.11111111111111</v>
      </c>
      <c r="X13" s="186">
        <v>5000</v>
      </c>
      <c r="Y13" s="187">
        <f>IFERROR(X13/P13,"-")</f>
        <v>555.55555555556</v>
      </c>
      <c r="Z13" s="187">
        <f>IFERROR(X13/V13,"-")</f>
        <v>5000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0.11111111111111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0.33333333333333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4</v>
      </c>
      <c r="BX13" s="127">
        <f>IF(P13=0,"",IF(BW13=0,"",(BW13/P13)))</f>
        <v>0.44444444444444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0.11111111111111</v>
      </c>
      <c r="CH13" s="135">
        <v>1</v>
      </c>
      <c r="CI13" s="136">
        <f>IFERROR(CH13/CF13,"-")</f>
        <v>1</v>
      </c>
      <c r="CJ13" s="137">
        <v>5000</v>
      </c>
      <c r="CK13" s="138">
        <f>IFERROR(CJ13/CF13,"-")</f>
        <v>5000</v>
      </c>
      <c r="CL13" s="139">
        <v>1</v>
      </c>
      <c r="CM13" s="139"/>
      <c r="CN13" s="139"/>
      <c r="CO13" s="140">
        <v>1</v>
      </c>
      <c r="CP13" s="141">
        <v>5000</v>
      </c>
      <c r="CQ13" s="141">
        <v>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2.1826923076923</v>
      </c>
      <c r="B14" s="203" t="s">
        <v>86</v>
      </c>
      <c r="C14" s="203"/>
      <c r="D14" s="203" t="s">
        <v>61</v>
      </c>
      <c r="E14" s="203" t="s">
        <v>62</v>
      </c>
      <c r="F14" s="203" t="s">
        <v>63</v>
      </c>
      <c r="G14" s="203" t="s">
        <v>87</v>
      </c>
      <c r="H14" s="90" t="s">
        <v>88</v>
      </c>
      <c r="I14" s="205" t="s">
        <v>89</v>
      </c>
      <c r="J14" s="188">
        <v>520000</v>
      </c>
      <c r="K14" s="81">
        <v>8</v>
      </c>
      <c r="L14" s="81">
        <v>0</v>
      </c>
      <c r="M14" s="81">
        <v>32</v>
      </c>
      <c r="N14" s="91">
        <v>3</v>
      </c>
      <c r="O14" s="92">
        <v>0</v>
      </c>
      <c r="P14" s="93">
        <f>N14+O14</f>
        <v>3</v>
      </c>
      <c r="Q14" s="82">
        <f>IFERROR(P14/M14,"-")</f>
        <v>0.09375</v>
      </c>
      <c r="R14" s="81">
        <v>0</v>
      </c>
      <c r="S14" s="81">
        <v>2</v>
      </c>
      <c r="T14" s="82">
        <f>IFERROR(S14/(O14+P14),"-")</f>
        <v>0.66666666666667</v>
      </c>
      <c r="U14" s="182">
        <f>IFERROR(J14/SUM(P14:P18),"-")</f>
        <v>14054.054054054</v>
      </c>
      <c r="V14" s="84">
        <v>1</v>
      </c>
      <c r="W14" s="82">
        <f>IF(P14=0,"-",V14/P14)</f>
        <v>0.33333333333333</v>
      </c>
      <c r="X14" s="186">
        <v>5000</v>
      </c>
      <c r="Y14" s="187">
        <f>IFERROR(X14/P14,"-")</f>
        <v>1666.6666666667</v>
      </c>
      <c r="Z14" s="187">
        <f>IFERROR(X14/V14,"-")</f>
        <v>5000</v>
      </c>
      <c r="AA14" s="188">
        <f>SUM(X14:X18)-SUM(J14:J18)</f>
        <v>615000</v>
      </c>
      <c r="AB14" s="85">
        <f>SUM(X14:X18)/SUM(J14:J18)</f>
        <v>2.1826923076923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0.33333333333333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0.33333333333333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0.33333333333333</v>
      </c>
      <c r="BY14" s="128">
        <v>1</v>
      </c>
      <c r="BZ14" s="129">
        <f>IFERROR(BY14/BW14,"-")</f>
        <v>1</v>
      </c>
      <c r="CA14" s="130">
        <v>5000</v>
      </c>
      <c r="CB14" s="131">
        <f>IFERROR(CA14/BW14,"-")</f>
        <v>5000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63</v>
      </c>
      <c r="G15" s="203" t="s">
        <v>87</v>
      </c>
      <c r="H15" s="90" t="s">
        <v>88</v>
      </c>
      <c r="I15" s="205" t="s">
        <v>93</v>
      </c>
      <c r="J15" s="188"/>
      <c r="K15" s="81">
        <v>7</v>
      </c>
      <c r="L15" s="81">
        <v>0</v>
      </c>
      <c r="M15" s="81">
        <v>44</v>
      </c>
      <c r="N15" s="91">
        <v>3</v>
      </c>
      <c r="O15" s="92">
        <v>0</v>
      </c>
      <c r="P15" s="93">
        <f>N15+O15</f>
        <v>3</v>
      </c>
      <c r="Q15" s="82">
        <f>IFERROR(P15/M15,"-")</f>
        <v>0.068181818181818</v>
      </c>
      <c r="R15" s="81">
        <v>1</v>
      </c>
      <c r="S15" s="81">
        <v>2</v>
      </c>
      <c r="T15" s="82">
        <f>IFERROR(S15/(O15+P15),"-")</f>
        <v>0.66666666666667</v>
      </c>
      <c r="U15" s="182"/>
      <c r="V15" s="84">
        <v>3</v>
      </c>
      <c r="W15" s="82">
        <f>IF(P15=0,"-",V15/P15)</f>
        <v>1</v>
      </c>
      <c r="X15" s="186">
        <v>337000</v>
      </c>
      <c r="Y15" s="187">
        <f>IFERROR(X15/P15,"-")</f>
        <v>112333.33333333</v>
      </c>
      <c r="Z15" s="187">
        <f>IFERROR(X15/V15,"-")</f>
        <v>112333.33333333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0.66666666666667</v>
      </c>
      <c r="BP15" s="121">
        <v>2</v>
      </c>
      <c r="BQ15" s="122">
        <f>IFERROR(BP15/BN15,"-")</f>
        <v>1</v>
      </c>
      <c r="BR15" s="123">
        <v>36000</v>
      </c>
      <c r="BS15" s="124">
        <f>IFERROR(BR15/BN15,"-")</f>
        <v>18000</v>
      </c>
      <c r="BT15" s="125"/>
      <c r="BU15" s="125"/>
      <c r="BV15" s="125">
        <v>2</v>
      </c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1</v>
      </c>
      <c r="CG15" s="134">
        <f>IF(P15=0,"",IF(CF15=0,"",(CF15/P15)))</f>
        <v>0.33333333333333</v>
      </c>
      <c r="CH15" s="135">
        <v>1</v>
      </c>
      <c r="CI15" s="136">
        <f>IFERROR(CH15/CF15,"-")</f>
        <v>1</v>
      </c>
      <c r="CJ15" s="137">
        <v>301000</v>
      </c>
      <c r="CK15" s="138">
        <f>IFERROR(CJ15/CF15,"-")</f>
        <v>301000</v>
      </c>
      <c r="CL15" s="139"/>
      <c r="CM15" s="139"/>
      <c r="CN15" s="139">
        <v>1</v>
      </c>
      <c r="CO15" s="140">
        <v>3</v>
      </c>
      <c r="CP15" s="141">
        <v>337000</v>
      </c>
      <c r="CQ15" s="141">
        <v>301000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94</v>
      </c>
      <c r="C16" s="203"/>
      <c r="D16" s="203" t="s">
        <v>95</v>
      </c>
      <c r="E16" s="203" t="s">
        <v>96</v>
      </c>
      <c r="F16" s="203" t="s">
        <v>63</v>
      </c>
      <c r="G16" s="203" t="s">
        <v>87</v>
      </c>
      <c r="H16" s="90" t="s">
        <v>88</v>
      </c>
      <c r="I16" s="205" t="s">
        <v>97</v>
      </c>
      <c r="J16" s="188"/>
      <c r="K16" s="81">
        <v>22</v>
      </c>
      <c r="L16" s="81">
        <v>0</v>
      </c>
      <c r="M16" s="81">
        <v>75</v>
      </c>
      <c r="N16" s="91">
        <v>2</v>
      </c>
      <c r="O16" s="92">
        <v>0</v>
      </c>
      <c r="P16" s="93">
        <f>N16+O16</f>
        <v>2</v>
      </c>
      <c r="Q16" s="82">
        <f>IFERROR(P16/M16,"-")</f>
        <v>0.026666666666667</v>
      </c>
      <c r="R16" s="81">
        <v>0</v>
      </c>
      <c r="S16" s="81">
        <v>1</v>
      </c>
      <c r="T16" s="82">
        <f>IFERROR(S16/(O16+P16),"-")</f>
        <v>0.5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98</v>
      </c>
      <c r="C17" s="203"/>
      <c r="D17" s="203" t="s">
        <v>70</v>
      </c>
      <c r="E17" s="203" t="s">
        <v>99</v>
      </c>
      <c r="F17" s="203" t="s">
        <v>63</v>
      </c>
      <c r="G17" s="203" t="s">
        <v>87</v>
      </c>
      <c r="H17" s="90" t="s">
        <v>88</v>
      </c>
      <c r="I17" s="205" t="s">
        <v>100</v>
      </c>
      <c r="J17" s="188"/>
      <c r="K17" s="81">
        <v>30</v>
      </c>
      <c r="L17" s="81">
        <v>0</v>
      </c>
      <c r="M17" s="81">
        <v>86</v>
      </c>
      <c r="N17" s="91">
        <v>8</v>
      </c>
      <c r="O17" s="92">
        <v>0</v>
      </c>
      <c r="P17" s="93">
        <f>N17+O17</f>
        <v>8</v>
      </c>
      <c r="Q17" s="82">
        <f>IFERROR(P17/M17,"-")</f>
        <v>0.093023255813953</v>
      </c>
      <c r="R17" s="81">
        <v>0</v>
      </c>
      <c r="S17" s="81">
        <v>3</v>
      </c>
      <c r="T17" s="82">
        <f>IFERROR(S17/(O17+P17),"-")</f>
        <v>0.375</v>
      </c>
      <c r="U17" s="182"/>
      <c r="V17" s="84">
        <v>1</v>
      </c>
      <c r="W17" s="82">
        <f>IF(P17=0,"-",V17/P17)</f>
        <v>0.125</v>
      </c>
      <c r="X17" s="186">
        <v>3000</v>
      </c>
      <c r="Y17" s="187">
        <f>IFERROR(X17/P17,"-")</f>
        <v>375</v>
      </c>
      <c r="Z17" s="187">
        <f>IFERROR(X17/V17,"-")</f>
        <v>3000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3</v>
      </c>
      <c r="AW17" s="107">
        <f>IF(P17=0,"",IF(AV17=0,"",(AV17/P17)))</f>
        <v>0.375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</v>
      </c>
      <c r="BF17" s="113">
        <f>IF(P17=0,"",IF(BE17=0,"",(BE17/P17)))</f>
        <v>0.125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0.25</v>
      </c>
      <c r="BP17" s="121">
        <v>1</v>
      </c>
      <c r="BQ17" s="122">
        <f>IFERROR(BP17/BN17,"-")</f>
        <v>0.5</v>
      </c>
      <c r="BR17" s="123">
        <v>3000</v>
      </c>
      <c r="BS17" s="124">
        <f>IFERROR(BR17/BN17,"-")</f>
        <v>1500</v>
      </c>
      <c r="BT17" s="125">
        <v>1</v>
      </c>
      <c r="BU17" s="125"/>
      <c r="BV17" s="125"/>
      <c r="BW17" s="126">
        <v>2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101</v>
      </c>
      <c r="C18" s="203"/>
      <c r="D18" s="203" t="s">
        <v>102</v>
      </c>
      <c r="E18" s="203" t="s">
        <v>102</v>
      </c>
      <c r="F18" s="203" t="s">
        <v>68</v>
      </c>
      <c r="G18" s="203" t="s">
        <v>103</v>
      </c>
      <c r="H18" s="90"/>
      <c r="I18" s="90"/>
      <c r="J18" s="188"/>
      <c r="K18" s="81">
        <v>126</v>
      </c>
      <c r="L18" s="81">
        <v>83</v>
      </c>
      <c r="M18" s="81">
        <v>36</v>
      </c>
      <c r="N18" s="91">
        <v>21</v>
      </c>
      <c r="O18" s="92">
        <v>0</v>
      </c>
      <c r="P18" s="93">
        <f>N18+O18</f>
        <v>21</v>
      </c>
      <c r="Q18" s="82">
        <f>IFERROR(P18/M18,"-")</f>
        <v>0.58333333333333</v>
      </c>
      <c r="R18" s="81">
        <v>7</v>
      </c>
      <c r="S18" s="81">
        <v>8</v>
      </c>
      <c r="T18" s="82">
        <f>IFERROR(S18/(O18+P18),"-")</f>
        <v>0.38095238095238</v>
      </c>
      <c r="U18" s="182"/>
      <c r="V18" s="84">
        <v>8</v>
      </c>
      <c r="W18" s="82">
        <f>IF(P18=0,"-",V18/P18)</f>
        <v>0.38095238095238</v>
      </c>
      <c r="X18" s="186">
        <v>790000</v>
      </c>
      <c r="Y18" s="187">
        <f>IFERROR(X18/P18,"-")</f>
        <v>37619.047619048</v>
      </c>
      <c r="Z18" s="187">
        <f>IFERROR(X18/V18,"-")</f>
        <v>98750</v>
      </c>
      <c r="AA18" s="188"/>
      <c r="AB18" s="85"/>
      <c r="AC18" s="79"/>
      <c r="AD18" s="94">
        <v>1</v>
      </c>
      <c r="AE18" s="95">
        <f>IF(P18=0,"",IF(AD18=0,"",(AD18/P18)))</f>
        <v>0.047619047619048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0.14285714285714</v>
      </c>
      <c r="BG18" s="112">
        <v>1</v>
      </c>
      <c r="BH18" s="114">
        <f>IFERROR(BG18/BE18,"-")</f>
        <v>0.33333333333333</v>
      </c>
      <c r="BI18" s="115">
        <v>3000</v>
      </c>
      <c r="BJ18" s="116">
        <f>IFERROR(BI18/BE18,"-")</f>
        <v>1000</v>
      </c>
      <c r="BK18" s="117">
        <v>1</v>
      </c>
      <c r="BL18" s="117"/>
      <c r="BM18" s="117"/>
      <c r="BN18" s="119">
        <v>7</v>
      </c>
      <c r="BO18" s="120">
        <f>IF(P18=0,"",IF(BN18=0,"",(BN18/P18)))</f>
        <v>0.33333333333333</v>
      </c>
      <c r="BP18" s="121">
        <v>2</v>
      </c>
      <c r="BQ18" s="122">
        <f>IFERROR(BP18/BN18,"-")</f>
        <v>0.28571428571429</v>
      </c>
      <c r="BR18" s="123">
        <v>57000</v>
      </c>
      <c r="BS18" s="124">
        <f>IFERROR(BR18/BN18,"-")</f>
        <v>8142.8571428571</v>
      </c>
      <c r="BT18" s="125">
        <v>1</v>
      </c>
      <c r="BU18" s="125"/>
      <c r="BV18" s="125">
        <v>1</v>
      </c>
      <c r="BW18" s="126">
        <v>4</v>
      </c>
      <c r="BX18" s="127">
        <f>IF(P18=0,"",IF(BW18=0,"",(BW18/P18)))</f>
        <v>0.19047619047619</v>
      </c>
      <c r="BY18" s="128">
        <v>4</v>
      </c>
      <c r="BZ18" s="129">
        <f>IFERROR(BY18/BW18,"-")</f>
        <v>1</v>
      </c>
      <c r="CA18" s="130">
        <v>320000</v>
      </c>
      <c r="CB18" s="131">
        <f>IFERROR(CA18/BW18,"-")</f>
        <v>80000</v>
      </c>
      <c r="CC18" s="132"/>
      <c r="CD18" s="132">
        <v>1</v>
      </c>
      <c r="CE18" s="132">
        <v>3</v>
      </c>
      <c r="CF18" s="133">
        <v>6</v>
      </c>
      <c r="CG18" s="134">
        <f>IF(P18=0,"",IF(CF18=0,"",(CF18/P18)))</f>
        <v>0.28571428571429</v>
      </c>
      <c r="CH18" s="135">
        <v>2</v>
      </c>
      <c r="CI18" s="136">
        <f>IFERROR(CH18/CF18,"-")</f>
        <v>0.33333333333333</v>
      </c>
      <c r="CJ18" s="137">
        <v>436000</v>
      </c>
      <c r="CK18" s="138">
        <f>IFERROR(CJ18/CF18,"-")</f>
        <v>72666.666666667</v>
      </c>
      <c r="CL18" s="139"/>
      <c r="CM18" s="139"/>
      <c r="CN18" s="139">
        <v>2</v>
      </c>
      <c r="CO18" s="140">
        <v>8</v>
      </c>
      <c r="CP18" s="141">
        <v>790000</v>
      </c>
      <c r="CQ18" s="141">
        <v>317000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4.7066666666667</v>
      </c>
      <c r="B19" s="203" t="s">
        <v>104</v>
      </c>
      <c r="C19" s="203"/>
      <c r="D19" s="203" t="s">
        <v>105</v>
      </c>
      <c r="E19" s="203" t="s">
        <v>106</v>
      </c>
      <c r="F19" s="203" t="s">
        <v>63</v>
      </c>
      <c r="G19" s="203" t="s">
        <v>64</v>
      </c>
      <c r="H19" s="90" t="s">
        <v>107</v>
      </c>
      <c r="I19" s="90" t="s">
        <v>108</v>
      </c>
      <c r="J19" s="188">
        <v>375000</v>
      </c>
      <c r="K19" s="81">
        <v>7</v>
      </c>
      <c r="L19" s="81">
        <v>0</v>
      </c>
      <c r="M19" s="81">
        <v>34</v>
      </c>
      <c r="N19" s="91">
        <v>1</v>
      </c>
      <c r="O19" s="92">
        <v>0</v>
      </c>
      <c r="P19" s="93">
        <f>N19+O19</f>
        <v>1</v>
      </c>
      <c r="Q19" s="82">
        <f>IFERROR(P19/M19,"-")</f>
        <v>0.029411764705882</v>
      </c>
      <c r="R19" s="81">
        <v>0</v>
      </c>
      <c r="S19" s="81">
        <v>0</v>
      </c>
      <c r="T19" s="82">
        <f>IFERROR(S19/(O19+P19),"-")</f>
        <v>0</v>
      </c>
      <c r="U19" s="182">
        <f>IFERROR(J19/SUM(P19:P26),"-")</f>
        <v>14423.076923077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SUM(X19:X26)-SUM(J19:J26)</f>
        <v>1390000</v>
      </c>
      <c r="AB19" s="85">
        <f>SUM(X19:X26)/SUM(J19:J26)</f>
        <v>4.7066666666667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109</v>
      </c>
      <c r="C20" s="203"/>
      <c r="D20" s="203" t="s">
        <v>110</v>
      </c>
      <c r="E20" s="203" t="s">
        <v>111</v>
      </c>
      <c r="F20" s="203" t="s">
        <v>63</v>
      </c>
      <c r="G20" s="203"/>
      <c r="H20" s="90" t="s">
        <v>107</v>
      </c>
      <c r="I20" s="90" t="s">
        <v>112</v>
      </c>
      <c r="J20" s="188"/>
      <c r="K20" s="81">
        <v>3</v>
      </c>
      <c r="L20" s="81">
        <v>0</v>
      </c>
      <c r="M20" s="81">
        <v>44</v>
      </c>
      <c r="N20" s="91">
        <v>1</v>
      </c>
      <c r="O20" s="92">
        <v>0</v>
      </c>
      <c r="P20" s="93">
        <f>N20+O20</f>
        <v>1</v>
      </c>
      <c r="Q20" s="82">
        <f>IFERROR(P20/M20,"-")</f>
        <v>0.022727272727273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1</v>
      </c>
      <c r="X20" s="186">
        <v>14000</v>
      </c>
      <c r="Y20" s="187">
        <f>IFERROR(X20/P20,"-")</f>
        <v>14000</v>
      </c>
      <c r="Z20" s="187">
        <f>IFERROR(X20/V20,"-")</f>
        <v>14000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1</v>
      </c>
      <c r="BY20" s="128">
        <v>1</v>
      </c>
      <c r="BZ20" s="129">
        <f>IFERROR(BY20/BW20,"-")</f>
        <v>1</v>
      </c>
      <c r="CA20" s="130">
        <v>14000</v>
      </c>
      <c r="CB20" s="131">
        <f>IFERROR(CA20/BW20,"-")</f>
        <v>14000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14000</v>
      </c>
      <c r="CQ20" s="141">
        <v>14000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113</v>
      </c>
      <c r="C21" s="203"/>
      <c r="D21" s="203" t="s">
        <v>91</v>
      </c>
      <c r="E21" s="203" t="s">
        <v>114</v>
      </c>
      <c r="F21" s="203" t="s">
        <v>63</v>
      </c>
      <c r="G21" s="203"/>
      <c r="H21" s="90" t="s">
        <v>107</v>
      </c>
      <c r="I21" s="90" t="s">
        <v>115</v>
      </c>
      <c r="J21" s="188"/>
      <c r="K21" s="81">
        <v>2</v>
      </c>
      <c r="L21" s="81">
        <v>0</v>
      </c>
      <c r="M21" s="81">
        <v>18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116</v>
      </c>
      <c r="C22" s="203"/>
      <c r="D22" s="203" t="s">
        <v>102</v>
      </c>
      <c r="E22" s="203" t="s">
        <v>102</v>
      </c>
      <c r="F22" s="203" t="s">
        <v>68</v>
      </c>
      <c r="G22" s="203"/>
      <c r="H22" s="90"/>
      <c r="I22" s="90"/>
      <c r="J22" s="188"/>
      <c r="K22" s="81">
        <v>127</v>
      </c>
      <c r="L22" s="81">
        <v>51</v>
      </c>
      <c r="M22" s="81">
        <v>49</v>
      </c>
      <c r="N22" s="91">
        <v>11</v>
      </c>
      <c r="O22" s="92">
        <v>0</v>
      </c>
      <c r="P22" s="93">
        <f>N22+O22</f>
        <v>11</v>
      </c>
      <c r="Q22" s="82">
        <f>IFERROR(P22/M22,"-")</f>
        <v>0.22448979591837</v>
      </c>
      <c r="R22" s="81">
        <v>3</v>
      </c>
      <c r="S22" s="81">
        <v>3</v>
      </c>
      <c r="T22" s="82">
        <f>IFERROR(S22/(O22+P22),"-")</f>
        <v>0.27272727272727</v>
      </c>
      <c r="U22" s="182"/>
      <c r="V22" s="84">
        <v>5</v>
      </c>
      <c r="W22" s="82">
        <f>IF(P22=0,"-",V22/P22)</f>
        <v>0.45454545454545</v>
      </c>
      <c r="X22" s="186">
        <v>1377000</v>
      </c>
      <c r="Y22" s="187">
        <f>IFERROR(X22/P22,"-")</f>
        <v>125181.81818182</v>
      </c>
      <c r="Z22" s="187">
        <f>IFERROR(X22/V22,"-")</f>
        <v>275400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6</v>
      </c>
      <c r="BO22" s="120">
        <f>IF(P22=0,"",IF(BN22=0,"",(BN22/P22)))</f>
        <v>0.54545454545455</v>
      </c>
      <c r="BP22" s="121">
        <v>4</v>
      </c>
      <c r="BQ22" s="122">
        <f>IFERROR(BP22/BN22,"-")</f>
        <v>0.66666666666667</v>
      </c>
      <c r="BR22" s="123">
        <v>13000</v>
      </c>
      <c r="BS22" s="124">
        <f>IFERROR(BR22/BN22,"-")</f>
        <v>2166.6666666667</v>
      </c>
      <c r="BT22" s="125">
        <v>2</v>
      </c>
      <c r="BU22" s="125">
        <v>1</v>
      </c>
      <c r="BV22" s="125">
        <v>1</v>
      </c>
      <c r="BW22" s="126">
        <v>4</v>
      </c>
      <c r="BX22" s="127">
        <f>IF(P22=0,"",IF(BW22=0,"",(BW22/P22)))</f>
        <v>0.36363636363636</v>
      </c>
      <c r="BY22" s="128">
        <v>3</v>
      </c>
      <c r="BZ22" s="129">
        <f>IFERROR(BY22/BW22,"-")</f>
        <v>0.75</v>
      </c>
      <c r="CA22" s="130">
        <v>1371000</v>
      </c>
      <c r="CB22" s="131">
        <f>IFERROR(CA22/BW22,"-")</f>
        <v>342750</v>
      </c>
      <c r="CC22" s="132">
        <v>1</v>
      </c>
      <c r="CD22" s="132"/>
      <c r="CE22" s="132">
        <v>2</v>
      </c>
      <c r="CF22" s="133">
        <v>1</v>
      </c>
      <c r="CG22" s="134">
        <f>IF(P22=0,"",IF(CF22=0,"",(CF22/P22)))</f>
        <v>0.090909090909091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5</v>
      </c>
      <c r="CP22" s="141">
        <v>1377000</v>
      </c>
      <c r="CQ22" s="141">
        <v>1324000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117</v>
      </c>
      <c r="C23" s="203"/>
      <c r="D23" s="203" t="s">
        <v>105</v>
      </c>
      <c r="E23" s="203" t="s">
        <v>106</v>
      </c>
      <c r="F23" s="203" t="s">
        <v>63</v>
      </c>
      <c r="G23" s="203" t="s">
        <v>71</v>
      </c>
      <c r="H23" s="90" t="s">
        <v>107</v>
      </c>
      <c r="I23" s="90" t="s">
        <v>108</v>
      </c>
      <c r="J23" s="188"/>
      <c r="K23" s="81">
        <v>17</v>
      </c>
      <c r="L23" s="81">
        <v>0</v>
      </c>
      <c r="M23" s="81">
        <v>60</v>
      </c>
      <c r="N23" s="91">
        <v>2</v>
      </c>
      <c r="O23" s="92">
        <v>0</v>
      </c>
      <c r="P23" s="93">
        <f>N23+O23</f>
        <v>2</v>
      </c>
      <c r="Q23" s="82">
        <f>IFERROR(P23/M23,"-")</f>
        <v>0.033333333333333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118</v>
      </c>
      <c r="C24" s="203"/>
      <c r="D24" s="203" t="s">
        <v>110</v>
      </c>
      <c r="E24" s="203" t="s">
        <v>111</v>
      </c>
      <c r="F24" s="203" t="s">
        <v>63</v>
      </c>
      <c r="G24" s="203"/>
      <c r="H24" s="90" t="s">
        <v>107</v>
      </c>
      <c r="I24" s="90" t="s">
        <v>112</v>
      </c>
      <c r="J24" s="188"/>
      <c r="K24" s="81">
        <v>4</v>
      </c>
      <c r="L24" s="81">
        <v>0</v>
      </c>
      <c r="M24" s="81">
        <v>26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119</v>
      </c>
      <c r="C25" s="203"/>
      <c r="D25" s="203" t="s">
        <v>91</v>
      </c>
      <c r="E25" s="203" t="s">
        <v>114</v>
      </c>
      <c r="F25" s="203" t="s">
        <v>63</v>
      </c>
      <c r="G25" s="203"/>
      <c r="H25" s="90" t="s">
        <v>107</v>
      </c>
      <c r="I25" s="90" t="s">
        <v>115</v>
      </c>
      <c r="J25" s="188"/>
      <c r="K25" s="81">
        <v>1</v>
      </c>
      <c r="L25" s="81">
        <v>0</v>
      </c>
      <c r="M25" s="81">
        <v>12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120</v>
      </c>
      <c r="C26" s="203"/>
      <c r="D26" s="203" t="s">
        <v>102</v>
      </c>
      <c r="E26" s="203" t="s">
        <v>102</v>
      </c>
      <c r="F26" s="203" t="s">
        <v>68</v>
      </c>
      <c r="G26" s="203"/>
      <c r="H26" s="90"/>
      <c r="I26" s="90"/>
      <c r="J26" s="188"/>
      <c r="K26" s="81">
        <v>106</v>
      </c>
      <c r="L26" s="81">
        <v>63</v>
      </c>
      <c r="M26" s="81">
        <v>25</v>
      </c>
      <c r="N26" s="91">
        <v>11</v>
      </c>
      <c r="O26" s="92">
        <v>0</v>
      </c>
      <c r="P26" s="93">
        <f>N26+O26</f>
        <v>11</v>
      </c>
      <c r="Q26" s="82">
        <f>IFERROR(P26/M26,"-")</f>
        <v>0.44</v>
      </c>
      <c r="R26" s="81">
        <v>1</v>
      </c>
      <c r="S26" s="81">
        <v>4</v>
      </c>
      <c r="T26" s="82">
        <f>IFERROR(S26/(O26+P26),"-")</f>
        <v>0.36363636363636</v>
      </c>
      <c r="U26" s="182"/>
      <c r="V26" s="84">
        <v>4</v>
      </c>
      <c r="W26" s="82">
        <f>IF(P26=0,"-",V26/P26)</f>
        <v>0.36363636363636</v>
      </c>
      <c r="X26" s="186">
        <v>374000</v>
      </c>
      <c r="Y26" s="187">
        <f>IFERROR(X26/P26,"-")</f>
        <v>34000</v>
      </c>
      <c r="Z26" s="187">
        <f>IFERROR(X26/V26,"-")</f>
        <v>93500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3</v>
      </c>
      <c r="BF26" s="113">
        <f>IF(P26=0,"",IF(BE26=0,"",(BE26/P26)))</f>
        <v>0.27272727272727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0.18181818181818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5</v>
      </c>
      <c r="BX26" s="127">
        <f>IF(P26=0,"",IF(BW26=0,"",(BW26/P26)))</f>
        <v>0.45454545454545</v>
      </c>
      <c r="BY26" s="128">
        <v>3</v>
      </c>
      <c r="BZ26" s="129">
        <f>IFERROR(BY26/BW26,"-")</f>
        <v>0.6</v>
      </c>
      <c r="CA26" s="130">
        <v>38000</v>
      </c>
      <c r="CB26" s="131">
        <f>IFERROR(CA26/BW26,"-")</f>
        <v>7600</v>
      </c>
      <c r="CC26" s="132">
        <v>1</v>
      </c>
      <c r="CD26" s="132">
        <v>1</v>
      </c>
      <c r="CE26" s="132">
        <v>1</v>
      </c>
      <c r="CF26" s="133">
        <v>1</v>
      </c>
      <c r="CG26" s="134">
        <f>IF(P26=0,"",IF(CF26=0,"",(CF26/P26)))</f>
        <v>0.090909090909091</v>
      </c>
      <c r="CH26" s="135">
        <v>1</v>
      </c>
      <c r="CI26" s="136">
        <f>IFERROR(CH26/CF26,"-")</f>
        <v>1</v>
      </c>
      <c r="CJ26" s="137">
        <v>336000</v>
      </c>
      <c r="CK26" s="138">
        <f>IFERROR(CJ26/CF26,"-")</f>
        <v>336000</v>
      </c>
      <c r="CL26" s="139"/>
      <c r="CM26" s="139"/>
      <c r="CN26" s="139">
        <v>1</v>
      </c>
      <c r="CO26" s="140">
        <v>4</v>
      </c>
      <c r="CP26" s="141">
        <v>374000</v>
      </c>
      <c r="CQ26" s="141">
        <v>336000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>
        <f>AB27</f>
        <v>2.3466666666667</v>
      </c>
      <c r="B27" s="203" t="s">
        <v>121</v>
      </c>
      <c r="C27" s="203"/>
      <c r="D27" s="203" t="s">
        <v>105</v>
      </c>
      <c r="E27" s="203" t="s">
        <v>106</v>
      </c>
      <c r="F27" s="203" t="s">
        <v>63</v>
      </c>
      <c r="G27" s="203" t="s">
        <v>122</v>
      </c>
      <c r="H27" s="90" t="s">
        <v>123</v>
      </c>
      <c r="I27" s="90" t="s">
        <v>124</v>
      </c>
      <c r="J27" s="188">
        <v>300000</v>
      </c>
      <c r="K27" s="81">
        <v>14</v>
      </c>
      <c r="L27" s="81">
        <v>0</v>
      </c>
      <c r="M27" s="81">
        <v>70</v>
      </c>
      <c r="N27" s="91">
        <v>3</v>
      </c>
      <c r="O27" s="92">
        <v>0</v>
      </c>
      <c r="P27" s="93">
        <f>N27+O27</f>
        <v>3</v>
      </c>
      <c r="Q27" s="82">
        <f>IFERROR(P27/M27,"-")</f>
        <v>0.042857142857143</v>
      </c>
      <c r="R27" s="81">
        <v>0</v>
      </c>
      <c r="S27" s="81">
        <v>2</v>
      </c>
      <c r="T27" s="82">
        <f>IFERROR(S27/(O27+P27),"-")</f>
        <v>0.66666666666667</v>
      </c>
      <c r="U27" s="182">
        <f>IFERROR(J27/SUM(P27:P31),"-")</f>
        <v>9375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SUM(X27:X31)-SUM(J27:J31)</f>
        <v>404000</v>
      </c>
      <c r="AB27" s="85">
        <f>SUM(X27:X31)/SUM(J27:J31)</f>
        <v>2.3466666666667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0.66666666666667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125</v>
      </c>
      <c r="C28" s="203"/>
      <c r="D28" s="203" t="s">
        <v>110</v>
      </c>
      <c r="E28" s="203" t="s">
        <v>111</v>
      </c>
      <c r="F28" s="203" t="s">
        <v>63</v>
      </c>
      <c r="G28" s="203"/>
      <c r="H28" s="90" t="s">
        <v>123</v>
      </c>
      <c r="I28" s="90"/>
      <c r="J28" s="188"/>
      <c r="K28" s="81">
        <v>8</v>
      </c>
      <c r="L28" s="81">
        <v>0</v>
      </c>
      <c r="M28" s="81">
        <v>67</v>
      </c>
      <c r="N28" s="91">
        <v>1</v>
      </c>
      <c r="O28" s="92">
        <v>0</v>
      </c>
      <c r="P28" s="93">
        <f>N28+O28</f>
        <v>1</v>
      </c>
      <c r="Q28" s="82">
        <f>IFERROR(P28/M28,"-")</f>
        <v>0.014925373134328</v>
      </c>
      <c r="R28" s="81">
        <v>0</v>
      </c>
      <c r="S28" s="81">
        <v>1</v>
      </c>
      <c r="T28" s="82">
        <f>IFERROR(S28/(O28+P28),"-")</f>
        <v>1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126</v>
      </c>
      <c r="C29" s="203"/>
      <c r="D29" s="203" t="s">
        <v>91</v>
      </c>
      <c r="E29" s="203" t="s">
        <v>114</v>
      </c>
      <c r="F29" s="203" t="s">
        <v>63</v>
      </c>
      <c r="G29" s="203"/>
      <c r="H29" s="90" t="s">
        <v>123</v>
      </c>
      <c r="I29" s="90"/>
      <c r="J29" s="188"/>
      <c r="K29" s="81">
        <v>10</v>
      </c>
      <c r="L29" s="81">
        <v>0</v>
      </c>
      <c r="M29" s="81">
        <v>67</v>
      </c>
      <c r="N29" s="91">
        <v>3</v>
      </c>
      <c r="O29" s="92">
        <v>0</v>
      </c>
      <c r="P29" s="93">
        <f>N29+O29</f>
        <v>3</v>
      </c>
      <c r="Q29" s="82">
        <f>IFERROR(P29/M29,"-")</f>
        <v>0.044776119402985</v>
      </c>
      <c r="R29" s="81">
        <v>0</v>
      </c>
      <c r="S29" s="81">
        <v>1</v>
      </c>
      <c r="T29" s="82">
        <f>IFERROR(S29/(O29+P29),"-")</f>
        <v>0.33333333333333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0.33333333333333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>
        <v>1</v>
      </c>
      <c r="AW29" s="107">
        <f>IF(P29=0,"",IF(AV29=0,"",(AV29/P29)))</f>
        <v>0.33333333333333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127</v>
      </c>
      <c r="C30" s="203"/>
      <c r="D30" s="203" t="s">
        <v>95</v>
      </c>
      <c r="E30" s="203" t="s">
        <v>128</v>
      </c>
      <c r="F30" s="203" t="s">
        <v>63</v>
      </c>
      <c r="G30" s="203"/>
      <c r="H30" s="90" t="s">
        <v>123</v>
      </c>
      <c r="I30" s="90"/>
      <c r="J30" s="188"/>
      <c r="K30" s="81">
        <v>13</v>
      </c>
      <c r="L30" s="81">
        <v>0</v>
      </c>
      <c r="M30" s="81">
        <v>86</v>
      </c>
      <c r="N30" s="91">
        <v>5</v>
      </c>
      <c r="O30" s="92">
        <v>0</v>
      </c>
      <c r="P30" s="93">
        <f>N30+O30</f>
        <v>5</v>
      </c>
      <c r="Q30" s="82">
        <f>IFERROR(P30/M30,"-")</f>
        <v>0.058139534883721</v>
      </c>
      <c r="R30" s="81">
        <v>1</v>
      </c>
      <c r="S30" s="81">
        <v>1</v>
      </c>
      <c r="T30" s="82">
        <f>IFERROR(S30/(O30+P30),"-")</f>
        <v>0.2</v>
      </c>
      <c r="U30" s="182"/>
      <c r="V30" s="84">
        <v>2</v>
      </c>
      <c r="W30" s="82">
        <f>IF(P30=0,"-",V30/P30)</f>
        <v>0.4</v>
      </c>
      <c r="X30" s="186">
        <v>527000</v>
      </c>
      <c r="Y30" s="187">
        <f>IFERROR(X30/P30,"-")</f>
        <v>105400</v>
      </c>
      <c r="Z30" s="187">
        <f>IFERROR(X30/V30,"-")</f>
        <v>263500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0.2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0.4</v>
      </c>
      <c r="BG30" s="112">
        <v>1</v>
      </c>
      <c r="BH30" s="114">
        <f>IFERROR(BG30/BE30,"-")</f>
        <v>0.5</v>
      </c>
      <c r="BI30" s="115">
        <v>11000</v>
      </c>
      <c r="BJ30" s="116">
        <f>IFERROR(BI30/BE30,"-")</f>
        <v>5500</v>
      </c>
      <c r="BK30" s="117"/>
      <c r="BL30" s="117"/>
      <c r="BM30" s="117">
        <v>1</v>
      </c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2</v>
      </c>
      <c r="BX30" s="127">
        <f>IF(P30=0,"",IF(BW30=0,"",(BW30/P30)))</f>
        <v>0.4</v>
      </c>
      <c r="BY30" s="128">
        <v>1</v>
      </c>
      <c r="BZ30" s="129">
        <f>IFERROR(BY30/BW30,"-")</f>
        <v>0.5</v>
      </c>
      <c r="CA30" s="130">
        <v>516000</v>
      </c>
      <c r="CB30" s="131">
        <f>IFERROR(CA30/BW30,"-")</f>
        <v>258000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527000</v>
      </c>
      <c r="CQ30" s="141">
        <v>516000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129</v>
      </c>
      <c r="C31" s="203"/>
      <c r="D31" s="203" t="s">
        <v>102</v>
      </c>
      <c r="E31" s="203" t="s">
        <v>102</v>
      </c>
      <c r="F31" s="203" t="s">
        <v>68</v>
      </c>
      <c r="G31" s="203"/>
      <c r="H31" s="90"/>
      <c r="I31" s="90"/>
      <c r="J31" s="188"/>
      <c r="K31" s="81">
        <v>166</v>
      </c>
      <c r="L31" s="81">
        <v>93</v>
      </c>
      <c r="M31" s="81">
        <v>62</v>
      </c>
      <c r="N31" s="91">
        <v>20</v>
      </c>
      <c r="O31" s="92">
        <v>0</v>
      </c>
      <c r="P31" s="93">
        <f>N31+O31</f>
        <v>20</v>
      </c>
      <c r="Q31" s="82">
        <f>IFERROR(P31/M31,"-")</f>
        <v>0.32258064516129</v>
      </c>
      <c r="R31" s="81">
        <v>5</v>
      </c>
      <c r="S31" s="81">
        <v>7</v>
      </c>
      <c r="T31" s="82">
        <f>IFERROR(S31/(O31+P31),"-")</f>
        <v>0.35</v>
      </c>
      <c r="U31" s="182"/>
      <c r="V31" s="84">
        <v>10</v>
      </c>
      <c r="W31" s="82">
        <f>IF(P31=0,"-",V31/P31)</f>
        <v>0.5</v>
      </c>
      <c r="X31" s="186">
        <v>177000</v>
      </c>
      <c r="Y31" s="187">
        <f>IFERROR(X31/P31,"-")</f>
        <v>8850</v>
      </c>
      <c r="Z31" s="187">
        <f>IFERROR(X31/V31,"-")</f>
        <v>17700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3</v>
      </c>
      <c r="BF31" s="113">
        <f>IF(P31=0,"",IF(BE31=0,"",(BE31/P31)))</f>
        <v>0.15</v>
      </c>
      <c r="BG31" s="112">
        <v>2</v>
      </c>
      <c r="BH31" s="114">
        <f>IFERROR(BG31/BE31,"-")</f>
        <v>0.66666666666667</v>
      </c>
      <c r="BI31" s="115">
        <v>16000</v>
      </c>
      <c r="BJ31" s="116">
        <f>IFERROR(BI31/BE31,"-")</f>
        <v>5333.3333333333</v>
      </c>
      <c r="BK31" s="117">
        <v>1</v>
      </c>
      <c r="BL31" s="117">
        <v>1</v>
      </c>
      <c r="BM31" s="117"/>
      <c r="BN31" s="119">
        <v>11</v>
      </c>
      <c r="BO31" s="120">
        <f>IF(P31=0,"",IF(BN31=0,"",(BN31/P31)))</f>
        <v>0.55</v>
      </c>
      <c r="BP31" s="121">
        <v>4</v>
      </c>
      <c r="BQ31" s="122">
        <f>IFERROR(BP31/BN31,"-")</f>
        <v>0.36363636363636</v>
      </c>
      <c r="BR31" s="123">
        <v>70000</v>
      </c>
      <c r="BS31" s="124">
        <f>IFERROR(BR31/BN31,"-")</f>
        <v>6363.6363636364</v>
      </c>
      <c r="BT31" s="125">
        <v>1</v>
      </c>
      <c r="BU31" s="125">
        <v>1</v>
      </c>
      <c r="BV31" s="125">
        <v>2</v>
      </c>
      <c r="BW31" s="126">
        <v>4</v>
      </c>
      <c r="BX31" s="127">
        <f>IF(P31=0,"",IF(BW31=0,"",(BW31/P31)))</f>
        <v>0.2</v>
      </c>
      <c r="BY31" s="128">
        <v>2</v>
      </c>
      <c r="BZ31" s="129">
        <f>IFERROR(BY31/BW31,"-")</f>
        <v>0.5</v>
      </c>
      <c r="CA31" s="130">
        <v>61000</v>
      </c>
      <c r="CB31" s="131">
        <f>IFERROR(CA31/BW31,"-")</f>
        <v>15250</v>
      </c>
      <c r="CC31" s="132"/>
      <c r="CD31" s="132"/>
      <c r="CE31" s="132">
        <v>2</v>
      </c>
      <c r="CF31" s="133">
        <v>2</v>
      </c>
      <c r="CG31" s="134">
        <f>IF(P31=0,"",IF(CF31=0,"",(CF31/P31)))</f>
        <v>0.1</v>
      </c>
      <c r="CH31" s="135">
        <v>2</v>
      </c>
      <c r="CI31" s="136">
        <f>IFERROR(CH31/CF31,"-")</f>
        <v>1</v>
      </c>
      <c r="CJ31" s="137">
        <v>30000</v>
      </c>
      <c r="CK31" s="138">
        <f>IFERROR(CJ31/CF31,"-")</f>
        <v>15000</v>
      </c>
      <c r="CL31" s="139">
        <v>1</v>
      </c>
      <c r="CM31" s="139"/>
      <c r="CN31" s="139">
        <v>1</v>
      </c>
      <c r="CO31" s="140">
        <v>10</v>
      </c>
      <c r="CP31" s="141">
        <v>177000</v>
      </c>
      <c r="CQ31" s="141">
        <v>40000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1.695</v>
      </c>
      <c r="B32" s="203" t="s">
        <v>130</v>
      </c>
      <c r="C32" s="203"/>
      <c r="D32" s="203" t="s">
        <v>105</v>
      </c>
      <c r="E32" s="203" t="s">
        <v>106</v>
      </c>
      <c r="F32" s="203" t="s">
        <v>63</v>
      </c>
      <c r="G32" s="203" t="s">
        <v>131</v>
      </c>
      <c r="H32" s="90" t="s">
        <v>123</v>
      </c>
      <c r="I32" s="90" t="s">
        <v>108</v>
      </c>
      <c r="J32" s="188">
        <v>200000</v>
      </c>
      <c r="K32" s="81">
        <v>5</v>
      </c>
      <c r="L32" s="81">
        <v>0</v>
      </c>
      <c r="M32" s="81">
        <v>42</v>
      </c>
      <c r="N32" s="91">
        <v>1</v>
      </c>
      <c r="O32" s="92">
        <v>0</v>
      </c>
      <c r="P32" s="93">
        <f>N32+O32</f>
        <v>1</v>
      </c>
      <c r="Q32" s="82">
        <f>IFERROR(P32/M32,"-")</f>
        <v>0.023809523809524</v>
      </c>
      <c r="R32" s="81">
        <v>0</v>
      </c>
      <c r="S32" s="81">
        <v>0</v>
      </c>
      <c r="T32" s="82">
        <f>IFERROR(S32/(O32+P32),"-")</f>
        <v>0</v>
      </c>
      <c r="U32" s="182">
        <f>IFERROR(J32/SUM(P32:P35),"-")</f>
        <v>15384.615384615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SUM(X32:X35)-SUM(J32:J35)</f>
        <v>139000</v>
      </c>
      <c r="AB32" s="85">
        <f>SUM(X32:X35)/SUM(J32:J35)</f>
        <v>1.695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1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132</v>
      </c>
      <c r="C33" s="203"/>
      <c r="D33" s="203" t="s">
        <v>110</v>
      </c>
      <c r="E33" s="203" t="s">
        <v>111</v>
      </c>
      <c r="F33" s="203" t="s">
        <v>63</v>
      </c>
      <c r="G33" s="203"/>
      <c r="H33" s="90" t="s">
        <v>123</v>
      </c>
      <c r="I33" s="90" t="s">
        <v>112</v>
      </c>
      <c r="J33" s="188"/>
      <c r="K33" s="81">
        <v>5</v>
      </c>
      <c r="L33" s="81">
        <v>0</v>
      </c>
      <c r="M33" s="81">
        <v>20</v>
      </c>
      <c r="N33" s="91">
        <v>1</v>
      </c>
      <c r="O33" s="92">
        <v>0</v>
      </c>
      <c r="P33" s="93">
        <f>N33+O33</f>
        <v>1</v>
      </c>
      <c r="Q33" s="82">
        <f>IFERROR(P33/M33,"-")</f>
        <v>0.05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1</v>
      </c>
      <c r="W33" s="82">
        <f>IF(P33=0,"-",V33/P33)</f>
        <v>1</v>
      </c>
      <c r="X33" s="186">
        <v>5000</v>
      </c>
      <c r="Y33" s="187">
        <f>IFERROR(X33/P33,"-")</f>
        <v>5000</v>
      </c>
      <c r="Z33" s="187">
        <f>IFERROR(X33/V33,"-")</f>
        <v>5000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1</v>
      </c>
      <c r="BP33" s="121">
        <v>1</v>
      </c>
      <c r="BQ33" s="122">
        <f>IFERROR(BP33/BN33,"-")</f>
        <v>1</v>
      </c>
      <c r="BR33" s="123">
        <v>5000</v>
      </c>
      <c r="BS33" s="124">
        <f>IFERROR(BR33/BN33,"-")</f>
        <v>5000</v>
      </c>
      <c r="BT33" s="125">
        <v>1</v>
      </c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5000</v>
      </c>
      <c r="CQ33" s="141">
        <v>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133</v>
      </c>
      <c r="C34" s="203"/>
      <c r="D34" s="203" t="s">
        <v>91</v>
      </c>
      <c r="E34" s="203" t="s">
        <v>114</v>
      </c>
      <c r="F34" s="203" t="s">
        <v>63</v>
      </c>
      <c r="G34" s="203"/>
      <c r="H34" s="90" t="s">
        <v>123</v>
      </c>
      <c r="I34" s="90" t="s">
        <v>115</v>
      </c>
      <c r="J34" s="188"/>
      <c r="K34" s="81">
        <v>4</v>
      </c>
      <c r="L34" s="81">
        <v>0</v>
      </c>
      <c r="M34" s="81">
        <v>31</v>
      </c>
      <c r="N34" s="91">
        <v>1</v>
      </c>
      <c r="O34" s="92">
        <v>0</v>
      </c>
      <c r="P34" s="93">
        <f>N34+O34</f>
        <v>1</v>
      </c>
      <c r="Q34" s="82">
        <f>IFERROR(P34/M34,"-")</f>
        <v>0.032258064516129</v>
      </c>
      <c r="R34" s="81">
        <v>0</v>
      </c>
      <c r="S34" s="81">
        <v>1</v>
      </c>
      <c r="T34" s="82">
        <f>IFERROR(S34/(O34+P34),"-")</f>
        <v>1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1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134</v>
      </c>
      <c r="C35" s="203"/>
      <c r="D35" s="203" t="s">
        <v>102</v>
      </c>
      <c r="E35" s="203" t="s">
        <v>102</v>
      </c>
      <c r="F35" s="203" t="s">
        <v>68</v>
      </c>
      <c r="G35" s="203"/>
      <c r="H35" s="90"/>
      <c r="I35" s="90"/>
      <c r="J35" s="188"/>
      <c r="K35" s="81">
        <v>95</v>
      </c>
      <c r="L35" s="81">
        <v>47</v>
      </c>
      <c r="M35" s="81">
        <v>24</v>
      </c>
      <c r="N35" s="91">
        <v>9</v>
      </c>
      <c r="O35" s="92">
        <v>1</v>
      </c>
      <c r="P35" s="93">
        <f>N35+O35</f>
        <v>10</v>
      </c>
      <c r="Q35" s="82">
        <f>IFERROR(P35/M35,"-")</f>
        <v>0.41666666666667</v>
      </c>
      <c r="R35" s="81">
        <v>2</v>
      </c>
      <c r="S35" s="81">
        <v>3</v>
      </c>
      <c r="T35" s="82">
        <f>IFERROR(S35/(O35+P35),"-")</f>
        <v>0.27272727272727</v>
      </c>
      <c r="U35" s="182"/>
      <c r="V35" s="84">
        <v>4</v>
      </c>
      <c r="W35" s="82">
        <f>IF(P35=0,"-",V35/P35)</f>
        <v>0.4</v>
      </c>
      <c r="X35" s="186">
        <v>334000</v>
      </c>
      <c r="Y35" s="187">
        <f>IFERROR(X35/P35,"-")</f>
        <v>33400</v>
      </c>
      <c r="Z35" s="187">
        <f>IFERROR(X35/V35,"-")</f>
        <v>83500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4</v>
      </c>
      <c r="BF35" s="113">
        <f>IF(P35=0,"",IF(BE35=0,"",(BE35/P35)))</f>
        <v>0.4</v>
      </c>
      <c r="BG35" s="112">
        <v>2</v>
      </c>
      <c r="BH35" s="114">
        <f>IFERROR(BG35/BE35,"-")</f>
        <v>0.5</v>
      </c>
      <c r="BI35" s="115">
        <v>6000</v>
      </c>
      <c r="BJ35" s="116">
        <f>IFERROR(BI35/BE35,"-")</f>
        <v>1500</v>
      </c>
      <c r="BK35" s="117">
        <v>2</v>
      </c>
      <c r="BL35" s="117"/>
      <c r="BM35" s="117"/>
      <c r="BN35" s="119">
        <v>3</v>
      </c>
      <c r="BO35" s="120">
        <f>IF(P35=0,"",IF(BN35=0,"",(BN35/P35)))</f>
        <v>0.3</v>
      </c>
      <c r="BP35" s="121">
        <v>1</v>
      </c>
      <c r="BQ35" s="122">
        <f>IFERROR(BP35/BN35,"-")</f>
        <v>0.33333333333333</v>
      </c>
      <c r="BR35" s="123">
        <v>270000</v>
      </c>
      <c r="BS35" s="124">
        <f>IFERROR(BR35/BN35,"-")</f>
        <v>90000</v>
      </c>
      <c r="BT35" s="125"/>
      <c r="BU35" s="125"/>
      <c r="BV35" s="125">
        <v>1</v>
      </c>
      <c r="BW35" s="126">
        <v>1</v>
      </c>
      <c r="BX35" s="127">
        <f>IF(P35=0,"",IF(BW35=0,"",(BW35/P35)))</f>
        <v>0.1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2</v>
      </c>
      <c r="CG35" s="134">
        <f>IF(P35=0,"",IF(CF35=0,"",(CF35/P35)))</f>
        <v>0.2</v>
      </c>
      <c r="CH35" s="135">
        <v>2</v>
      </c>
      <c r="CI35" s="136">
        <f>IFERROR(CH35/CF35,"-")</f>
        <v>1</v>
      </c>
      <c r="CJ35" s="137">
        <v>175000</v>
      </c>
      <c r="CK35" s="138">
        <f>IFERROR(CJ35/CF35,"-")</f>
        <v>87500</v>
      </c>
      <c r="CL35" s="139">
        <v>1</v>
      </c>
      <c r="CM35" s="139"/>
      <c r="CN35" s="139">
        <v>1</v>
      </c>
      <c r="CO35" s="140">
        <v>4</v>
      </c>
      <c r="CP35" s="141">
        <v>334000</v>
      </c>
      <c r="CQ35" s="141">
        <v>270000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0.28333333333333</v>
      </c>
      <c r="B36" s="203" t="s">
        <v>135</v>
      </c>
      <c r="C36" s="203"/>
      <c r="D36" s="203" t="s">
        <v>136</v>
      </c>
      <c r="E36" s="203" t="s">
        <v>137</v>
      </c>
      <c r="F36" s="203" t="s">
        <v>63</v>
      </c>
      <c r="G36" s="203" t="s">
        <v>82</v>
      </c>
      <c r="H36" s="90" t="s">
        <v>72</v>
      </c>
      <c r="I36" s="204" t="s">
        <v>138</v>
      </c>
      <c r="J36" s="188">
        <v>120000</v>
      </c>
      <c r="K36" s="81">
        <v>13</v>
      </c>
      <c r="L36" s="81">
        <v>0</v>
      </c>
      <c r="M36" s="81">
        <v>51</v>
      </c>
      <c r="N36" s="91">
        <v>1</v>
      </c>
      <c r="O36" s="92">
        <v>0</v>
      </c>
      <c r="P36" s="93">
        <f>N36+O36</f>
        <v>1</v>
      </c>
      <c r="Q36" s="82">
        <f>IFERROR(P36/M36,"-")</f>
        <v>0.019607843137255</v>
      </c>
      <c r="R36" s="81">
        <v>0</v>
      </c>
      <c r="S36" s="81">
        <v>1</v>
      </c>
      <c r="T36" s="82">
        <f>IFERROR(S36/(O36+P36),"-")</f>
        <v>1</v>
      </c>
      <c r="U36" s="182">
        <f>IFERROR(J36/SUM(P36:P37),"-")</f>
        <v>20000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-86000</v>
      </c>
      <c r="AB36" s="85">
        <f>SUM(X36:X37)/SUM(J36:J37)</f>
        <v>0.28333333333333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139</v>
      </c>
      <c r="C37" s="203"/>
      <c r="D37" s="203" t="s">
        <v>136</v>
      </c>
      <c r="E37" s="203" t="s">
        <v>137</v>
      </c>
      <c r="F37" s="203" t="s">
        <v>68</v>
      </c>
      <c r="G37" s="203"/>
      <c r="H37" s="90"/>
      <c r="I37" s="90"/>
      <c r="J37" s="188"/>
      <c r="K37" s="81">
        <v>16</v>
      </c>
      <c r="L37" s="81">
        <v>13</v>
      </c>
      <c r="M37" s="81">
        <v>5</v>
      </c>
      <c r="N37" s="91">
        <v>5</v>
      </c>
      <c r="O37" s="92">
        <v>0</v>
      </c>
      <c r="P37" s="93">
        <f>N37+O37</f>
        <v>5</v>
      </c>
      <c r="Q37" s="82">
        <f>IFERROR(P37/M37,"-")</f>
        <v>1</v>
      </c>
      <c r="R37" s="81">
        <v>0</v>
      </c>
      <c r="S37" s="81">
        <v>2</v>
      </c>
      <c r="T37" s="82">
        <f>IFERROR(S37/(O37+P37),"-")</f>
        <v>0.4</v>
      </c>
      <c r="U37" s="182"/>
      <c r="V37" s="84">
        <v>3</v>
      </c>
      <c r="W37" s="82">
        <f>IF(P37=0,"-",V37/P37)</f>
        <v>0.6</v>
      </c>
      <c r="X37" s="186">
        <v>34000</v>
      </c>
      <c r="Y37" s="187">
        <f>IFERROR(X37/P37,"-")</f>
        <v>6800</v>
      </c>
      <c r="Z37" s="187">
        <f>IFERROR(X37/V37,"-")</f>
        <v>11333.333333333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0.2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0.4</v>
      </c>
      <c r="BP37" s="121">
        <v>1</v>
      </c>
      <c r="BQ37" s="122">
        <f>IFERROR(BP37/BN37,"-")</f>
        <v>0.5</v>
      </c>
      <c r="BR37" s="123">
        <v>2000</v>
      </c>
      <c r="BS37" s="124">
        <f>IFERROR(BR37/BN37,"-")</f>
        <v>1000</v>
      </c>
      <c r="BT37" s="125">
        <v>1</v>
      </c>
      <c r="BU37" s="125"/>
      <c r="BV37" s="125"/>
      <c r="BW37" s="126">
        <v>2</v>
      </c>
      <c r="BX37" s="127">
        <f>IF(P37=0,"",IF(BW37=0,"",(BW37/P37)))</f>
        <v>0.4</v>
      </c>
      <c r="BY37" s="128">
        <v>2</v>
      </c>
      <c r="BZ37" s="129">
        <f>IFERROR(BY37/BW37,"-")</f>
        <v>1</v>
      </c>
      <c r="CA37" s="130">
        <v>32000</v>
      </c>
      <c r="CB37" s="131">
        <f>IFERROR(CA37/BW37,"-")</f>
        <v>16000</v>
      </c>
      <c r="CC37" s="132">
        <v>1</v>
      </c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3</v>
      </c>
      <c r="CP37" s="141">
        <v>34000</v>
      </c>
      <c r="CQ37" s="141">
        <v>27000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2.6266666666667</v>
      </c>
      <c r="B38" s="203" t="s">
        <v>140</v>
      </c>
      <c r="C38" s="203"/>
      <c r="D38" s="203" t="s">
        <v>141</v>
      </c>
      <c r="E38" s="203" t="s">
        <v>142</v>
      </c>
      <c r="F38" s="203" t="s">
        <v>63</v>
      </c>
      <c r="G38" s="203" t="s">
        <v>143</v>
      </c>
      <c r="H38" s="90" t="s">
        <v>72</v>
      </c>
      <c r="I38" s="204" t="s">
        <v>66</v>
      </c>
      <c r="J38" s="188">
        <v>150000</v>
      </c>
      <c r="K38" s="81">
        <v>11</v>
      </c>
      <c r="L38" s="81">
        <v>0</v>
      </c>
      <c r="M38" s="81">
        <v>32</v>
      </c>
      <c r="N38" s="91">
        <v>1</v>
      </c>
      <c r="O38" s="92">
        <v>0</v>
      </c>
      <c r="P38" s="93">
        <f>N38+O38</f>
        <v>1</v>
      </c>
      <c r="Q38" s="82">
        <f>IFERROR(P38/M38,"-")</f>
        <v>0.03125</v>
      </c>
      <c r="R38" s="81">
        <v>1</v>
      </c>
      <c r="S38" s="81">
        <v>0</v>
      </c>
      <c r="T38" s="82">
        <f>IFERROR(S38/(O38+P38),"-")</f>
        <v>0</v>
      </c>
      <c r="U38" s="182">
        <f>IFERROR(J38/SUM(P38:P39),"-")</f>
        <v>15000</v>
      </c>
      <c r="V38" s="84">
        <v>1</v>
      </c>
      <c r="W38" s="82">
        <f>IF(P38=0,"-",V38/P38)</f>
        <v>1</v>
      </c>
      <c r="X38" s="186">
        <v>90000</v>
      </c>
      <c r="Y38" s="187">
        <f>IFERROR(X38/P38,"-")</f>
        <v>90000</v>
      </c>
      <c r="Z38" s="187">
        <f>IFERROR(X38/V38,"-")</f>
        <v>90000</v>
      </c>
      <c r="AA38" s="188">
        <f>SUM(X38:X39)-SUM(J38:J39)</f>
        <v>244000</v>
      </c>
      <c r="AB38" s="85">
        <f>SUM(X38:X39)/SUM(J38:J39)</f>
        <v>2.6266666666667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1</v>
      </c>
      <c r="BP38" s="121">
        <v>1</v>
      </c>
      <c r="BQ38" s="122">
        <f>IFERROR(BP38/BN38,"-")</f>
        <v>1</v>
      </c>
      <c r="BR38" s="123">
        <v>90000</v>
      </c>
      <c r="BS38" s="124">
        <f>IFERROR(BR38/BN38,"-")</f>
        <v>90000</v>
      </c>
      <c r="BT38" s="125"/>
      <c r="BU38" s="125"/>
      <c r="BV38" s="125">
        <v>1</v>
      </c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90000</v>
      </c>
      <c r="CQ38" s="141">
        <v>90000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144</v>
      </c>
      <c r="C39" s="203"/>
      <c r="D39" s="203" t="s">
        <v>141</v>
      </c>
      <c r="E39" s="203" t="s">
        <v>142</v>
      </c>
      <c r="F39" s="203" t="s">
        <v>68</v>
      </c>
      <c r="G39" s="203"/>
      <c r="H39" s="90"/>
      <c r="I39" s="90"/>
      <c r="J39" s="188"/>
      <c r="K39" s="81">
        <v>49</v>
      </c>
      <c r="L39" s="81">
        <v>27</v>
      </c>
      <c r="M39" s="81">
        <v>11</v>
      </c>
      <c r="N39" s="91">
        <v>9</v>
      </c>
      <c r="O39" s="92">
        <v>0</v>
      </c>
      <c r="P39" s="93">
        <f>N39+O39</f>
        <v>9</v>
      </c>
      <c r="Q39" s="82">
        <f>IFERROR(P39/M39,"-")</f>
        <v>0.81818181818182</v>
      </c>
      <c r="R39" s="81">
        <v>0</v>
      </c>
      <c r="S39" s="81">
        <v>6</v>
      </c>
      <c r="T39" s="82">
        <f>IFERROR(S39/(O39+P39),"-")</f>
        <v>0.66666666666667</v>
      </c>
      <c r="U39" s="182"/>
      <c r="V39" s="84">
        <v>3</v>
      </c>
      <c r="W39" s="82">
        <f>IF(P39=0,"-",V39/P39)</f>
        <v>0.33333333333333</v>
      </c>
      <c r="X39" s="186">
        <v>304000</v>
      </c>
      <c r="Y39" s="187">
        <f>IFERROR(X39/P39,"-")</f>
        <v>33777.777777778</v>
      </c>
      <c r="Z39" s="187">
        <f>IFERROR(X39/V39,"-")</f>
        <v>101333.33333333</v>
      </c>
      <c r="AA39" s="188"/>
      <c r="AB39" s="85"/>
      <c r="AC39" s="79"/>
      <c r="AD39" s="94">
        <v>1</v>
      </c>
      <c r="AE39" s="95">
        <f>IF(P39=0,"",IF(AD39=0,"",(AD39/P39)))</f>
        <v>0.11111111111111</v>
      </c>
      <c r="AF39" s="94"/>
      <c r="AG39" s="96">
        <f>IFERROR(AF39/AD39,"-")</f>
        <v>0</v>
      </c>
      <c r="AH39" s="97"/>
      <c r="AI39" s="98">
        <f>IFERROR(AH39/AD39,"-")</f>
        <v>0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0.22222222222222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4</v>
      </c>
      <c r="BX39" s="127">
        <f>IF(P39=0,"",IF(BW39=0,"",(BW39/P39)))</f>
        <v>0.44444444444444</v>
      </c>
      <c r="BY39" s="128">
        <v>2</v>
      </c>
      <c r="BZ39" s="129">
        <f>IFERROR(BY39/BW39,"-")</f>
        <v>0.5</v>
      </c>
      <c r="CA39" s="130">
        <v>14000</v>
      </c>
      <c r="CB39" s="131">
        <f>IFERROR(CA39/BW39,"-")</f>
        <v>3500</v>
      </c>
      <c r="CC39" s="132">
        <v>1</v>
      </c>
      <c r="CD39" s="132"/>
      <c r="CE39" s="132">
        <v>1</v>
      </c>
      <c r="CF39" s="133">
        <v>2</v>
      </c>
      <c r="CG39" s="134">
        <f>IF(P39=0,"",IF(CF39=0,"",(CF39/P39)))</f>
        <v>0.22222222222222</v>
      </c>
      <c r="CH39" s="135">
        <v>1</v>
      </c>
      <c r="CI39" s="136">
        <f>IFERROR(CH39/CF39,"-")</f>
        <v>0.5</v>
      </c>
      <c r="CJ39" s="137">
        <v>290000</v>
      </c>
      <c r="CK39" s="138">
        <f>IFERROR(CJ39/CF39,"-")</f>
        <v>145000</v>
      </c>
      <c r="CL39" s="139"/>
      <c r="CM39" s="139"/>
      <c r="CN39" s="139">
        <v>1</v>
      </c>
      <c r="CO39" s="140">
        <v>3</v>
      </c>
      <c r="CP39" s="141">
        <v>304000</v>
      </c>
      <c r="CQ39" s="141">
        <v>290000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>
        <f>AB40</f>
        <v>0.24666666666667</v>
      </c>
      <c r="B40" s="203" t="s">
        <v>145</v>
      </c>
      <c r="C40" s="203"/>
      <c r="D40" s="203" t="s">
        <v>146</v>
      </c>
      <c r="E40" s="203" t="s">
        <v>147</v>
      </c>
      <c r="F40" s="203" t="s">
        <v>63</v>
      </c>
      <c r="G40" s="203" t="s">
        <v>143</v>
      </c>
      <c r="H40" s="90" t="s">
        <v>72</v>
      </c>
      <c r="I40" s="205" t="s">
        <v>97</v>
      </c>
      <c r="J40" s="188">
        <v>150000</v>
      </c>
      <c r="K40" s="81">
        <v>21</v>
      </c>
      <c r="L40" s="81">
        <v>0</v>
      </c>
      <c r="M40" s="81">
        <v>100</v>
      </c>
      <c r="N40" s="91">
        <v>8</v>
      </c>
      <c r="O40" s="92">
        <v>0</v>
      </c>
      <c r="P40" s="93">
        <f>N40+O40</f>
        <v>8</v>
      </c>
      <c r="Q40" s="82">
        <f>IFERROR(P40/M40,"-")</f>
        <v>0.08</v>
      </c>
      <c r="R40" s="81">
        <v>2</v>
      </c>
      <c r="S40" s="81">
        <v>5</v>
      </c>
      <c r="T40" s="82">
        <f>IFERROR(S40/(O40+P40),"-")</f>
        <v>0.625</v>
      </c>
      <c r="U40" s="182">
        <f>IFERROR(J40/SUM(P40:P41),"-")</f>
        <v>15000</v>
      </c>
      <c r="V40" s="84">
        <v>1</v>
      </c>
      <c r="W40" s="82">
        <f>IF(P40=0,"-",V40/P40)</f>
        <v>0.125</v>
      </c>
      <c r="X40" s="186">
        <v>8000</v>
      </c>
      <c r="Y40" s="187">
        <f>IFERROR(X40/P40,"-")</f>
        <v>1000</v>
      </c>
      <c r="Z40" s="187">
        <f>IFERROR(X40/V40,"-")</f>
        <v>8000</v>
      </c>
      <c r="AA40" s="188">
        <f>SUM(X40:X41)-SUM(J40:J41)</f>
        <v>-113000</v>
      </c>
      <c r="AB40" s="85">
        <f>SUM(X40:X41)/SUM(J40:J41)</f>
        <v>0.24666666666667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4</v>
      </c>
      <c r="BO40" s="120">
        <f>IF(P40=0,"",IF(BN40=0,"",(BN40/P40)))</f>
        <v>0.5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0.25</v>
      </c>
      <c r="BY40" s="128">
        <v>1</v>
      </c>
      <c r="BZ40" s="129">
        <f>IFERROR(BY40/BW40,"-")</f>
        <v>0.5</v>
      </c>
      <c r="CA40" s="130">
        <v>8000</v>
      </c>
      <c r="CB40" s="131">
        <f>IFERROR(CA40/BW40,"-")</f>
        <v>4000</v>
      </c>
      <c r="CC40" s="132"/>
      <c r="CD40" s="132">
        <v>1</v>
      </c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8000</v>
      </c>
      <c r="CQ40" s="141">
        <v>8000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148</v>
      </c>
      <c r="C41" s="203"/>
      <c r="D41" s="203" t="s">
        <v>146</v>
      </c>
      <c r="E41" s="203" t="s">
        <v>147</v>
      </c>
      <c r="F41" s="203" t="s">
        <v>68</v>
      </c>
      <c r="G41" s="203"/>
      <c r="H41" s="90"/>
      <c r="I41" s="90"/>
      <c r="J41" s="188"/>
      <c r="K41" s="81">
        <v>36</v>
      </c>
      <c r="L41" s="81">
        <v>27</v>
      </c>
      <c r="M41" s="81">
        <v>2</v>
      </c>
      <c r="N41" s="91">
        <v>2</v>
      </c>
      <c r="O41" s="92">
        <v>0</v>
      </c>
      <c r="P41" s="93">
        <f>N41+O41</f>
        <v>2</v>
      </c>
      <c r="Q41" s="82">
        <f>IFERROR(P41/M41,"-")</f>
        <v>1</v>
      </c>
      <c r="R41" s="81">
        <v>0</v>
      </c>
      <c r="S41" s="81">
        <v>1</v>
      </c>
      <c r="T41" s="82">
        <f>IFERROR(S41/(O41+P41),"-")</f>
        <v>0.5</v>
      </c>
      <c r="U41" s="182"/>
      <c r="V41" s="84">
        <v>1</v>
      </c>
      <c r="W41" s="82">
        <f>IF(P41=0,"-",V41/P41)</f>
        <v>0.5</v>
      </c>
      <c r="X41" s="186">
        <v>29000</v>
      </c>
      <c r="Y41" s="187">
        <f>IFERROR(X41/P41,"-")</f>
        <v>14500</v>
      </c>
      <c r="Z41" s="187">
        <f>IFERROR(X41/V41,"-")</f>
        <v>29000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1</v>
      </c>
      <c r="CG41" s="134">
        <f>IF(P41=0,"",IF(CF41=0,"",(CF41/P41)))</f>
        <v>0.5</v>
      </c>
      <c r="CH41" s="135">
        <v>1</v>
      </c>
      <c r="CI41" s="136">
        <f>IFERROR(CH41/CF41,"-")</f>
        <v>1</v>
      </c>
      <c r="CJ41" s="137">
        <v>29000</v>
      </c>
      <c r="CK41" s="138">
        <f>IFERROR(CJ41/CF41,"-")</f>
        <v>29000</v>
      </c>
      <c r="CL41" s="139"/>
      <c r="CM41" s="139"/>
      <c r="CN41" s="139">
        <v>1</v>
      </c>
      <c r="CO41" s="140">
        <v>1</v>
      </c>
      <c r="CP41" s="141">
        <v>29000</v>
      </c>
      <c r="CQ41" s="141">
        <v>29000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0.076923076923077</v>
      </c>
      <c r="B42" s="203" t="s">
        <v>149</v>
      </c>
      <c r="C42" s="203"/>
      <c r="D42" s="203" t="s">
        <v>76</v>
      </c>
      <c r="E42" s="203"/>
      <c r="F42" s="203" t="s">
        <v>63</v>
      </c>
      <c r="G42" s="203" t="s">
        <v>64</v>
      </c>
      <c r="H42" s="90" t="s">
        <v>72</v>
      </c>
      <c r="I42" s="205" t="s">
        <v>100</v>
      </c>
      <c r="J42" s="188">
        <v>130000</v>
      </c>
      <c r="K42" s="81">
        <v>15</v>
      </c>
      <c r="L42" s="81">
        <v>0</v>
      </c>
      <c r="M42" s="81">
        <v>70</v>
      </c>
      <c r="N42" s="91">
        <v>6</v>
      </c>
      <c r="O42" s="92">
        <v>0</v>
      </c>
      <c r="P42" s="93">
        <f>N42+O42</f>
        <v>6</v>
      </c>
      <c r="Q42" s="82">
        <f>IFERROR(P42/M42,"-")</f>
        <v>0.085714285714286</v>
      </c>
      <c r="R42" s="81">
        <v>0</v>
      </c>
      <c r="S42" s="81">
        <v>0</v>
      </c>
      <c r="T42" s="82">
        <f>IFERROR(S42/(O42+P42),"-")</f>
        <v>0</v>
      </c>
      <c r="U42" s="182">
        <f>IFERROR(J42/SUM(P42:P43),"-")</f>
        <v>13000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-120000</v>
      </c>
      <c r="AB42" s="85">
        <f>SUM(X42:X43)/SUM(J42:J43)</f>
        <v>0.076923076923077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0.16666666666667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3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0.33333333333333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150</v>
      </c>
      <c r="C43" s="203"/>
      <c r="D43" s="203" t="s">
        <v>76</v>
      </c>
      <c r="E43" s="203"/>
      <c r="F43" s="203" t="s">
        <v>68</v>
      </c>
      <c r="G43" s="203"/>
      <c r="H43" s="90"/>
      <c r="I43" s="90"/>
      <c r="J43" s="188"/>
      <c r="K43" s="81">
        <v>31</v>
      </c>
      <c r="L43" s="81">
        <v>24</v>
      </c>
      <c r="M43" s="81">
        <v>7</v>
      </c>
      <c r="N43" s="91">
        <v>4</v>
      </c>
      <c r="O43" s="92">
        <v>0</v>
      </c>
      <c r="P43" s="93">
        <f>N43+O43</f>
        <v>4</v>
      </c>
      <c r="Q43" s="82">
        <f>IFERROR(P43/M43,"-")</f>
        <v>0.57142857142857</v>
      </c>
      <c r="R43" s="81">
        <v>1</v>
      </c>
      <c r="S43" s="81">
        <v>2</v>
      </c>
      <c r="T43" s="82">
        <f>IFERROR(S43/(O43+P43),"-")</f>
        <v>0.5</v>
      </c>
      <c r="U43" s="182"/>
      <c r="V43" s="84">
        <v>3</v>
      </c>
      <c r="W43" s="82">
        <f>IF(P43=0,"-",V43/P43)</f>
        <v>0.75</v>
      </c>
      <c r="X43" s="186">
        <v>10000</v>
      </c>
      <c r="Y43" s="187">
        <f>IFERROR(X43/P43,"-")</f>
        <v>2500</v>
      </c>
      <c r="Z43" s="187">
        <f>IFERROR(X43/V43,"-")</f>
        <v>3333.3333333333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0.25</v>
      </c>
      <c r="BY43" s="128">
        <v>1</v>
      </c>
      <c r="BZ43" s="129">
        <f>IFERROR(BY43/BW43,"-")</f>
        <v>1</v>
      </c>
      <c r="CA43" s="130">
        <v>3000</v>
      </c>
      <c r="CB43" s="131">
        <f>IFERROR(CA43/BW43,"-")</f>
        <v>3000</v>
      </c>
      <c r="CC43" s="132">
        <v>1</v>
      </c>
      <c r="CD43" s="132"/>
      <c r="CE43" s="132"/>
      <c r="CF43" s="133">
        <v>3</v>
      </c>
      <c r="CG43" s="134">
        <f>IF(P43=0,"",IF(CF43=0,"",(CF43/P43)))</f>
        <v>0.75</v>
      </c>
      <c r="CH43" s="135">
        <v>2</v>
      </c>
      <c r="CI43" s="136">
        <f>IFERROR(CH43/CF43,"-")</f>
        <v>0.66666666666667</v>
      </c>
      <c r="CJ43" s="137">
        <v>7000</v>
      </c>
      <c r="CK43" s="138">
        <f>IFERROR(CJ43/CF43,"-")</f>
        <v>2333.3333333333</v>
      </c>
      <c r="CL43" s="139">
        <v>2</v>
      </c>
      <c r="CM43" s="139"/>
      <c r="CN43" s="139"/>
      <c r="CO43" s="140">
        <v>3</v>
      </c>
      <c r="CP43" s="141">
        <v>10000</v>
      </c>
      <c r="CQ43" s="141">
        <v>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0.10666666666667</v>
      </c>
      <c r="B44" s="203" t="s">
        <v>151</v>
      </c>
      <c r="C44" s="203"/>
      <c r="D44" s="203" t="s">
        <v>61</v>
      </c>
      <c r="E44" s="203" t="s">
        <v>96</v>
      </c>
      <c r="F44" s="203" t="s">
        <v>63</v>
      </c>
      <c r="G44" s="203" t="s">
        <v>71</v>
      </c>
      <c r="H44" s="90" t="s">
        <v>152</v>
      </c>
      <c r="I44" s="204" t="s">
        <v>138</v>
      </c>
      <c r="J44" s="188">
        <v>150000</v>
      </c>
      <c r="K44" s="81">
        <v>11</v>
      </c>
      <c r="L44" s="81">
        <v>0</v>
      </c>
      <c r="M44" s="81">
        <v>45</v>
      </c>
      <c r="N44" s="91">
        <v>3</v>
      </c>
      <c r="O44" s="92">
        <v>0</v>
      </c>
      <c r="P44" s="93">
        <f>N44+O44</f>
        <v>3</v>
      </c>
      <c r="Q44" s="82">
        <f>IFERROR(P44/M44,"-")</f>
        <v>0.066666666666667</v>
      </c>
      <c r="R44" s="81">
        <v>1</v>
      </c>
      <c r="S44" s="81">
        <v>1</v>
      </c>
      <c r="T44" s="82">
        <f>IFERROR(S44/(O44+P44),"-")</f>
        <v>0.33333333333333</v>
      </c>
      <c r="U44" s="182">
        <f>IFERROR(J44/SUM(P44:P45),"-")</f>
        <v>21428.571428571</v>
      </c>
      <c r="V44" s="84">
        <v>1</v>
      </c>
      <c r="W44" s="82">
        <f>IF(P44=0,"-",V44/P44)</f>
        <v>0.33333333333333</v>
      </c>
      <c r="X44" s="186">
        <v>3000</v>
      </c>
      <c r="Y44" s="187">
        <f>IFERROR(X44/P44,"-")</f>
        <v>1000</v>
      </c>
      <c r="Z44" s="187">
        <f>IFERROR(X44/V44,"-")</f>
        <v>3000</v>
      </c>
      <c r="AA44" s="188">
        <f>SUM(X44:X45)-SUM(J44:J45)</f>
        <v>-134000</v>
      </c>
      <c r="AB44" s="85">
        <f>SUM(X44:X45)/SUM(J44:J45)</f>
        <v>0.10666666666667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0.33333333333333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1</v>
      </c>
      <c r="BO44" s="120">
        <f>IF(P44=0,"",IF(BN44=0,"",(BN44/P44)))</f>
        <v>0.33333333333333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0.33333333333333</v>
      </c>
      <c r="BY44" s="128">
        <v>1</v>
      </c>
      <c r="BZ44" s="129">
        <f>IFERROR(BY44/BW44,"-")</f>
        <v>1</v>
      </c>
      <c r="CA44" s="130">
        <v>3000</v>
      </c>
      <c r="CB44" s="131">
        <f>IFERROR(CA44/BW44,"-")</f>
        <v>3000</v>
      </c>
      <c r="CC44" s="132">
        <v>1</v>
      </c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3000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153</v>
      </c>
      <c r="C45" s="203"/>
      <c r="D45" s="203" t="s">
        <v>61</v>
      </c>
      <c r="E45" s="203" t="s">
        <v>96</v>
      </c>
      <c r="F45" s="203" t="s">
        <v>68</v>
      </c>
      <c r="G45" s="203"/>
      <c r="H45" s="90"/>
      <c r="I45" s="90"/>
      <c r="J45" s="188"/>
      <c r="K45" s="81">
        <v>40</v>
      </c>
      <c r="L45" s="81">
        <v>36</v>
      </c>
      <c r="M45" s="81">
        <v>10</v>
      </c>
      <c r="N45" s="91">
        <v>4</v>
      </c>
      <c r="O45" s="92">
        <v>0</v>
      </c>
      <c r="P45" s="93">
        <f>N45+O45</f>
        <v>4</v>
      </c>
      <c r="Q45" s="82">
        <f>IFERROR(P45/M45,"-")</f>
        <v>0.4</v>
      </c>
      <c r="R45" s="81">
        <v>1</v>
      </c>
      <c r="S45" s="81">
        <v>2</v>
      </c>
      <c r="T45" s="82">
        <f>IFERROR(S45/(O45+P45),"-")</f>
        <v>0.5</v>
      </c>
      <c r="U45" s="182"/>
      <c r="V45" s="84">
        <v>1</v>
      </c>
      <c r="W45" s="82">
        <f>IF(P45=0,"-",V45/P45)</f>
        <v>0.25</v>
      </c>
      <c r="X45" s="186">
        <v>13000</v>
      </c>
      <c r="Y45" s="187">
        <f>IFERROR(X45/P45,"-")</f>
        <v>3250</v>
      </c>
      <c r="Z45" s="187">
        <f>IFERROR(X45/V45,"-")</f>
        <v>13000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3</v>
      </c>
      <c r="BO45" s="120">
        <f>IF(P45=0,"",IF(BN45=0,"",(BN45/P45)))</f>
        <v>0.75</v>
      </c>
      <c r="BP45" s="121">
        <v>1</v>
      </c>
      <c r="BQ45" s="122">
        <f>IFERROR(BP45/BN45,"-")</f>
        <v>0.33333333333333</v>
      </c>
      <c r="BR45" s="123">
        <v>13000</v>
      </c>
      <c r="BS45" s="124">
        <f>IFERROR(BR45/BN45,"-")</f>
        <v>4333.3333333333</v>
      </c>
      <c r="BT45" s="125"/>
      <c r="BU45" s="125"/>
      <c r="BV45" s="125">
        <v>1</v>
      </c>
      <c r="BW45" s="126">
        <v>1</v>
      </c>
      <c r="BX45" s="127">
        <f>IF(P45=0,"",IF(BW45=0,"",(BW45/P45)))</f>
        <v>0.25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13000</v>
      </c>
      <c r="CQ45" s="141">
        <v>13000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4.7583333333333</v>
      </c>
      <c r="B46" s="203" t="s">
        <v>154</v>
      </c>
      <c r="C46" s="203"/>
      <c r="D46" s="203" t="s">
        <v>155</v>
      </c>
      <c r="E46" s="203" t="s">
        <v>156</v>
      </c>
      <c r="F46" s="203" t="s">
        <v>63</v>
      </c>
      <c r="G46" s="203" t="s">
        <v>122</v>
      </c>
      <c r="H46" s="90" t="s">
        <v>65</v>
      </c>
      <c r="I46" s="204" t="s">
        <v>73</v>
      </c>
      <c r="J46" s="188">
        <v>120000</v>
      </c>
      <c r="K46" s="81">
        <v>25</v>
      </c>
      <c r="L46" s="81">
        <v>0</v>
      </c>
      <c r="M46" s="81">
        <v>92</v>
      </c>
      <c r="N46" s="91">
        <v>5</v>
      </c>
      <c r="O46" s="92">
        <v>1</v>
      </c>
      <c r="P46" s="93">
        <f>N46+O46</f>
        <v>6</v>
      </c>
      <c r="Q46" s="82">
        <f>IFERROR(P46/M46,"-")</f>
        <v>0.065217391304348</v>
      </c>
      <c r="R46" s="81">
        <v>0</v>
      </c>
      <c r="S46" s="81">
        <v>3</v>
      </c>
      <c r="T46" s="82">
        <f>IFERROR(S46/(O46+P46),"-")</f>
        <v>0.42857142857143</v>
      </c>
      <c r="U46" s="182">
        <f>IFERROR(J46/SUM(P46:P47),"-")</f>
        <v>10909.090909091</v>
      </c>
      <c r="V46" s="84">
        <v>1</v>
      </c>
      <c r="W46" s="82">
        <f>IF(P46=0,"-",V46/P46)</f>
        <v>0.16666666666667</v>
      </c>
      <c r="X46" s="186">
        <v>18000</v>
      </c>
      <c r="Y46" s="187">
        <f>IFERROR(X46/P46,"-")</f>
        <v>3000</v>
      </c>
      <c r="Z46" s="187">
        <f>IFERROR(X46/V46,"-")</f>
        <v>18000</v>
      </c>
      <c r="AA46" s="188">
        <f>SUM(X46:X47)-SUM(J46:J47)</f>
        <v>451000</v>
      </c>
      <c r="AB46" s="85">
        <f>SUM(X46:X47)/SUM(J46:J47)</f>
        <v>4.7583333333333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5</v>
      </c>
      <c r="BO46" s="120">
        <f>IF(P46=0,"",IF(BN46=0,"",(BN46/P46)))</f>
        <v>0.83333333333333</v>
      </c>
      <c r="BP46" s="121">
        <v>1</v>
      </c>
      <c r="BQ46" s="122">
        <f>IFERROR(BP46/BN46,"-")</f>
        <v>0.2</v>
      </c>
      <c r="BR46" s="123">
        <v>18000</v>
      </c>
      <c r="BS46" s="124">
        <f>IFERROR(BR46/BN46,"-")</f>
        <v>3600</v>
      </c>
      <c r="BT46" s="125"/>
      <c r="BU46" s="125"/>
      <c r="BV46" s="125">
        <v>1</v>
      </c>
      <c r="BW46" s="126">
        <v>1</v>
      </c>
      <c r="BX46" s="127">
        <f>IF(P46=0,"",IF(BW46=0,"",(BW46/P46)))</f>
        <v>0.16666666666667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18000</v>
      </c>
      <c r="CQ46" s="141">
        <v>18000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157</v>
      </c>
      <c r="C47" s="203"/>
      <c r="D47" s="203" t="s">
        <v>155</v>
      </c>
      <c r="E47" s="203" t="s">
        <v>156</v>
      </c>
      <c r="F47" s="203" t="s">
        <v>68</v>
      </c>
      <c r="G47" s="203"/>
      <c r="H47" s="90"/>
      <c r="I47" s="90"/>
      <c r="J47" s="188"/>
      <c r="K47" s="81">
        <v>41</v>
      </c>
      <c r="L47" s="81">
        <v>25</v>
      </c>
      <c r="M47" s="81">
        <v>9</v>
      </c>
      <c r="N47" s="91">
        <v>5</v>
      </c>
      <c r="O47" s="92">
        <v>0</v>
      </c>
      <c r="P47" s="93">
        <f>N47+O47</f>
        <v>5</v>
      </c>
      <c r="Q47" s="82">
        <f>IFERROR(P47/M47,"-")</f>
        <v>0.55555555555556</v>
      </c>
      <c r="R47" s="81">
        <v>3</v>
      </c>
      <c r="S47" s="81">
        <v>1</v>
      </c>
      <c r="T47" s="82">
        <f>IFERROR(S47/(O47+P47),"-")</f>
        <v>0.2</v>
      </c>
      <c r="U47" s="182"/>
      <c r="V47" s="84">
        <v>3</v>
      </c>
      <c r="W47" s="82">
        <f>IF(P47=0,"-",V47/P47)</f>
        <v>0.6</v>
      </c>
      <c r="X47" s="186">
        <v>553000</v>
      </c>
      <c r="Y47" s="187">
        <f>IFERROR(X47/P47,"-")</f>
        <v>110600</v>
      </c>
      <c r="Z47" s="187">
        <f>IFERROR(X47/V47,"-")</f>
        <v>184333.33333333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0.2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4</v>
      </c>
      <c r="BX47" s="127">
        <f>IF(P47=0,"",IF(BW47=0,"",(BW47/P47)))</f>
        <v>0.8</v>
      </c>
      <c r="BY47" s="128">
        <v>3</v>
      </c>
      <c r="BZ47" s="129">
        <f>IFERROR(BY47/BW47,"-")</f>
        <v>0.75</v>
      </c>
      <c r="CA47" s="130">
        <v>553000</v>
      </c>
      <c r="CB47" s="131">
        <f>IFERROR(CA47/BW47,"-")</f>
        <v>138250</v>
      </c>
      <c r="CC47" s="132"/>
      <c r="CD47" s="132"/>
      <c r="CE47" s="132">
        <v>3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3</v>
      </c>
      <c r="CP47" s="141">
        <v>553000</v>
      </c>
      <c r="CQ47" s="141">
        <v>282000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158</v>
      </c>
      <c r="C48" s="203"/>
      <c r="D48" s="203" t="s">
        <v>159</v>
      </c>
      <c r="E48" s="203" t="s">
        <v>160</v>
      </c>
      <c r="F48" s="203" t="s">
        <v>63</v>
      </c>
      <c r="G48" s="203" t="s">
        <v>161</v>
      </c>
      <c r="H48" s="90" t="s">
        <v>72</v>
      </c>
      <c r="I48" s="205" t="s">
        <v>100</v>
      </c>
      <c r="J48" s="188">
        <v>80000</v>
      </c>
      <c r="K48" s="81">
        <v>3</v>
      </c>
      <c r="L48" s="81">
        <v>0</v>
      </c>
      <c r="M48" s="81">
        <v>11</v>
      </c>
      <c r="N48" s="91">
        <v>0</v>
      </c>
      <c r="O48" s="92">
        <v>0</v>
      </c>
      <c r="P48" s="93">
        <f>N48+O48</f>
        <v>0</v>
      </c>
      <c r="Q48" s="82">
        <f>IFERROR(P48/M48,"-")</f>
        <v>0</v>
      </c>
      <c r="R48" s="81">
        <v>0</v>
      </c>
      <c r="S48" s="81">
        <v>0</v>
      </c>
      <c r="T48" s="82" t="str">
        <f>IFERROR(S48/(O48+P48),"-")</f>
        <v>-</v>
      </c>
      <c r="U48" s="182" t="str">
        <f>IFERROR(J48/SUM(P48:P49),"-")</f>
        <v>-</v>
      </c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>
        <f>SUM(X48:X49)-SUM(J48:J49)</f>
        <v>-80000</v>
      </c>
      <c r="AB48" s="85">
        <f>SUM(X48:X49)/SUM(J48:J49)</f>
        <v>0</v>
      </c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162</v>
      </c>
      <c r="C49" s="203"/>
      <c r="D49" s="203" t="s">
        <v>159</v>
      </c>
      <c r="E49" s="203" t="s">
        <v>160</v>
      </c>
      <c r="F49" s="203" t="s">
        <v>68</v>
      </c>
      <c r="G49" s="203"/>
      <c r="H49" s="90"/>
      <c r="I49" s="90"/>
      <c r="J49" s="188"/>
      <c r="K49" s="81">
        <v>12</v>
      </c>
      <c r="L49" s="81">
        <v>10</v>
      </c>
      <c r="M49" s="81">
        <v>2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1.3176470588235</v>
      </c>
      <c r="B50" s="203" t="s">
        <v>163</v>
      </c>
      <c r="C50" s="203"/>
      <c r="D50" s="203" t="s">
        <v>61</v>
      </c>
      <c r="E50" s="203" t="s">
        <v>164</v>
      </c>
      <c r="F50" s="203" t="s">
        <v>63</v>
      </c>
      <c r="G50" s="203" t="s">
        <v>82</v>
      </c>
      <c r="H50" s="90" t="s">
        <v>165</v>
      </c>
      <c r="I50" s="205" t="s">
        <v>89</v>
      </c>
      <c r="J50" s="188">
        <v>85000</v>
      </c>
      <c r="K50" s="81">
        <v>8</v>
      </c>
      <c r="L50" s="81">
        <v>0</v>
      </c>
      <c r="M50" s="81">
        <v>31</v>
      </c>
      <c r="N50" s="91">
        <v>5</v>
      </c>
      <c r="O50" s="92">
        <v>0</v>
      </c>
      <c r="P50" s="93">
        <f>N50+O50</f>
        <v>5</v>
      </c>
      <c r="Q50" s="82">
        <f>IFERROR(P50/M50,"-")</f>
        <v>0.16129032258065</v>
      </c>
      <c r="R50" s="81">
        <v>1</v>
      </c>
      <c r="S50" s="81">
        <v>1</v>
      </c>
      <c r="T50" s="82">
        <f>IFERROR(S50/(O50+P50),"-")</f>
        <v>0.2</v>
      </c>
      <c r="U50" s="182">
        <f>IFERROR(J50/SUM(P50:P51),"-")</f>
        <v>12142.857142857</v>
      </c>
      <c r="V50" s="84">
        <v>3</v>
      </c>
      <c r="W50" s="82">
        <f>IF(P50=0,"-",V50/P50)</f>
        <v>0.6</v>
      </c>
      <c r="X50" s="186">
        <v>43000</v>
      </c>
      <c r="Y50" s="187">
        <f>IFERROR(X50/P50,"-")</f>
        <v>8600</v>
      </c>
      <c r="Z50" s="187">
        <f>IFERROR(X50/V50,"-")</f>
        <v>14333.333333333</v>
      </c>
      <c r="AA50" s="188">
        <f>SUM(X50:X51)-SUM(J50:J51)</f>
        <v>27000</v>
      </c>
      <c r="AB50" s="85">
        <f>SUM(X50:X51)/SUM(J50:J51)</f>
        <v>1.3176470588235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2</v>
      </c>
      <c r="BF50" s="113">
        <f>IF(P50=0,"",IF(BE50=0,"",(BE50/P50)))</f>
        <v>0.4</v>
      </c>
      <c r="BG50" s="112">
        <v>2</v>
      </c>
      <c r="BH50" s="114">
        <f>IFERROR(BG50/BE50,"-")</f>
        <v>1</v>
      </c>
      <c r="BI50" s="115">
        <v>31000</v>
      </c>
      <c r="BJ50" s="116">
        <f>IFERROR(BI50/BE50,"-")</f>
        <v>15500</v>
      </c>
      <c r="BK50" s="117">
        <v>1</v>
      </c>
      <c r="BL50" s="117"/>
      <c r="BM50" s="117">
        <v>1</v>
      </c>
      <c r="BN50" s="119">
        <v>2</v>
      </c>
      <c r="BO50" s="120">
        <f>IF(P50=0,"",IF(BN50=0,"",(BN50/P50)))</f>
        <v>0.4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0.2</v>
      </c>
      <c r="BY50" s="128">
        <v>1</v>
      </c>
      <c r="BZ50" s="129">
        <f>IFERROR(BY50/BW50,"-")</f>
        <v>1</v>
      </c>
      <c r="CA50" s="130">
        <v>12000</v>
      </c>
      <c r="CB50" s="131">
        <f>IFERROR(CA50/BW50,"-")</f>
        <v>12000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3</v>
      </c>
      <c r="CP50" s="141">
        <v>43000</v>
      </c>
      <c r="CQ50" s="141">
        <v>30000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166</v>
      </c>
      <c r="C51" s="203"/>
      <c r="D51" s="203" t="s">
        <v>61</v>
      </c>
      <c r="E51" s="203" t="s">
        <v>164</v>
      </c>
      <c r="F51" s="203" t="s">
        <v>68</v>
      </c>
      <c r="G51" s="203"/>
      <c r="H51" s="90"/>
      <c r="I51" s="90"/>
      <c r="J51" s="188"/>
      <c r="K51" s="81">
        <v>17</v>
      </c>
      <c r="L51" s="81">
        <v>15</v>
      </c>
      <c r="M51" s="81">
        <v>9</v>
      </c>
      <c r="N51" s="91">
        <v>2</v>
      </c>
      <c r="O51" s="92">
        <v>0</v>
      </c>
      <c r="P51" s="93">
        <f>N51+O51</f>
        <v>2</v>
      </c>
      <c r="Q51" s="82">
        <f>IFERROR(P51/M51,"-")</f>
        <v>0.22222222222222</v>
      </c>
      <c r="R51" s="81">
        <v>1</v>
      </c>
      <c r="S51" s="81">
        <v>0</v>
      </c>
      <c r="T51" s="82">
        <f>IFERROR(S51/(O51+P51),"-")</f>
        <v>0</v>
      </c>
      <c r="U51" s="182"/>
      <c r="V51" s="84">
        <v>1</v>
      </c>
      <c r="W51" s="82">
        <f>IF(P51=0,"-",V51/P51)</f>
        <v>0.5</v>
      </c>
      <c r="X51" s="186">
        <v>69000</v>
      </c>
      <c r="Y51" s="187">
        <f>IFERROR(X51/P51,"-")</f>
        <v>34500</v>
      </c>
      <c r="Z51" s="187">
        <f>IFERROR(X51/V51,"-")</f>
        <v>69000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2</v>
      </c>
      <c r="BX51" s="127">
        <f>IF(P51=0,"",IF(BW51=0,"",(BW51/P51)))</f>
        <v>1</v>
      </c>
      <c r="BY51" s="128">
        <v>1</v>
      </c>
      <c r="BZ51" s="129">
        <f>IFERROR(BY51/BW51,"-")</f>
        <v>0.5</v>
      </c>
      <c r="CA51" s="130">
        <v>69000</v>
      </c>
      <c r="CB51" s="131">
        <f>IFERROR(CA51/BW51,"-")</f>
        <v>34500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69000</v>
      </c>
      <c r="CQ51" s="141">
        <v>69000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</v>
      </c>
      <c r="B52" s="203" t="s">
        <v>167</v>
      </c>
      <c r="C52" s="203"/>
      <c r="D52" s="203" t="s">
        <v>168</v>
      </c>
      <c r="E52" s="203" t="s">
        <v>164</v>
      </c>
      <c r="F52" s="203" t="s">
        <v>63</v>
      </c>
      <c r="G52" s="203" t="s">
        <v>143</v>
      </c>
      <c r="H52" s="90" t="s">
        <v>165</v>
      </c>
      <c r="I52" s="204" t="s">
        <v>73</v>
      </c>
      <c r="J52" s="188">
        <v>85000</v>
      </c>
      <c r="K52" s="81">
        <v>4</v>
      </c>
      <c r="L52" s="81">
        <v>0</v>
      </c>
      <c r="M52" s="81">
        <v>16</v>
      </c>
      <c r="N52" s="91">
        <v>2</v>
      </c>
      <c r="O52" s="92">
        <v>0</v>
      </c>
      <c r="P52" s="93">
        <f>N52+O52</f>
        <v>2</v>
      </c>
      <c r="Q52" s="82">
        <f>IFERROR(P52/M52,"-")</f>
        <v>0.125</v>
      </c>
      <c r="R52" s="81">
        <v>0</v>
      </c>
      <c r="S52" s="81">
        <v>1</v>
      </c>
      <c r="T52" s="82">
        <f>IFERROR(S52/(O52+P52),"-")</f>
        <v>0.5</v>
      </c>
      <c r="U52" s="182">
        <f>IFERROR(J52/SUM(P52:P53),"-")</f>
        <v>21250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-85000</v>
      </c>
      <c r="AB52" s="85">
        <f>SUM(X52:X53)/SUM(J52:J53)</f>
        <v>0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0.5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169</v>
      </c>
      <c r="C53" s="203"/>
      <c r="D53" s="203" t="s">
        <v>168</v>
      </c>
      <c r="E53" s="203" t="s">
        <v>164</v>
      </c>
      <c r="F53" s="203" t="s">
        <v>68</v>
      </c>
      <c r="G53" s="203"/>
      <c r="H53" s="90"/>
      <c r="I53" s="90"/>
      <c r="J53" s="188"/>
      <c r="K53" s="81">
        <v>23</v>
      </c>
      <c r="L53" s="81">
        <v>12</v>
      </c>
      <c r="M53" s="81">
        <v>3</v>
      </c>
      <c r="N53" s="91">
        <v>2</v>
      </c>
      <c r="O53" s="92">
        <v>0</v>
      </c>
      <c r="P53" s="93">
        <f>N53+O53</f>
        <v>2</v>
      </c>
      <c r="Q53" s="82">
        <f>IFERROR(P53/M53,"-")</f>
        <v>0.66666666666667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>
        <v>1</v>
      </c>
      <c r="AE53" s="95">
        <f>IF(P53=0,"",IF(AD53=0,"",(AD53/P53)))</f>
        <v>0.5</v>
      </c>
      <c r="AF53" s="94"/>
      <c r="AG53" s="96">
        <f>IFERROR(AF53/AD53,"-")</f>
        <v>0</v>
      </c>
      <c r="AH53" s="97"/>
      <c r="AI53" s="98">
        <f>IFERROR(AH53/AD53,"-")</f>
        <v>0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0.046153846153846</v>
      </c>
      <c r="B54" s="203" t="s">
        <v>170</v>
      </c>
      <c r="C54" s="203"/>
      <c r="D54" s="203" t="s">
        <v>171</v>
      </c>
      <c r="E54" s="203" t="s">
        <v>172</v>
      </c>
      <c r="F54" s="203" t="s">
        <v>63</v>
      </c>
      <c r="G54" s="203" t="s">
        <v>173</v>
      </c>
      <c r="H54" s="90" t="s">
        <v>165</v>
      </c>
      <c r="I54" s="204" t="s">
        <v>138</v>
      </c>
      <c r="J54" s="188">
        <v>65000</v>
      </c>
      <c r="K54" s="81">
        <v>5</v>
      </c>
      <c r="L54" s="81">
        <v>0</v>
      </c>
      <c r="M54" s="81">
        <v>19</v>
      </c>
      <c r="N54" s="91">
        <v>2</v>
      </c>
      <c r="O54" s="92">
        <v>0</v>
      </c>
      <c r="P54" s="93">
        <f>N54+O54</f>
        <v>2</v>
      </c>
      <c r="Q54" s="82">
        <f>IFERROR(P54/M54,"-")</f>
        <v>0.10526315789474</v>
      </c>
      <c r="R54" s="81">
        <v>1</v>
      </c>
      <c r="S54" s="81">
        <v>0</v>
      </c>
      <c r="T54" s="82">
        <f>IFERROR(S54/(O54+P54),"-")</f>
        <v>0</v>
      </c>
      <c r="U54" s="182">
        <f>IFERROR(J54/SUM(P54:P55),"-")</f>
        <v>21666.666666667</v>
      </c>
      <c r="V54" s="84">
        <v>1</v>
      </c>
      <c r="W54" s="82">
        <f>IF(P54=0,"-",V54/P54)</f>
        <v>0.5</v>
      </c>
      <c r="X54" s="186">
        <v>3000</v>
      </c>
      <c r="Y54" s="187">
        <f>IFERROR(X54/P54,"-")</f>
        <v>1500</v>
      </c>
      <c r="Z54" s="187">
        <f>IFERROR(X54/V54,"-")</f>
        <v>3000</v>
      </c>
      <c r="AA54" s="188">
        <f>SUM(X54:X55)-SUM(J54:J55)</f>
        <v>-62000</v>
      </c>
      <c r="AB54" s="85">
        <f>SUM(X54:X55)/SUM(J54:J55)</f>
        <v>0.046153846153846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2</v>
      </c>
      <c r="BX54" s="127">
        <f>IF(P54=0,"",IF(BW54=0,"",(BW54/P54)))</f>
        <v>1</v>
      </c>
      <c r="BY54" s="128">
        <v>1</v>
      </c>
      <c r="BZ54" s="129">
        <f>IFERROR(BY54/BW54,"-")</f>
        <v>0.5</v>
      </c>
      <c r="CA54" s="130">
        <v>3000</v>
      </c>
      <c r="CB54" s="131">
        <f>IFERROR(CA54/BW54,"-")</f>
        <v>1500</v>
      </c>
      <c r="CC54" s="132">
        <v>1</v>
      </c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3000</v>
      </c>
      <c r="CQ54" s="141">
        <v>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174</v>
      </c>
      <c r="C55" s="203"/>
      <c r="D55" s="203" t="s">
        <v>171</v>
      </c>
      <c r="E55" s="203" t="s">
        <v>172</v>
      </c>
      <c r="F55" s="203" t="s">
        <v>68</v>
      </c>
      <c r="G55" s="203"/>
      <c r="H55" s="90"/>
      <c r="I55" s="90"/>
      <c r="J55" s="188"/>
      <c r="K55" s="81">
        <v>25</v>
      </c>
      <c r="L55" s="81">
        <v>15</v>
      </c>
      <c r="M55" s="81">
        <v>10</v>
      </c>
      <c r="N55" s="91">
        <v>1</v>
      </c>
      <c r="O55" s="92">
        <v>0</v>
      </c>
      <c r="P55" s="93">
        <f>N55+O55</f>
        <v>1</v>
      </c>
      <c r="Q55" s="82">
        <f>IFERROR(P55/M55,"-")</f>
        <v>0.1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1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0.1</v>
      </c>
      <c r="B56" s="203" t="s">
        <v>175</v>
      </c>
      <c r="C56" s="203"/>
      <c r="D56" s="203" t="s">
        <v>176</v>
      </c>
      <c r="E56" s="203" t="s">
        <v>177</v>
      </c>
      <c r="F56" s="203" t="s">
        <v>63</v>
      </c>
      <c r="G56" s="203" t="s">
        <v>87</v>
      </c>
      <c r="H56" s="90" t="s">
        <v>178</v>
      </c>
      <c r="I56" s="90" t="s">
        <v>179</v>
      </c>
      <c r="J56" s="188">
        <v>50000</v>
      </c>
      <c r="K56" s="81">
        <v>7</v>
      </c>
      <c r="L56" s="81">
        <v>0</v>
      </c>
      <c r="M56" s="81">
        <v>39</v>
      </c>
      <c r="N56" s="91">
        <v>2</v>
      </c>
      <c r="O56" s="92">
        <v>0</v>
      </c>
      <c r="P56" s="93">
        <f>N56+O56</f>
        <v>2</v>
      </c>
      <c r="Q56" s="82">
        <f>IFERROR(P56/M56,"-")</f>
        <v>0.051282051282051</v>
      </c>
      <c r="R56" s="81">
        <v>0</v>
      </c>
      <c r="S56" s="81">
        <v>2</v>
      </c>
      <c r="T56" s="82">
        <f>IFERROR(S56/(O56+P56),"-")</f>
        <v>1</v>
      </c>
      <c r="U56" s="182">
        <f>IFERROR(J56/SUM(P56:P57),"-")</f>
        <v>10000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-45000</v>
      </c>
      <c r="AB56" s="85">
        <f>SUM(X56:X57)/SUM(J56:J57)</f>
        <v>0.1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180</v>
      </c>
      <c r="C57" s="203"/>
      <c r="D57" s="203" t="s">
        <v>176</v>
      </c>
      <c r="E57" s="203" t="s">
        <v>177</v>
      </c>
      <c r="F57" s="203" t="s">
        <v>68</v>
      </c>
      <c r="G57" s="203"/>
      <c r="H57" s="90"/>
      <c r="I57" s="90"/>
      <c r="J57" s="188"/>
      <c r="K57" s="81">
        <v>17</v>
      </c>
      <c r="L57" s="81">
        <v>13</v>
      </c>
      <c r="M57" s="81">
        <v>2</v>
      </c>
      <c r="N57" s="91">
        <v>3</v>
      </c>
      <c r="O57" s="92">
        <v>0</v>
      </c>
      <c r="P57" s="93">
        <f>N57+O57</f>
        <v>3</v>
      </c>
      <c r="Q57" s="82">
        <f>IFERROR(P57/M57,"-")</f>
        <v>1.5</v>
      </c>
      <c r="R57" s="81">
        <v>1</v>
      </c>
      <c r="S57" s="81">
        <v>0</v>
      </c>
      <c r="T57" s="82">
        <f>IFERROR(S57/(O57+P57),"-")</f>
        <v>0</v>
      </c>
      <c r="U57" s="182"/>
      <c r="V57" s="84">
        <v>1</v>
      </c>
      <c r="W57" s="82">
        <f>IF(P57=0,"-",V57/P57)</f>
        <v>0.33333333333333</v>
      </c>
      <c r="X57" s="186">
        <v>5000</v>
      </c>
      <c r="Y57" s="187">
        <f>IFERROR(X57/P57,"-")</f>
        <v>1666.6666666667</v>
      </c>
      <c r="Z57" s="187">
        <f>IFERROR(X57/V57,"-")</f>
        <v>5000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0.33333333333333</v>
      </c>
      <c r="BP57" s="121">
        <v>1</v>
      </c>
      <c r="BQ57" s="122">
        <f>IFERROR(BP57/BN57,"-")</f>
        <v>1</v>
      </c>
      <c r="BR57" s="123">
        <v>5000</v>
      </c>
      <c r="BS57" s="124">
        <f>IFERROR(BR57/BN57,"-")</f>
        <v>5000</v>
      </c>
      <c r="BT57" s="125">
        <v>1</v>
      </c>
      <c r="BU57" s="125"/>
      <c r="BV57" s="125"/>
      <c r="BW57" s="126">
        <v>1</v>
      </c>
      <c r="BX57" s="127">
        <f>IF(P57=0,"",IF(BW57=0,"",(BW57/P57)))</f>
        <v>0.33333333333333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0.33333333333333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1</v>
      </c>
      <c r="CP57" s="141">
        <v>5000</v>
      </c>
      <c r="CQ57" s="141">
        <v>5000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40.06</v>
      </c>
      <c r="B58" s="203" t="s">
        <v>181</v>
      </c>
      <c r="C58" s="203"/>
      <c r="D58" s="203" t="s">
        <v>95</v>
      </c>
      <c r="E58" s="203" t="s">
        <v>62</v>
      </c>
      <c r="F58" s="203" t="s">
        <v>63</v>
      </c>
      <c r="G58" s="203" t="s">
        <v>87</v>
      </c>
      <c r="H58" s="90" t="s">
        <v>178</v>
      </c>
      <c r="I58" s="90" t="s">
        <v>182</v>
      </c>
      <c r="J58" s="188">
        <v>50000</v>
      </c>
      <c r="K58" s="81">
        <v>10</v>
      </c>
      <c r="L58" s="81">
        <v>0</v>
      </c>
      <c r="M58" s="81">
        <v>52</v>
      </c>
      <c r="N58" s="91">
        <v>4</v>
      </c>
      <c r="O58" s="92">
        <v>0</v>
      </c>
      <c r="P58" s="93">
        <f>N58+O58</f>
        <v>4</v>
      </c>
      <c r="Q58" s="82">
        <f>IFERROR(P58/M58,"-")</f>
        <v>0.076923076923077</v>
      </c>
      <c r="R58" s="81">
        <v>1</v>
      </c>
      <c r="S58" s="81">
        <v>1</v>
      </c>
      <c r="T58" s="82">
        <f>IFERROR(S58/(O58+P58),"-")</f>
        <v>0.25</v>
      </c>
      <c r="U58" s="182">
        <f>IFERROR(J58/SUM(P58:P59),"-")</f>
        <v>7142.8571428571</v>
      </c>
      <c r="V58" s="84">
        <v>2</v>
      </c>
      <c r="W58" s="82">
        <f>IF(P58=0,"-",V58/P58)</f>
        <v>0.5</v>
      </c>
      <c r="X58" s="186">
        <v>21000</v>
      </c>
      <c r="Y58" s="187">
        <f>IFERROR(X58/P58,"-")</f>
        <v>5250</v>
      </c>
      <c r="Z58" s="187">
        <f>IFERROR(X58/V58,"-")</f>
        <v>10500</v>
      </c>
      <c r="AA58" s="188">
        <f>SUM(X58:X59)-SUM(J58:J59)</f>
        <v>1953000</v>
      </c>
      <c r="AB58" s="85">
        <f>SUM(X58:X59)/SUM(J58:J59)</f>
        <v>40.06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3</v>
      </c>
      <c r="BO58" s="120">
        <f>IF(P58=0,"",IF(BN58=0,"",(BN58/P58)))</f>
        <v>0.75</v>
      </c>
      <c r="BP58" s="121">
        <v>1</v>
      </c>
      <c r="BQ58" s="122">
        <f>IFERROR(BP58/BN58,"-")</f>
        <v>0.33333333333333</v>
      </c>
      <c r="BR58" s="123">
        <v>20000</v>
      </c>
      <c r="BS58" s="124">
        <f>IFERROR(BR58/BN58,"-")</f>
        <v>6666.6666666667</v>
      </c>
      <c r="BT58" s="125"/>
      <c r="BU58" s="125"/>
      <c r="BV58" s="125">
        <v>1</v>
      </c>
      <c r="BW58" s="126">
        <v>1</v>
      </c>
      <c r="BX58" s="127">
        <f>IF(P58=0,"",IF(BW58=0,"",(BW58/P58)))</f>
        <v>0.25</v>
      </c>
      <c r="BY58" s="128">
        <v>1</v>
      </c>
      <c r="BZ58" s="129">
        <f>IFERROR(BY58/BW58,"-")</f>
        <v>1</v>
      </c>
      <c r="CA58" s="130">
        <v>1000</v>
      </c>
      <c r="CB58" s="131">
        <f>IFERROR(CA58/BW58,"-")</f>
        <v>1000</v>
      </c>
      <c r="CC58" s="132">
        <v>1</v>
      </c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2</v>
      </c>
      <c r="CP58" s="141">
        <v>21000</v>
      </c>
      <c r="CQ58" s="141">
        <v>20000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183</v>
      </c>
      <c r="C59" s="203"/>
      <c r="D59" s="203" t="s">
        <v>95</v>
      </c>
      <c r="E59" s="203" t="s">
        <v>62</v>
      </c>
      <c r="F59" s="203" t="s">
        <v>68</v>
      </c>
      <c r="G59" s="203"/>
      <c r="H59" s="90"/>
      <c r="I59" s="90"/>
      <c r="J59" s="188"/>
      <c r="K59" s="81">
        <v>16</v>
      </c>
      <c r="L59" s="81">
        <v>11</v>
      </c>
      <c r="M59" s="81">
        <v>7</v>
      </c>
      <c r="N59" s="91">
        <v>3</v>
      </c>
      <c r="O59" s="92">
        <v>0</v>
      </c>
      <c r="P59" s="93">
        <f>N59+O59</f>
        <v>3</v>
      </c>
      <c r="Q59" s="82">
        <f>IFERROR(P59/M59,"-")</f>
        <v>0.42857142857143</v>
      </c>
      <c r="R59" s="81">
        <v>2</v>
      </c>
      <c r="S59" s="81">
        <v>0</v>
      </c>
      <c r="T59" s="82">
        <f>IFERROR(S59/(O59+P59),"-")</f>
        <v>0</v>
      </c>
      <c r="U59" s="182"/>
      <c r="V59" s="84">
        <v>3</v>
      </c>
      <c r="W59" s="82">
        <f>IF(P59=0,"-",V59/P59)</f>
        <v>1</v>
      </c>
      <c r="X59" s="186">
        <v>1982000</v>
      </c>
      <c r="Y59" s="187">
        <f>IFERROR(X59/P59,"-")</f>
        <v>660666.66666667</v>
      </c>
      <c r="Z59" s="187">
        <f>IFERROR(X59/V59,"-")</f>
        <v>660666.66666667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2</v>
      </c>
      <c r="BX59" s="127">
        <f>IF(P59=0,"",IF(BW59=0,"",(BW59/P59)))</f>
        <v>0.66666666666667</v>
      </c>
      <c r="BY59" s="128">
        <v>2</v>
      </c>
      <c r="BZ59" s="129">
        <f>IFERROR(BY59/BW59,"-")</f>
        <v>1</v>
      </c>
      <c r="CA59" s="130">
        <v>151000</v>
      </c>
      <c r="CB59" s="131">
        <f>IFERROR(CA59/BW59,"-")</f>
        <v>75500</v>
      </c>
      <c r="CC59" s="132"/>
      <c r="CD59" s="132">
        <v>1</v>
      </c>
      <c r="CE59" s="132">
        <v>1</v>
      </c>
      <c r="CF59" s="133">
        <v>1</v>
      </c>
      <c r="CG59" s="134">
        <f>IF(P59=0,"",IF(CF59=0,"",(CF59/P59)))</f>
        <v>0.33333333333333</v>
      </c>
      <c r="CH59" s="135">
        <v>1</v>
      </c>
      <c r="CI59" s="136">
        <f>IFERROR(CH59/CF59,"-")</f>
        <v>1</v>
      </c>
      <c r="CJ59" s="137">
        <v>1831000</v>
      </c>
      <c r="CK59" s="138">
        <f>IFERROR(CJ59/CF59,"-")</f>
        <v>1831000</v>
      </c>
      <c r="CL59" s="139"/>
      <c r="CM59" s="139"/>
      <c r="CN59" s="139">
        <v>1</v>
      </c>
      <c r="CO59" s="140">
        <v>3</v>
      </c>
      <c r="CP59" s="141">
        <v>1982000</v>
      </c>
      <c r="CQ59" s="141">
        <v>1831000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80">
        <f>AB60</f>
        <v>2.1</v>
      </c>
      <c r="B60" s="203" t="s">
        <v>184</v>
      </c>
      <c r="C60" s="203"/>
      <c r="D60" s="203" t="s">
        <v>76</v>
      </c>
      <c r="E60" s="203"/>
      <c r="F60" s="203" t="s">
        <v>63</v>
      </c>
      <c r="G60" s="203" t="s">
        <v>87</v>
      </c>
      <c r="H60" s="90" t="s">
        <v>178</v>
      </c>
      <c r="I60" s="90" t="s">
        <v>185</v>
      </c>
      <c r="J60" s="188">
        <v>50000</v>
      </c>
      <c r="K60" s="81">
        <v>2</v>
      </c>
      <c r="L60" s="81">
        <v>0</v>
      </c>
      <c r="M60" s="81">
        <v>10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>
        <f>IFERROR(J60/SUM(P60:P61),"-")</f>
        <v>50000</v>
      </c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>
        <f>SUM(X60:X61)-SUM(J60:J61)</f>
        <v>55000</v>
      </c>
      <c r="AB60" s="85">
        <f>SUM(X60:X61)/SUM(J60:J61)</f>
        <v>2.1</v>
      </c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186</v>
      </c>
      <c r="C61" s="203"/>
      <c r="D61" s="203" t="s">
        <v>76</v>
      </c>
      <c r="E61" s="203"/>
      <c r="F61" s="203" t="s">
        <v>68</v>
      </c>
      <c r="G61" s="203"/>
      <c r="H61" s="90"/>
      <c r="I61" s="90"/>
      <c r="J61" s="188"/>
      <c r="K61" s="81">
        <v>5</v>
      </c>
      <c r="L61" s="81">
        <v>4</v>
      </c>
      <c r="M61" s="81">
        <v>1</v>
      </c>
      <c r="N61" s="91">
        <v>1</v>
      </c>
      <c r="O61" s="92">
        <v>0</v>
      </c>
      <c r="P61" s="93">
        <f>N61+O61</f>
        <v>1</v>
      </c>
      <c r="Q61" s="82">
        <f>IFERROR(P61/M61,"-")</f>
        <v>1</v>
      </c>
      <c r="R61" s="81">
        <v>0</v>
      </c>
      <c r="S61" s="81">
        <v>1</v>
      </c>
      <c r="T61" s="82">
        <f>IFERROR(S61/(O61+P61),"-")</f>
        <v>1</v>
      </c>
      <c r="U61" s="182"/>
      <c r="V61" s="84">
        <v>1</v>
      </c>
      <c r="W61" s="82">
        <f>IF(P61=0,"-",V61/P61)</f>
        <v>1</v>
      </c>
      <c r="X61" s="186">
        <v>105000</v>
      </c>
      <c r="Y61" s="187">
        <f>IFERROR(X61/P61,"-")</f>
        <v>105000</v>
      </c>
      <c r="Z61" s="187">
        <f>IFERROR(X61/V61,"-")</f>
        <v>105000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>
        <v>1</v>
      </c>
      <c r="CG61" s="134">
        <f>IF(P61=0,"",IF(CF61=0,"",(CF61/P61)))</f>
        <v>1</v>
      </c>
      <c r="CH61" s="135">
        <v>1</v>
      </c>
      <c r="CI61" s="136">
        <f>IFERROR(CH61/CF61,"-")</f>
        <v>1</v>
      </c>
      <c r="CJ61" s="137">
        <v>105000</v>
      </c>
      <c r="CK61" s="138">
        <f>IFERROR(CJ61/CF61,"-")</f>
        <v>105000</v>
      </c>
      <c r="CL61" s="139"/>
      <c r="CM61" s="139"/>
      <c r="CN61" s="139">
        <v>1</v>
      </c>
      <c r="CO61" s="140">
        <v>1</v>
      </c>
      <c r="CP61" s="141">
        <v>105000</v>
      </c>
      <c r="CQ61" s="141">
        <v>105000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>
        <f>AB62</f>
        <v>0.52</v>
      </c>
      <c r="B62" s="203" t="s">
        <v>187</v>
      </c>
      <c r="C62" s="203"/>
      <c r="D62" s="203" t="s">
        <v>188</v>
      </c>
      <c r="E62" s="203" t="s">
        <v>106</v>
      </c>
      <c r="F62" s="203" t="s">
        <v>63</v>
      </c>
      <c r="G62" s="203" t="s">
        <v>122</v>
      </c>
      <c r="H62" s="90" t="s">
        <v>189</v>
      </c>
      <c r="I62" s="205" t="s">
        <v>89</v>
      </c>
      <c r="J62" s="188">
        <v>100000</v>
      </c>
      <c r="K62" s="81">
        <v>4</v>
      </c>
      <c r="L62" s="81">
        <v>0</v>
      </c>
      <c r="M62" s="81">
        <v>35</v>
      </c>
      <c r="N62" s="91">
        <v>2</v>
      </c>
      <c r="O62" s="92">
        <v>0</v>
      </c>
      <c r="P62" s="93">
        <f>N62+O62</f>
        <v>2</v>
      </c>
      <c r="Q62" s="82">
        <f>IFERROR(P62/M62,"-")</f>
        <v>0.057142857142857</v>
      </c>
      <c r="R62" s="81">
        <v>0</v>
      </c>
      <c r="S62" s="81">
        <v>1</v>
      </c>
      <c r="T62" s="82">
        <f>IFERROR(S62/(O62+P62),"-")</f>
        <v>0.5</v>
      </c>
      <c r="U62" s="182">
        <f>IFERROR(J62/SUM(P62:P66),"-")</f>
        <v>7692.3076923077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SUM(X62:X66)-SUM(J62:J66)</f>
        <v>-48000</v>
      </c>
      <c r="AB62" s="85">
        <f>SUM(X62:X66)/SUM(J62:J66)</f>
        <v>0.52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0.5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1</v>
      </c>
      <c r="BF62" s="113">
        <f>IF(P62=0,"",IF(BE62=0,"",(BE62/P62)))</f>
        <v>0.5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190</v>
      </c>
      <c r="C63" s="203"/>
      <c r="D63" s="203" t="s">
        <v>191</v>
      </c>
      <c r="E63" s="203" t="s">
        <v>111</v>
      </c>
      <c r="F63" s="203" t="s">
        <v>63</v>
      </c>
      <c r="G63" s="203" t="s">
        <v>122</v>
      </c>
      <c r="H63" s="90" t="s">
        <v>189</v>
      </c>
      <c r="I63" s="204" t="s">
        <v>73</v>
      </c>
      <c r="J63" s="188"/>
      <c r="K63" s="81">
        <v>4</v>
      </c>
      <c r="L63" s="81">
        <v>0</v>
      </c>
      <c r="M63" s="81">
        <v>30</v>
      </c>
      <c r="N63" s="91">
        <v>2</v>
      </c>
      <c r="O63" s="92">
        <v>0</v>
      </c>
      <c r="P63" s="93">
        <f>N63+O63</f>
        <v>2</v>
      </c>
      <c r="Q63" s="82">
        <f>IFERROR(P63/M63,"-")</f>
        <v>0.066666666666667</v>
      </c>
      <c r="R63" s="81">
        <v>0</v>
      </c>
      <c r="S63" s="81">
        <v>1</v>
      </c>
      <c r="T63" s="82">
        <f>IFERROR(S63/(O63+P63),"-")</f>
        <v>0.5</v>
      </c>
      <c r="U63" s="182"/>
      <c r="V63" s="84">
        <v>2</v>
      </c>
      <c r="W63" s="82">
        <f>IF(P63=0,"-",V63/P63)</f>
        <v>1</v>
      </c>
      <c r="X63" s="186">
        <v>36000</v>
      </c>
      <c r="Y63" s="187">
        <f>IFERROR(X63/P63,"-")</f>
        <v>18000</v>
      </c>
      <c r="Z63" s="187">
        <f>IFERROR(X63/V63,"-")</f>
        <v>18000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0.5</v>
      </c>
      <c r="BG63" s="112">
        <v>1</v>
      </c>
      <c r="BH63" s="114">
        <f>IFERROR(BG63/BE63,"-")</f>
        <v>1</v>
      </c>
      <c r="BI63" s="115">
        <v>1000</v>
      </c>
      <c r="BJ63" s="116">
        <f>IFERROR(BI63/BE63,"-")</f>
        <v>1000</v>
      </c>
      <c r="BK63" s="117">
        <v>1</v>
      </c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0.5</v>
      </c>
      <c r="BY63" s="128">
        <v>1</v>
      </c>
      <c r="BZ63" s="129">
        <f>IFERROR(BY63/BW63,"-")</f>
        <v>1</v>
      </c>
      <c r="CA63" s="130">
        <v>35000</v>
      </c>
      <c r="CB63" s="131">
        <f>IFERROR(CA63/BW63,"-")</f>
        <v>35000</v>
      </c>
      <c r="CC63" s="132"/>
      <c r="CD63" s="132"/>
      <c r="CE63" s="132">
        <v>1</v>
      </c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2</v>
      </c>
      <c r="CP63" s="141">
        <v>36000</v>
      </c>
      <c r="CQ63" s="141">
        <v>35000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192</v>
      </c>
      <c r="C64" s="203"/>
      <c r="D64" s="203" t="s">
        <v>193</v>
      </c>
      <c r="E64" s="203" t="s">
        <v>114</v>
      </c>
      <c r="F64" s="203" t="s">
        <v>63</v>
      </c>
      <c r="G64" s="203" t="s">
        <v>122</v>
      </c>
      <c r="H64" s="90" t="s">
        <v>189</v>
      </c>
      <c r="I64" s="205" t="s">
        <v>97</v>
      </c>
      <c r="J64" s="188"/>
      <c r="K64" s="81">
        <v>2</v>
      </c>
      <c r="L64" s="81">
        <v>0</v>
      </c>
      <c r="M64" s="81">
        <v>36</v>
      </c>
      <c r="N64" s="91">
        <v>2</v>
      </c>
      <c r="O64" s="92">
        <v>0</v>
      </c>
      <c r="P64" s="93">
        <f>N64+O64</f>
        <v>2</v>
      </c>
      <c r="Q64" s="82">
        <f>IFERROR(P64/M64,"-")</f>
        <v>0.055555555555556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2</v>
      </c>
      <c r="BF64" s="113">
        <f>IF(P64=0,"",IF(BE64=0,"",(BE64/P64)))</f>
        <v>1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194</v>
      </c>
      <c r="C65" s="203"/>
      <c r="D65" s="203" t="s">
        <v>195</v>
      </c>
      <c r="E65" s="203" t="s">
        <v>128</v>
      </c>
      <c r="F65" s="203" t="s">
        <v>63</v>
      </c>
      <c r="G65" s="203" t="s">
        <v>122</v>
      </c>
      <c r="H65" s="90" t="s">
        <v>189</v>
      </c>
      <c r="I65" s="204" t="s">
        <v>77</v>
      </c>
      <c r="J65" s="188"/>
      <c r="K65" s="81">
        <v>2</v>
      </c>
      <c r="L65" s="81">
        <v>0</v>
      </c>
      <c r="M65" s="81">
        <v>26</v>
      </c>
      <c r="N65" s="91">
        <v>1</v>
      </c>
      <c r="O65" s="92">
        <v>0</v>
      </c>
      <c r="P65" s="93">
        <f>N65+O65</f>
        <v>1</v>
      </c>
      <c r="Q65" s="82">
        <f>IFERROR(P65/M65,"-")</f>
        <v>0.038461538461538</v>
      </c>
      <c r="R65" s="81">
        <v>1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1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196</v>
      </c>
      <c r="C66" s="203"/>
      <c r="D66" s="203" t="s">
        <v>102</v>
      </c>
      <c r="E66" s="203" t="s">
        <v>102</v>
      </c>
      <c r="F66" s="203" t="s">
        <v>68</v>
      </c>
      <c r="G66" s="203" t="s">
        <v>197</v>
      </c>
      <c r="H66" s="90"/>
      <c r="I66" s="90"/>
      <c r="J66" s="188"/>
      <c r="K66" s="81">
        <v>39</v>
      </c>
      <c r="L66" s="81">
        <v>31</v>
      </c>
      <c r="M66" s="81">
        <v>14</v>
      </c>
      <c r="N66" s="91">
        <v>6</v>
      </c>
      <c r="O66" s="92">
        <v>0</v>
      </c>
      <c r="P66" s="93">
        <f>N66+O66</f>
        <v>6</v>
      </c>
      <c r="Q66" s="82">
        <f>IFERROR(P66/M66,"-")</f>
        <v>0.42857142857143</v>
      </c>
      <c r="R66" s="81">
        <v>3</v>
      </c>
      <c r="S66" s="81">
        <v>1</v>
      </c>
      <c r="T66" s="82">
        <f>IFERROR(S66/(O66+P66),"-")</f>
        <v>0.16666666666667</v>
      </c>
      <c r="U66" s="182"/>
      <c r="V66" s="84">
        <v>3</v>
      </c>
      <c r="W66" s="82">
        <f>IF(P66=0,"-",V66/P66)</f>
        <v>0.5</v>
      </c>
      <c r="X66" s="186">
        <v>16000</v>
      </c>
      <c r="Y66" s="187">
        <f>IFERROR(X66/P66,"-")</f>
        <v>2666.6666666667</v>
      </c>
      <c r="Z66" s="187">
        <f>IFERROR(X66/V66,"-")</f>
        <v>5333.3333333333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0.16666666666667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3</v>
      </c>
      <c r="BO66" s="120">
        <f>IF(P66=0,"",IF(BN66=0,"",(BN66/P66)))</f>
        <v>0.5</v>
      </c>
      <c r="BP66" s="121">
        <v>1</v>
      </c>
      <c r="BQ66" s="122">
        <f>IFERROR(BP66/BN66,"-")</f>
        <v>0.33333333333333</v>
      </c>
      <c r="BR66" s="123">
        <v>3000</v>
      </c>
      <c r="BS66" s="124">
        <f>IFERROR(BR66/BN66,"-")</f>
        <v>1000</v>
      </c>
      <c r="BT66" s="125">
        <v>1</v>
      </c>
      <c r="BU66" s="125"/>
      <c r="BV66" s="125"/>
      <c r="BW66" s="126">
        <v>2</v>
      </c>
      <c r="BX66" s="127">
        <f>IF(P66=0,"",IF(BW66=0,"",(BW66/P66)))</f>
        <v>0.33333333333333</v>
      </c>
      <c r="BY66" s="128">
        <v>2</v>
      </c>
      <c r="BZ66" s="129">
        <f>IFERROR(BY66/BW66,"-")</f>
        <v>1</v>
      </c>
      <c r="CA66" s="130">
        <v>13000</v>
      </c>
      <c r="CB66" s="131">
        <f>IFERROR(CA66/BW66,"-")</f>
        <v>6500</v>
      </c>
      <c r="CC66" s="132">
        <v>1</v>
      </c>
      <c r="CD66" s="132">
        <v>1</v>
      </c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3</v>
      </c>
      <c r="CP66" s="141">
        <v>16000</v>
      </c>
      <c r="CQ66" s="141">
        <v>10000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30"/>
      <c r="B67" s="87"/>
      <c r="C67" s="88"/>
      <c r="D67" s="88"/>
      <c r="E67" s="88"/>
      <c r="F67" s="89"/>
      <c r="G67" s="90"/>
      <c r="H67" s="90"/>
      <c r="I67" s="90"/>
      <c r="J67" s="192"/>
      <c r="K67" s="34"/>
      <c r="L67" s="34"/>
      <c r="M67" s="31"/>
      <c r="N67" s="23"/>
      <c r="O67" s="23"/>
      <c r="P67" s="23"/>
      <c r="Q67" s="33"/>
      <c r="R67" s="32"/>
      <c r="S67" s="23"/>
      <c r="T67" s="32"/>
      <c r="U67" s="183"/>
      <c r="V67" s="25"/>
      <c r="W67" s="25"/>
      <c r="X67" s="189"/>
      <c r="Y67" s="189"/>
      <c r="Z67" s="189"/>
      <c r="AA67" s="189"/>
      <c r="AB67" s="33"/>
      <c r="AC67" s="59"/>
      <c r="AD67" s="63"/>
      <c r="AE67" s="64"/>
      <c r="AF67" s="63"/>
      <c r="AG67" s="67"/>
      <c r="AH67" s="68"/>
      <c r="AI67" s="69"/>
      <c r="AJ67" s="70"/>
      <c r="AK67" s="70"/>
      <c r="AL67" s="70"/>
      <c r="AM67" s="63"/>
      <c r="AN67" s="64"/>
      <c r="AO67" s="63"/>
      <c r="AP67" s="67"/>
      <c r="AQ67" s="68"/>
      <c r="AR67" s="69"/>
      <c r="AS67" s="70"/>
      <c r="AT67" s="70"/>
      <c r="AU67" s="70"/>
      <c r="AV67" s="63"/>
      <c r="AW67" s="64"/>
      <c r="AX67" s="63"/>
      <c r="AY67" s="67"/>
      <c r="AZ67" s="68"/>
      <c r="BA67" s="69"/>
      <c r="BB67" s="70"/>
      <c r="BC67" s="70"/>
      <c r="BD67" s="70"/>
      <c r="BE67" s="63"/>
      <c r="BF67" s="64"/>
      <c r="BG67" s="63"/>
      <c r="BH67" s="67"/>
      <c r="BI67" s="68"/>
      <c r="BJ67" s="69"/>
      <c r="BK67" s="70"/>
      <c r="BL67" s="70"/>
      <c r="BM67" s="70"/>
      <c r="BN67" s="65"/>
      <c r="BO67" s="66"/>
      <c r="BP67" s="63"/>
      <c r="BQ67" s="67"/>
      <c r="BR67" s="68"/>
      <c r="BS67" s="69"/>
      <c r="BT67" s="70"/>
      <c r="BU67" s="70"/>
      <c r="BV67" s="70"/>
      <c r="BW67" s="65"/>
      <c r="BX67" s="66"/>
      <c r="BY67" s="63"/>
      <c r="BZ67" s="67"/>
      <c r="CA67" s="68"/>
      <c r="CB67" s="69"/>
      <c r="CC67" s="70"/>
      <c r="CD67" s="70"/>
      <c r="CE67" s="70"/>
      <c r="CF67" s="65"/>
      <c r="CG67" s="66"/>
      <c r="CH67" s="63"/>
      <c r="CI67" s="67"/>
      <c r="CJ67" s="68"/>
      <c r="CK67" s="69"/>
      <c r="CL67" s="70"/>
      <c r="CM67" s="70"/>
      <c r="CN67" s="70"/>
      <c r="CO67" s="71"/>
      <c r="CP67" s="68"/>
      <c r="CQ67" s="68"/>
      <c r="CR67" s="68"/>
      <c r="CS67" s="72"/>
    </row>
    <row r="68" spans="1:98">
      <c r="A68" s="30"/>
      <c r="B68" s="37"/>
      <c r="C68" s="21"/>
      <c r="D68" s="21"/>
      <c r="E68" s="21"/>
      <c r="F68" s="22"/>
      <c r="G68" s="36"/>
      <c r="H68" s="36"/>
      <c r="I68" s="75"/>
      <c r="J68" s="193"/>
      <c r="K68" s="34"/>
      <c r="L68" s="34"/>
      <c r="M68" s="31"/>
      <c r="N68" s="23"/>
      <c r="O68" s="23"/>
      <c r="P68" s="23"/>
      <c r="Q68" s="33"/>
      <c r="R68" s="32"/>
      <c r="S68" s="23"/>
      <c r="T68" s="32"/>
      <c r="U68" s="183"/>
      <c r="V68" s="25"/>
      <c r="W68" s="25"/>
      <c r="X68" s="189"/>
      <c r="Y68" s="189"/>
      <c r="Z68" s="189"/>
      <c r="AA68" s="189"/>
      <c r="AB68" s="33"/>
      <c r="AC68" s="61"/>
      <c r="AD68" s="63"/>
      <c r="AE68" s="64"/>
      <c r="AF68" s="63"/>
      <c r="AG68" s="67"/>
      <c r="AH68" s="68"/>
      <c r="AI68" s="69"/>
      <c r="AJ68" s="70"/>
      <c r="AK68" s="70"/>
      <c r="AL68" s="70"/>
      <c r="AM68" s="63"/>
      <c r="AN68" s="64"/>
      <c r="AO68" s="63"/>
      <c r="AP68" s="67"/>
      <c r="AQ68" s="68"/>
      <c r="AR68" s="69"/>
      <c r="AS68" s="70"/>
      <c r="AT68" s="70"/>
      <c r="AU68" s="70"/>
      <c r="AV68" s="63"/>
      <c r="AW68" s="64"/>
      <c r="AX68" s="63"/>
      <c r="AY68" s="67"/>
      <c r="AZ68" s="68"/>
      <c r="BA68" s="69"/>
      <c r="BB68" s="70"/>
      <c r="BC68" s="70"/>
      <c r="BD68" s="70"/>
      <c r="BE68" s="63"/>
      <c r="BF68" s="64"/>
      <c r="BG68" s="63"/>
      <c r="BH68" s="67"/>
      <c r="BI68" s="68"/>
      <c r="BJ68" s="69"/>
      <c r="BK68" s="70"/>
      <c r="BL68" s="70"/>
      <c r="BM68" s="70"/>
      <c r="BN68" s="65"/>
      <c r="BO68" s="66"/>
      <c r="BP68" s="63"/>
      <c r="BQ68" s="67"/>
      <c r="BR68" s="68"/>
      <c r="BS68" s="69"/>
      <c r="BT68" s="70"/>
      <c r="BU68" s="70"/>
      <c r="BV68" s="70"/>
      <c r="BW68" s="65"/>
      <c r="BX68" s="66"/>
      <c r="BY68" s="63"/>
      <c r="BZ68" s="67"/>
      <c r="CA68" s="68"/>
      <c r="CB68" s="69"/>
      <c r="CC68" s="70"/>
      <c r="CD68" s="70"/>
      <c r="CE68" s="70"/>
      <c r="CF68" s="65"/>
      <c r="CG68" s="66"/>
      <c r="CH68" s="63"/>
      <c r="CI68" s="67"/>
      <c r="CJ68" s="68"/>
      <c r="CK68" s="69"/>
      <c r="CL68" s="70"/>
      <c r="CM68" s="70"/>
      <c r="CN68" s="70"/>
      <c r="CO68" s="71"/>
      <c r="CP68" s="68"/>
      <c r="CQ68" s="68"/>
      <c r="CR68" s="68"/>
      <c r="CS68" s="72"/>
    </row>
    <row r="69" spans="1:98">
      <c r="A69" s="19">
        <f>AB69</f>
        <v>1.9115662650602</v>
      </c>
      <c r="B69" s="39"/>
      <c r="C69" s="39"/>
      <c r="D69" s="39"/>
      <c r="E69" s="39"/>
      <c r="F69" s="39"/>
      <c r="G69" s="40" t="s">
        <v>198</v>
      </c>
      <c r="H69" s="40"/>
      <c r="I69" s="40"/>
      <c r="J69" s="190">
        <f>SUM(J6:J68)</f>
        <v>4150000</v>
      </c>
      <c r="K69" s="41">
        <f>SUM(K6:K68)</f>
        <v>1580</v>
      </c>
      <c r="L69" s="41">
        <f>SUM(L6:L68)</f>
        <v>752</v>
      </c>
      <c r="M69" s="41">
        <f>SUM(M6:M68)</f>
        <v>2192</v>
      </c>
      <c r="N69" s="41">
        <f>SUM(N6:N68)</f>
        <v>258</v>
      </c>
      <c r="O69" s="41">
        <f>SUM(O6:O68)</f>
        <v>2</v>
      </c>
      <c r="P69" s="41">
        <f>SUM(P6:P68)</f>
        <v>260</v>
      </c>
      <c r="Q69" s="42">
        <f>IFERROR(P69/M69,"-")</f>
        <v>0.11861313868613</v>
      </c>
      <c r="R69" s="78">
        <f>SUM(R6:R68)</f>
        <v>44</v>
      </c>
      <c r="S69" s="78">
        <f>SUM(S6:S68)</f>
        <v>87</v>
      </c>
      <c r="T69" s="42">
        <f>IFERROR(R69/P69,"-")</f>
        <v>0.16923076923077</v>
      </c>
      <c r="U69" s="184">
        <f>IFERROR(J69/P69,"-")</f>
        <v>15961.538461538</v>
      </c>
      <c r="V69" s="44">
        <f>SUM(V6:V68)</f>
        <v>91</v>
      </c>
      <c r="W69" s="42">
        <f>IFERROR(V69/P69,"-")</f>
        <v>0.35</v>
      </c>
      <c r="X69" s="190">
        <f>SUM(X6:X68)</f>
        <v>7933000</v>
      </c>
      <c r="Y69" s="190">
        <f>IFERROR(X69/P69,"-")</f>
        <v>30511.538461538</v>
      </c>
      <c r="Z69" s="190">
        <f>IFERROR(X69/V69,"-")</f>
        <v>87175.824175824</v>
      </c>
      <c r="AA69" s="190">
        <f>X69-J69</f>
        <v>3783000</v>
      </c>
      <c r="AB69" s="47">
        <f>X69/J69</f>
        <v>1.9115662650602</v>
      </c>
      <c r="AC69" s="60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  <mergeCell ref="A14:A18"/>
    <mergeCell ref="J14:J18"/>
    <mergeCell ref="U14:U18"/>
    <mergeCell ref="AA14:AA18"/>
    <mergeCell ref="AB14:AB18"/>
    <mergeCell ref="A19:A26"/>
    <mergeCell ref="J19:J26"/>
    <mergeCell ref="U19:U26"/>
    <mergeCell ref="AA19:AA26"/>
    <mergeCell ref="AB19:AB26"/>
    <mergeCell ref="A27:A31"/>
    <mergeCell ref="J27:J31"/>
    <mergeCell ref="U27:U31"/>
    <mergeCell ref="AA27:AA31"/>
    <mergeCell ref="AB27:AB31"/>
    <mergeCell ref="A32:A35"/>
    <mergeCell ref="J32:J35"/>
    <mergeCell ref="U32:U35"/>
    <mergeCell ref="AA32:AA35"/>
    <mergeCell ref="AB32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6"/>
    <mergeCell ref="J62:J66"/>
    <mergeCell ref="U62:U66"/>
    <mergeCell ref="AA62:AA66"/>
    <mergeCell ref="AB62:AB6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