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<sst xmlns="http://schemas.openxmlformats.org/spreadsheetml/2006/main" uniqueCount="242">
  <si>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</si>
  <si>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</si>
  <si>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</si>
  <si>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</si>
  <si>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</si>
  <si>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</si>
  <si>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</si>
  <si>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</si>
  <si>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</si>
  <si>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</si>
  <si>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</si>
  <si>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</si>
  <si>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</si>
  <si>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</si>
  <si>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</si>
  <si>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</si>
  <si>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</si>
  <si>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</si>
  <si>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</si>
  <si>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</si>
  <si>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</si>
  <si>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</si>
  <si>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</si>
  <si>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</si>
  <si>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</si>
  <si>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</si>
  <si>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</si>
  <si>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</si>
  <si>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</si>
  <si>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</si>
  <si>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</si>
  <si>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</si>
  <si>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</si>
  <si>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</si>
  <si>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</si>
  <si>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</si>
  <si>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</si>
  <si>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</si>
  <si>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</si>
  <si>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</si>
  <si>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</si>
  <si>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</si>
  <si>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</si>
  <si>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</si>
  <si>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</si>
  <si>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</si>
  <si>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</si>
  <si>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</si>
  <si>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</si>
  <si>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</si>
  <si>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</si>
  <si>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</si>
  <si>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</si>
  <si>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</si>
  <si>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</si>
  <si>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</si>
  <si>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</si>
  <si>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</si>
  <si>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</si>
  <si>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</si>
  <si>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</si>
  <si>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np2393</t>
  </si>
  <si>
    <t>C版</t>
  </si>
  <si>
    <t>今までで一番すごかった</t>
  </si>
  <si>
    <t>lp03_a</t>
  </si>
  <si>
    <t>スポニチ関東</t>
  </si>
  <si>
    <t>4C終面全5段</t>
  </si>
  <si>
    <t>5月09日(土)</t>
  </si>
  <si>
    <t>np2394</t>
  </si>
  <si>
    <t>スポニチ関西</t>
  </si>
  <si>
    <t>np2395</t>
  </si>
  <si>
    <t>スポニチ西部</t>
  </si>
  <si>
    <t>np2396</t>
  </si>
  <si>
    <t>スポニチ北海道</t>
  </si>
  <si>
    <t>np2397</t>
  </si>
  <si>
    <t>(空電共通)</t>
  </si>
  <si>
    <t>空電</t>
  </si>
  <si>
    <t>空電 (共通)</t>
  </si>
  <si>
    <t>np2398</t>
  </si>
  <si>
    <t>逆指名祭り</t>
  </si>
  <si>
    <t>サンスポ関西</t>
  </si>
  <si>
    <t>np2399</t>
  </si>
  <si>
    <t>np2400</t>
  </si>
  <si>
    <t>サンスポ関東</t>
  </si>
  <si>
    <t>全5段</t>
  </si>
  <si>
    <t>5月03日(日)</t>
  </si>
  <si>
    <t>np2401</t>
  </si>
  <si>
    <t>np2402</t>
  </si>
  <si>
    <t>作文版</t>
  </si>
  <si>
    <t>(新txt)女性から逆指名</t>
  </si>
  <si>
    <t>5月10日(日)</t>
  </si>
  <si>
    <t>np2403</t>
  </si>
  <si>
    <t>np2404</t>
  </si>
  <si>
    <t>大正版（改）</t>
  </si>
  <si>
    <t>中京スポーツ</t>
  </si>
  <si>
    <t>5月16日(土)</t>
  </si>
  <si>
    <t>np2405</t>
  </si>
  <si>
    <t>np2406</t>
  </si>
  <si>
    <t>新書籍版</t>
  </si>
  <si>
    <t>求む50歳以上の女性好き男性</t>
  </si>
  <si>
    <t>5月29日(金)</t>
  </si>
  <si>
    <t>np2407</t>
  </si>
  <si>
    <t>np2408</t>
  </si>
  <si>
    <t>大正版</t>
  </si>
  <si>
    <t>スポーツ報知関西</t>
  </si>
  <si>
    <t>5月02日(土)</t>
  </si>
  <si>
    <t>np2409</t>
  </si>
  <si>
    <t>np2410</t>
  </si>
  <si>
    <t>道新スポーツ</t>
  </si>
  <si>
    <t>np2411</t>
  </si>
  <si>
    <t>np2412</t>
  </si>
  <si>
    <t>np2413</t>
  </si>
  <si>
    <t>デリヘル版2</t>
  </si>
  <si>
    <t>中高年の出会いの場である〇〇に危機</t>
  </si>
  <si>
    <t>np2414</t>
  </si>
  <si>
    <t>みすず学園版</t>
  </si>
  <si>
    <t>長年ずっと悩んでたあの時ダメ元で始めてよかった</t>
  </si>
  <si>
    <t>np2415</t>
  </si>
  <si>
    <t>np2416</t>
  </si>
  <si>
    <t>右女3</t>
  </si>
  <si>
    <t>もう50代の熟女だけど</t>
  </si>
  <si>
    <t>半2段つかみ20段保証</t>
  </si>
  <si>
    <t>20段保証</t>
  </si>
  <si>
    <t>np2417</t>
  </si>
  <si>
    <t>②旧デイリー風</t>
  </si>
  <si>
    <t>120「簡単おうちで携帯出会い」</t>
  </si>
  <si>
    <t>np2418</t>
  </si>
  <si>
    <t>③大正版</t>
  </si>
  <si>
    <t>121「女性が好きな私にとって神サイトです」</t>
  </si>
  <si>
    <t>np2419</t>
  </si>
  <si>
    <t>④黒：右女3</t>
  </si>
  <si>
    <t>122「あきらめたらそこで出会い終了ですよ。最後まで希望をすてちゃいかん。」</t>
  </si>
  <si>
    <t>np2420</t>
  </si>
  <si>
    <t>np2421</t>
  </si>
  <si>
    <t>①求人風</t>
  </si>
  <si>
    <t>119「恥ずかしい訳ありサイト（サブ：男性が足りてないんです）」</t>
  </si>
  <si>
    <t>np2422</t>
  </si>
  <si>
    <t>np2423</t>
  </si>
  <si>
    <t>np2424</t>
  </si>
  <si>
    <t>np2425</t>
  </si>
  <si>
    <t>np2426</t>
  </si>
  <si>
    <t>ニッカン北海道</t>
  </si>
  <si>
    <t>半2段つかみ10回以上</t>
  </si>
  <si>
    <t>1～10日</t>
  </si>
  <si>
    <t>np2427</t>
  </si>
  <si>
    <t>11～20日</t>
  </si>
  <si>
    <t>np2428</t>
  </si>
  <si>
    <t>21～31日</t>
  </si>
  <si>
    <t>np2429</t>
  </si>
  <si>
    <t>np2430</t>
  </si>
  <si>
    <t>スポーツ報知関東</t>
  </si>
  <si>
    <t>np2431</t>
  </si>
  <si>
    <t>半3段つかみ20段保証</t>
  </si>
  <si>
    <t>np2432</t>
  </si>
  <si>
    <t>半5段つかみ20段保証</t>
  </si>
  <si>
    <t>np2433</t>
  </si>
  <si>
    <t>np2434</t>
  </si>
  <si>
    <t>5月23日(土)</t>
  </si>
  <si>
    <t>np2435</t>
  </si>
  <si>
    <t>np2436</t>
  </si>
  <si>
    <t>EVの赤枠(右女3）</t>
  </si>
  <si>
    <t>献身交際。キュートな四十路女性</t>
  </si>
  <si>
    <t>5月30日(土)</t>
  </si>
  <si>
    <t>np2437</t>
  </si>
  <si>
    <t>np2438</t>
  </si>
  <si>
    <t>5月17日(日)</t>
  </si>
  <si>
    <t>np2439</t>
  </si>
  <si>
    <t>np2440</t>
  </si>
  <si>
    <t>1日1回、かんたん出会い隙間時間に少しだけでOK</t>
  </si>
  <si>
    <t>ニッカン関西</t>
  </si>
  <si>
    <t>np2441</t>
  </si>
  <si>
    <t>np2442</t>
  </si>
  <si>
    <t>デイリースポーツ関西</t>
  </si>
  <si>
    <t>5月04日(月)</t>
  </si>
  <si>
    <t>np2443</t>
  </si>
  <si>
    <t>np2444</t>
  </si>
  <si>
    <t>5月22日(金)</t>
  </si>
  <si>
    <t>np2445</t>
  </si>
  <si>
    <t>np2446</t>
  </si>
  <si>
    <t>九スポ</t>
  </si>
  <si>
    <t>np2447</t>
  </si>
  <si>
    <t>np2448</t>
  </si>
  <si>
    <t>男の夢をかなえます 超美熟女から逆指名</t>
  </si>
  <si>
    <t>np2449</t>
  </si>
  <si>
    <t>np2450</t>
  </si>
  <si>
    <t>わくドキ 逆指名 記事</t>
  </si>
  <si>
    <t>出会い懇願！私たち（この歳でも）真剣なんです</t>
  </si>
  <si>
    <t>半5段</t>
  </si>
  <si>
    <t>np2451</t>
  </si>
  <si>
    <t>np2452</t>
  </si>
  <si>
    <t>5月31日(日)</t>
  </si>
  <si>
    <t>np2453</t>
  </si>
  <si>
    <t>np2454</t>
  </si>
  <si>
    <t>この歳で、最高の初体験！</t>
  </si>
  <si>
    <t>5月24日(日)</t>
  </si>
  <si>
    <t>np2455</t>
  </si>
  <si>
    <t>np2456</t>
  </si>
  <si>
    <t>右女３</t>
  </si>
  <si>
    <t>np2457</t>
  </si>
  <si>
    <t>np2458</t>
  </si>
  <si>
    <t>np2459</t>
  </si>
  <si>
    <t>np2460</t>
  </si>
  <si>
    <t>旧デイリー風</t>
  </si>
  <si>
    <t>4C終面雑報</t>
  </si>
  <si>
    <t>np2461</t>
  </si>
  <si>
    <t>np2462</t>
  </si>
  <si>
    <t>5月13日(水)</t>
  </si>
  <si>
    <t>np2463</t>
  </si>
  <si>
    <t>np2464</t>
  </si>
  <si>
    <t>興奮版</t>
  </si>
  <si>
    <t>久々にすごく興奮した</t>
  </si>
  <si>
    <t>5月28日(木)</t>
  </si>
  <si>
    <t>np2465</t>
  </si>
  <si>
    <t>np2466</t>
  </si>
  <si>
    <t>記事（赤）</t>
  </si>
  <si>
    <t>4C記事枠</t>
  </si>
  <si>
    <t>np2467</t>
  </si>
  <si>
    <t>記事（青）</t>
  </si>
  <si>
    <t>np2468</t>
  </si>
  <si>
    <t>記事（黄）</t>
  </si>
  <si>
    <t>np2469</t>
  </si>
  <si>
    <t>記事（紫）</t>
  </si>
  <si>
    <t>np2470</t>
  </si>
  <si>
    <t>記事（緑）</t>
  </si>
  <si>
    <t>70歳までの出会いリクルート</t>
  </si>
  <si>
    <t>np2471</t>
  </si>
  <si>
    <t>共通</t>
  </si>
  <si>
    <t>np2472</t>
  </si>
  <si>
    <t>東スポ・大スポ・九スポ・中京</t>
  </si>
  <si>
    <t>記事枠</t>
  </si>
  <si>
    <t>np2473</t>
  </si>
  <si>
    <t>新聞 TOTAL</t>
  </si>
  <si>
    <t>●雑誌 広告</t>
  </si>
  <si>
    <t>zw201</t>
  </si>
  <si>
    <t>リイド社</t>
  </si>
  <si>
    <t>1604FLASH</t>
  </si>
  <si>
    <t>lp03_l</t>
  </si>
  <si>
    <t>コミック乱</t>
  </si>
  <si>
    <t>1C2P</t>
  </si>
  <si>
    <t>5月27日(水)</t>
  </si>
  <si>
    <t>zw202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</si>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</sst>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81</v>
      </c>
      <c r="D6" s="195">
        <v>5145000</v>
      </c>
      <c r="E6" s="81">
        <v>2511</v>
      </c>
      <c r="F6" s="81">
        <v>863</v>
      </c>
      <c r="G6" s="81">
        <v>3442</v>
      </c>
      <c r="H6" s="91">
        <v>400</v>
      </c>
      <c r="I6" s="92">
        <v>1</v>
      </c>
      <c r="J6" s="145">
        <f>H6+I6</f>
        <v>401</v>
      </c>
      <c r="K6" s="82">
        <f>IFERROR(J6/G6,"-")</f>
        <v>0.11650203370134</v>
      </c>
      <c r="L6" s="81">
        <v>46</v>
      </c>
      <c r="M6" s="81">
        <v>159</v>
      </c>
      <c r="N6" s="82">
        <f>IFERROR(L6/J6,"-")</f>
        <v>0.11471321695761</v>
      </c>
      <c r="O6" s="83">
        <f>IFERROR(D6/J6,"-")</f>
        <v>12830.42394015</v>
      </c>
      <c r="P6" s="84">
        <v>119</v>
      </c>
      <c r="Q6" s="82">
        <f>IFERROR(P6/J6,"-")</f>
        <v>0.29675810473815</v>
      </c>
      <c r="R6" s="200">
        <v>8663120</v>
      </c>
      <c r="S6" s="201">
        <f>IFERROR(R6/J6,"-")</f>
        <v>21603.790523691</v>
      </c>
      <c r="T6" s="201">
        <f>IFERROR(R6/P6,"-")</f>
        <v>72799.327731092</v>
      </c>
      <c r="U6" s="195">
        <f>IFERROR(R6-D6,"-")</f>
        <v>3518120</v>
      </c>
      <c r="V6" s="85">
        <f>R6/D6</f>
        <v>1.6837939747328</v>
      </c>
      <c r="W6" s="79"/>
      <c r="X6" s="144"/>
    </row>
    <row r="7" spans="1:24">
      <c r="A7" s="80"/>
      <c r="B7" s="86" t="s">
        <v>24</v>
      </c>
      <c r="C7" s="86">
        <v>2</v>
      </c>
      <c r="D7" s="195">
        <v>90000</v>
      </c>
      <c r="E7" s="81">
        <v>39</v>
      </c>
      <c r="F7" s="81">
        <v>22</v>
      </c>
      <c r="G7" s="81">
        <v>53</v>
      </c>
      <c r="H7" s="91">
        <v>7</v>
      </c>
      <c r="I7" s="92">
        <v>0</v>
      </c>
      <c r="J7" s="145">
        <f>H7+I7</f>
        <v>7</v>
      </c>
      <c r="K7" s="82">
        <f>IFERROR(J7/G7,"-")</f>
        <v>0.13207547169811</v>
      </c>
      <c r="L7" s="81">
        <v>1</v>
      </c>
      <c r="M7" s="81">
        <v>3</v>
      </c>
      <c r="N7" s="82">
        <f>IFERROR(L7/J7,"-")</f>
        <v>0.14285714285714</v>
      </c>
      <c r="O7" s="83">
        <f>IFERROR(D7/J7,"-")</f>
        <v>12857.142857143</v>
      </c>
      <c r="P7" s="84">
        <v>2</v>
      </c>
      <c r="Q7" s="82">
        <f>IFERROR(P7/J7,"-")</f>
        <v>0.28571428571429</v>
      </c>
      <c r="R7" s="200">
        <v>45000</v>
      </c>
      <c r="S7" s="201">
        <f>IFERROR(R7/J7,"-")</f>
        <v>6428.5714285714</v>
      </c>
      <c r="T7" s="201">
        <f>IFERROR(R7/P7,"-")</f>
        <v>22500</v>
      </c>
      <c r="U7" s="195">
        <f>IFERROR(R7-D7,"-")</f>
        <v>-45000</v>
      </c>
      <c r="V7" s="85">
        <f>R7/D7</f>
        <v>0.5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5235000</v>
      </c>
      <c r="E10" s="41">
        <f>SUM(E6:E8)</f>
        <v>2550</v>
      </c>
      <c r="F10" s="41">
        <f>SUM(F6:F8)</f>
        <v>885</v>
      </c>
      <c r="G10" s="41">
        <f>SUM(G6:G8)</f>
        <v>3495</v>
      </c>
      <c r="H10" s="41">
        <f>SUM(H6:H8)</f>
        <v>407</v>
      </c>
      <c r="I10" s="41">
        <f>SUM(I6:I8)</f>
        <v>1</v>
      </c>
      <c r="J10" s="41">
        <f>SUM(J6:J8)</f>
        <v>408</v>
      </c>
      <c r="K10" s="42">
        <f>IFERROR(J10/G10,"-")</f>
        <v>0.11673819742489</v>
      </c>
      <c r="L10" s="78">
        <f>SUM(L6:L8)</f>
        <v>47</v>
      </c>
      <c r="M10" s="78">
        <f>SUM(M6:M8)</f>
        <v>162</v>
      </c>
      <c r="N10" s="42">
        <f>IFERROR(L10/J10,"-")</f>
        <v>0.11519607843137</v>
      </c>
      <c r="O10" s="43">
        <f>IFERROR(D10/J10,"-")</f>
        <v>12830.882352941</v>
      </c>
      <c r="P10" s="44">
        <f>SUM(P6:P8)</f>
        <v>121</v>
      </c>
      <c r="Q10" s="42">
        <f>IFERROR(P10/J10,"-")</f>
        <v>0.29656862745098</v>
      </c>
      <c r="R10" s="45">
        <f>SUM(R6:R8)</f>
        <v>8708120</v>
      </c>
      <c r="S10" s="45">
        <f>IFERROR(R10/J10,"-")</f>
        <v>21343.431372549</v>
      </c>
      <c r="T10" s="45">
        <f>IFERROR(R10/P10,"-")</f>
        <v>71967.933884298</v>
      </c>
      <c r="U10" s="46">
        <f>SUM(U6:U8)</f>
        <v>3473120</v>
      </c>
      <c r="V10" s="47">
        <f>IFERROR(R10/D10,"-")</f>
        <v>1.6634422158548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2.9271428571429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19</v>
      </c>
      <c r="L6" s="81">
        <v>0</v>
      </c>
      <c r="M6" s="81">
        <v>91</v>
      </c>
      <c r="N6" s="91">
        <v>5</v>
      </c>
      <c r="O6" s="92">
        <v>0</v>
      </c>
      <c r="P6" s="93">
        <f>N6+O6</f>
        <v>5</v>
      </c>
      <c r="Q6" s="82">
        <f>IFERROR(P6/M6,"-")</f>
        <v>0.054945054945055</v>
      </c>
      <c r="R6" s="81">
        <v>0</v>
      </c>
      <c r="S6" s="81">
        <v>1</v>
      </c>
      <c r="T6" s="82">
        <f>IFERROR(S6/(O6+P6),"-")</f>
        <v>0.2</v>
      </c>
      <c r="U6" s="182">
        <f>IFERROR(J6/SUM(P6:P10),"-")</f>
        <v>21212.121212121</v>
      </c>
      <c r="V6" s="84">
        <v>1</v>
      </c>
      <c r="W6" s="82">
        <f>IF(P6=0,"-",V6/P6)</f>
        <v>0.2</v>
      </c>
      <c r="X6" s="186">
        <v>1000</v>
      </c>
      <c r="Y6" s="187">
        <f>IFERROR(X6/P6,"-")</f>
        <v>200</v>
      </c>
      <c r="Z6" s="187">
        <f>IFERROR(X6/V6,"-")</f>
        <v>1000</v>
      </c>
      <c r="AA6" s="188">
        <f>SUM(X6:X10)-SUM(J6:J10)</f>
        <v>1349000</v>
      </c>
      <c r="AB6" s="85">
        <f>SUM(X6:X10)/SUM(J6:J10)</f>
        <v>2.9271428571429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0.2</v>
      </c>
      <c r="BP6" s="121">
        <v>1</v>
      </c>
      <c r="BQ6" s="122">
        <f>IFERROR(BP6/BN6,"-")</f>
        <v>1</v>
      </c>
      <c r="BR6" s="123">
        <v>1000</v>
      </c>
      <c r="BS6" s="124">
        <f>IFERROR(BR6/BN6,"-")</f>
        <v>1000</v>
      </c>
      <c r="BT6" s="125">
        <v>1</v>
      </c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0.2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1000</v>
      </c>
      <c r="CQ6" s="141">
        <v>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13</v>
      </c>
      <c r="L7" s="81">
        <v>0</v>
      </c>
      <c r="M7" s="81">
        <v>60</v>
      </c>
      <c r="N7" s="91">
        <v>3</v>
      </c>
      <c r="O7" s="92">
        <v>0</v>
      </c>
      <c r="P7" s="93">
        <f>N7+O7</f>
        <v>3</v>
      </c>
      <c r="Q7" s="82">
        <f>IFERROR(P7/M7,"-")</f>
        <v>0.05</v>
      </c>
      <c r="R7" s="81">
        <v>0</v>
      </c>
      <c r="S7" s="81">
        <v>1</v>
      </c>
      <c r="T7" s="82">
        <f>IFERROR(S7/(O7+P7),"-")</f>
        <v>0.33333333333333</v>
      </c>
      <c r="U7" s="182"/>
      <c r="V7" s="84">
        <v>1</v>
      </c>
      <c r="W7" s="82">
        <f>IF(P7=0,"-",V7/P7)</f>
        <v>0.33333333333333</v>
      </c>
      <c r="X7" s="186">
        <v>27000</v>
      </c>
      <c r="Y7" s="187">
        <f>IFERROR(X7/P7,"-")</f>
        <v>9000</v>
      </c>
      <c r="Z7" s="187">
        <f>IFERROR(X7/V7,"-")</f>
        <v>27000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0.33333333333333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0.66666666666667</v>
      </c>
      <c r="BP7" s="121">
        <v>1</v>
      </c>
      <c r="BQ7" s="122">
        <f>IFERROR(BP7/BN7,"-")</f>
        <v>0.5</v>
      </c>
      <c r="BR7" s="123">
        <v>27000</v>
      </c>
      <c r="BS7" s="124">
        <f>IFERROR(BR7/BN7,"-")</f>
        <v>13500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27000</v>
      </c>
      <c r="CQ7" s="141">
        <v>27000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7</v>
      </c>
      <c r="L8" s="81">
        <v>0</v>
      </c>
      <c r="M8" s="81">
        <v>28</v>
      </c>
      <c r="N8" s="91">
        <v>3</v>
      </c>
      <c r="O8" s="92">
        <v>0</v>
      </c>
      <c r="P8" s="93">
        <f>N8+O8</f>
        <v>3</v>
      </c>
      <c r="Q8" s="82">
        <f>IFERROR(P8/M8,"-")</f>
        <v>0.10714285714286</v>
      </c>
      <c r="R8" s="81">
        <v>0</v>
      </c>
      <c r="S8" s="81">
        <v>1</v>
      </c>
      <c r="T8" s="82">
        <f>IFERROR(S8/(O8+P8),"-")</f>
        <v>0.33333333333333</v>
      </c>
      <c r="U8" s="182"/>
      <c r="V8" s="84">
        <v>1</v>
      </c>
      <c r="W8" s="82">
        <f>IF(P8=0,"-",V8/P8)</f>
        <v>0.33333333333333</v>
      </c>
      <c r="X8" s="186">
        <v>20000</v>
      </c>
      <c r="Y8" s="187">
        <f>IFERROR(X8/P8,"-")</f>
        <v>6666.6666666667</v>
      </c>
      <c r="Z8" s="187">
        <f>IFERROR(X8/V8,"-")</f>
        <v>20000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0.33333333333333</v>
      </c>
      <c r="CH8" s="135">
        <v>1</v>
      </c>
      <c r="CI8" s="136">
        <f>IFERROR(CH8/CF8,"-")</f>
        <v>1</v>
      </c>
      <c r="CJ8" s="137">
        <v>20000</v>
      </c>
      <c r="CK8" s="138">
        <f>IFERROR(CJ8/CF8,"-")</f>
        <v>20000</v>
      </c>
      <c r="CL8" s="139">
        <v>1</v>
      </c>
      <c r="CM8" s="139"/>
      <c r="CN8" s="139"/>
      <c r="CO8" s="140">
        <v>1</v>
      </c>
      <c r="CP8" s="141">
        <v>20000</v>
      </c>
      <c r="CQ8" s="141">
        <v>20000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5</v>
      </c>
      <c r="L9" s="81">
        <v>0</v>
      </c>
      <c r="M9" s="81">
        <v>22</v>
      </c>
      <c r="N9" s="91">
        <v>2</v>
      </c>
      <c r="O9" s="92">
        <v>0</v>
      </c>
      <c r="P9" s="93">
        <f>N9+O9</f>
        <v>2</v>
      </c>
      <c r="Q9" s="82">
        <f>IFERROR(P9/M9,"-")</f>
        <v>0.090909090909091</v>
      </c>
      <c r="R9" s="81">
        <v>0</v>
      </c>
      <c r="S9" s="81">
        <v>1</v>
      </c>
      <c r="T9" s="82">
        <f>IFERROR(S9/(O9+P9),"-")</f>
        <v>0.5</v>
      </c>
      <c r="U9" s="182"/>
      <c r="V9" s="84">
        <v>1</v>
      </c>
      <c r="W9" s="82">
        <f>IF(P9=0,"-",V9/P9)</f>
        <v>0.5</v>
      </c>
      <c r="X9" s="186">
        <v>10000</v>
      </c>
      <c r="Y9" s="187">
        <f>IFERROR(X9/P9,"-")</f>
        <v>5000</v>
      </c>
      <c r="Z9" s="187">
        <f>IFERROR(X9/V9,"-")</f>
        <v>10000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>
        <v>1</v>
      </c>
      <c r="BZ9" s="129">
        <f>IFERROR(BY9/BW9,"-")</f>
        <v>1</v>
      </c>
      <c r="CA9" s="130">
        <v>10000</v>
      </c>
      <c r="CB9" s="131">
        <f>IFERROR(CA9/BW9,"-")</f>
        <v>10000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10000</v>
      </c>
      <c r="CQ9" s="141">
        <v>10000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132</v>
      </c>
      <c r="L10" s="81">
        <v>78</v>
      </c>
      <c r="M10" s="81">
        <v>30</v>
      </c>
      <c r="N10" s="91">
        <v>20</v>
      </c>
      <c r="O10" s="92">
        <v>0</v>
      </c>
      <c r="P10" s="93">
        <f>N10+O10</f>
        <v>20</v>
      </c>
      <c r="Q10" s="82">
        <f>IFERROR(P10/M10,"-")</f>
        <v>0.66666666666667</v>
      </c>
      <c r="R10" s="81">
        <v>3</v>
      </c>
      <c r="S10" s="81">
        <v>6</v>
      </c>
      <c r="T10" s="82">
        <f>IFERROR(S10/(O10+P10),"-")</f>
        <v>0.3</v>
      </c>
      <c r="U10" s="182"/>
      <c r="V10" s="84">
        <v>6</v>
      </c>
      <c r="W10" s="82">
        <f>IF(P10=0,"-",V10/P10)</f>
        <v>0.3</v>
      </c>
      <c r="X10" s="186">
        <v>1991000</v>
      </c>
      <c r="Y10" s="187">
        <f>IFERROR(X10/P10,"-")</f>
        <v>99550</v>
      </c>
      <c r="Z10" s="187">
        <f>IFERROR(X10/V10,"-")</f>
        <v>331833.33333333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10</v>
      </c>
      <c r="BO10" s="120">
        <f>IF(P10=0,"",IF(BN10=0,"",(BN10/P10)))</f>
        <v>0.5</v>
      </c>
      <c r="BP10" s="121">
        <v>3</v>
      </c>
      <c r="BQ10" s="122">
        <f>IFERROR(BP10/BN10,"-")</f>
        <v>0.3</v>
      </c>
      <c r="BR10" s="123">
        <v>36000</v>
      </c>
      <c r="BS10" s="124">
        <f>IFERROR(BR10/BN10,"-")</f>
        <v>3600</v>
      </c>
      <c r="BT10" s="125">
        <v>1</v>
      </c>
      <c r="BU10" s="125"/>
      <c r="BV10" s="125">
        <v>2</v>
      </c>
      <c r="BW10" s="126">
        <v>5</v>
      </c>
      <c r="BX10" s="127">
        <f>IF(P10=0,"",IF(BW10=0,"",(BW10/P10)))</f>
        <v>0.25</v>
      </c>
      <c r="BY10" s="128">
        <v>3</v>
      </c>
      <c r="BZ10" s="129">
        <f>IFERROR(BY10/BW10,"-")</f>
        <v>0.6</v>
      </c>
      <c r="CA10" s="130">
        <v>1967000</v>
      </c>
      <c r="CB10" s="131">
        <f>IFERROR(CA10/BW10,"-")</f>
        <v>393400</v>
      </c>
      <c r="CC10" s="132"/>
      <c r="CD10" s="132"/>
      <c r="CE10" s="132">
        <v>3</v>
      </c>
      <c r="CF10" s="133">
        <v>3</v>
      </c>
      <c r="CG10" s="134">
        <f>IF(P10=0,"",IF(CF10=0,"",(CF10/P10)))</f>
        <v>0.15</v>
      </c>
      <c r="CH10" s="135">
        <v>1</v>
      </c>
      <c r="CI10" s="136">
        <f>IFERROR(CH10/CF10,"-")</f>
        <v>0.33333333333333</v>
      </c>
      <c r="CJ10" s="137">
        <v>3000</v>
      </c>
      <c r="CK10" s="138">
        <f>IFERROR(CJ10/CF10,"-")</f>
        <v>1000</v>
      </c>
      <c r="CL10" s="139">
        <v>1</v>
      </c>
      <c r="CM10" s="139"/>
      <c r="CN10" s="139"/>
      <c r="CO10" s="140">
        <v>6</v>
      </c>
      <c r="CP10" s="141">
        <v>1991000</v>
      </c>
      <c r="CQ10" s="141">
        <v>1219000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1.1350877192982</v>
      </c>
      <c r="B11" s="203" t="s">
        <v>78</v>
      </c>
      <c r="C11" s="203"/>
      <c r="D11" s="203" t="s">
        <v>62</v>
      </c>
      <c r="E11" s="203" t="s">
        <v>79</v>
      </c>
      <c r="F11" s="203" t="s">
        <v>64</v>
      </c>
      <c r="G11" s="203" t="s">
        <v>80</v>
      </c>
      <c r="H11" s="90" t="s">
        <v>66</v>
      </c>
      <c r="I11" s="204" t="s">
        <v>67</v>
      </c>
      <c r="J11" s="188">
        <v>570000</v>
      </c>
      <c r="K11" s="81">
        <v>14</v>
      </c>
      <c r="L11" s="81">
        <v>0</v>
      </c>
      <c r="M11" s="81">
        <v>50</v>
      </c>
      <c r="N11" s="91">
        <v>4</v>
      </c>
      <c r="O11" s="92">
        <v>0</v>
      </c>
      <c r="P11" s="93">
        <f>N11+O11</f>
        <v>4</v>
      </c>
      <c r="Q11" s="82">
        <f>IFERROR(P11/M11,"-")</f>
        <v>0.08</v>
      </c>
      <c r="R11" s="81">
        <v>0</v>
      </c>
      <c r="S11" s="81">
        <v>4</v>
      </c>
      <c r="T11" s="82">
        <f>IFERROR(S11/(O11+P11),"-")</f>
        <v>1</v>
      </c>
      <c r="U11" s="182">
        <f>IFERROR(J11/SUM(P11:P16),"-")</f>
        <v>21111.111111111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77000</v>
      </c>
      <c r="AB11" s="85">
        <f>SUM(X11:X16)/SUM(J11:J16)</f>
        <v>1.1350877192982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4</v>
      </c>
      <c r="BO11" s="120">
        <f>IF(P11=0,"",IF(BN11=0,"",(BN11/P11)))</f>
        <v>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81</v>
      </c>
      <c r="C12" s="203"/>
      <c r="D12" s="203" t="s">
        <v>62</v>
      </c>
      <c r="E12" s="203" t="s">
        <v>79</v>
      </c>
      <c r="F12" s="203" t="s">
        <v>76</v>
      </c>
      <c r="G12" s="203"/>
      <c r="H12" s="90"/>
      <c r="I12" s="90"/>
      <c r="J12" s="188"/>
      <c r="K12" s="81">
        <v>43</v>
      </c>
      <c r="L12" s="81">
        <v>33</v>
      </c>
      <c r="M12" s="81">
        <v>20</v>
      </c>
      <c r="N12" s="91">
        <v>5</v>
      </c>
      <c r="O12" s="92">
        <v>1</v>
      </c>
      <c r="P12" s="93">
        <f>N12+O12</f>
        <v>6</v>
      </c>
      <c r="Q12" s="82">
        <f>IFERROR(P12/M12,"-")</f>
        <v>0.3</v>
      </c>
      <c r="R12" s="81">
        <v>1</v>
      </c>
      <c r="S12" s="81">
        <v>1</v>
      </c>
      <c r="T12" s="82">
        <f>IFERROR(S12/(O12+P12),"-")</f>
        <v>0.14285714285714</v>
      </c>
      <c r="U12" s="182"/>
      <c r="V12" s="84">
        <v>4</v>
      </c>
      <c r="W12" s="82">
        <f>IF(P12=0,"-",V12/P12)</f>
        <v>0.66666666666667</v>
      </c>
      <c r="X12" s="186">
        <v>76000</v>
      </c>
      <c r="Y12" s="187">
        <f>IFERROR(X12/P12,"-")</f>
        <v>12666.666666667</v>
      </c>
      <c r="Z12" s="187">
        <f>IFERROR(X12/V12,"-")</f>
        <v>19000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3</v>
      </c>
      <c r="BO12" s="120">
        <f>IF(P12=0,"",IF(BN12=0,"",(BN12/P12)))</f>
        <v>0.5</v>
      </c>
      <c r="BP12" s="121">
        <v>2</v>
      </c>
      <c r="BQ12" s="122">
        <f>IFERROR(BP12/BN12,"-")</f>
        <v>0.66666666666667</v>
      </c>
      <c r="BR12" s="123">
        <v>70000</v>
      </c>
      <c r="BS12" s="124">
        <f>IFERROR(BR12/BN12,"-")</f>
        <v>23333.333333333</v>
      </c>
      <c r="BT12" s="125"/>
      <c r="BU12" s="125"/>
      <c r="BV12" s="125">
        <v>2</v>
      </c>
      <c r="BW12" s="126">
        <v>2</v>
      </c>
      <c r="BX12" s="127">
        <f>IF(P12=0,"",IF(BW12=0,"",(BW12/P12)))</f>
        <v>0.33333333333333</v>
      </c>
      <c r="BY12" s="128">
        <v>1</v>
      </c>
      <c r="BZ12" s="129">
        <f>IFERROR(BY12/BW12,"-")</f>
        <v>0.5</v>
      </c>
      <c r="CA12" s="130">
        <v>5000</v>
      </c>
      <c r="CB12" s="131">
        <f>IFERROR(CA12/BW12,"-")</f>
        <v>2500</v>
      </c>
      <c r="CC12" s="132">
        <v>1</v>
      </c>
      <c r="CD12" s="132"/>
      <c r="CE12" s="132"/>
      <c r="CF12" s="133">
        <v>1</v>
      </c>
      <c r="CG12" s="134">
        <f>IF(P12=0,"",IF(CF12=0,"",(CF12/P12)))</f>
        <v>0.16666666666667</v>
      </c>
      <c r="CH12" s="135">
        <v>1</v>
      </c>
      <c r="CI12" s="136">
        <f>IFERROR(CH12/CF12,"-")</f>
        <v>1</v>
      </c>
      <c r="CJ12" s="137">
        <v>1000</v>
      </c>
      <c r="CK12" s="138">
        <f>IFERROR(CJ12/CF12,"-")</f>
        <v>1000</v>
      </c>
      <c r="CL12" s="139">
        <v>1</v>
      </c>
      <c r="CM12" s="139"/>
      <c r="CN12" s="139"/>
      <c r="CO12" s="140">
        <v>4</v>
      </c>
      <c r="CP12" s="141">
        <v>76000</v>
      </c>
      <c r="CQ12" s="141">
        <v>24000</v>
      </c>
      <c r="CR12" s="141">
        <v>46000</v>
      </c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82</v>
      </c>
      <c r="C13" s="203"/>
      <c r="D13" s="203" t="s">
        <v>62</v>
      </c>
      <c r="E13" s="203" t="s">
        <v>79</v>
      </c>
      <c r="F13" s="203" t="s">
        <v>64</v>
      </c>
      <c r="G13" s="203" t="s">
        <v>83</v>
      </c>
      <c r="H13" s="90" t="s">
        <v>84</v>
      </c>
      <c r="I13" s="205" t="s">
        <v>85</v>
      </c>
      <c r="J13" s="188"/>
      <c r="K13" s="81">
        <v>14</v>
      </c>
      <c r="L13" s="81">
        <v>0</v>
      </c>
      <c r="M13" s="81">
        <v>50</v>
      </c>
      <c r="N13" s="91">
        <v>5</v>
      </c>
      <c r="O13" s="92">
        <v>0</v>
      </c>
      <c r="P13" s="93">
        <f>N13+O13</f>
        <v>5</v>
      </c>
      <c r="Q13" s="82">
        <f>IFERROR(P13/M13,"-")</f>
        <v>0.1</v>
      </c>
      <c r="R13" s="81">
        <v>0</v>
      </c>
      <c r="S13" s="81">
        <v>3</v>
      </c>
      <c r="T13" s="82">
        <f>IFERROR(S13/(O13+P13),"-")</f>
        <v>0.6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3</v>
      </c>
      <c r="BO13" s="120">
        <f>IF(P13=0,"",IF(BN13=0,"",(BN13/P13)))</f>
        <v>0.6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0.4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86</v>
      </c>
      <c r="C14" s="203"/>
      <c r="D14" s="203" t="s">
        <v>62</v>
      </c>
      <c r="E14" s="203" t="s">
        <v>79</v>
      </c>
      <c r="F14" s="203" t="s">
        <v>76</v>
      </c>
      <c r="G14" s="203"/>
      <c r="H14" s="90"/>
      <c r="I14" s="90"/>
      <c r="J14" s="188"/>
      <c r="K14" s="81">
        <v>37</v>
      </c>
      <c r="L14" s="81">
        <v>25</v>
      </c>
      <c r="M14" s="81">
        <v>10</v>
      </c>
      <c r="N14" s="91">
        <v>4</v>
      </c>
      <c r="O14" s="92">
        <v>0</v>
      </c>
      <c r="P14" s="93">
        <f>N14+O14</f>
        <v>4</v>
      </c>
      <c r="Q14" s="82">
        <f>IFERROR(P14/M14,"-")</f>
        <v>0.4</v>
      </c>
      <c r="R14" s="81">
        <v>2</v>
      </c>
      <c r="S14" s="81">
        <v>1</v>
      </c>
      <c r="T14" s="82">
        <f>IFERROR(S14/(O14+P14),"-")</f>
        <v>0.25</v>
      </c>
      <c r="U14" s="182"/>
      <c r="V14" s="84">
        <v>2</v>
      </c>
      <c r="W14" s="82">
        <f>IF(P14=0,"-",V14/P14)</f>
        <v>0.5</v>
      </c>
      <c r="X14" s="186">
        <v>396000</v>
      </c>
      <c r="Y14" s="187">
        <f>IFERROR(X14/P14,"-")</f>
        <v>99000</v>
      </c>
      <c r="Z14" s="187">
        <f>IFERROR(X14/V14,"-")</f>
        <v>198000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0.25</v>
      </c>
      <c r="BG14" s="112">
        <v>1</v>
      </c>
      <c r="BH14" s="114">
        <f>IFERROR(BG14/BE14,"-")</f>
        <v>1</v>
      </c>
      <c r="BI14" s="115">
        <v>373000</v>
      </c>
      <c r="BJ14" s="116">
        <f>IFERROR(BI14/BE14,"-")</f>
        <v>373000</v>
      </c>
      <c r="BK14" s="117"/>
      <c r="BL14" s="117"/>
      <c r="BM14" s="117">
        <v>1</v>
      </c>
      <c r="BN14" s="119">
        <v>2</v>
      </c>
      <c r="BO14" s="120">
        <f>IF(P14=0,"",IF(BN14=0,"",(BN14/P14)))</f>
        <v>0.5</v>
      </c>
      <c r="BP14" s="121">
        <v>1</v>
      </c>
      <c r="BQ14" s="122">
        <f>IFERROR(BP14/BN14,"-")</f>
        <v>0.5</v>
      </c>
      <c r="BR14" s="123">
        <v>23000</v>
      </c>
      <c r="BS14" s="124">
        <f>IFERROR(BR14/BN14,"-")</f>
        <v>11500</v>
      </c>
      <c r="BT14" s="125"/>
      <c r="BU14" s="125"/>
      <c r="BV14" s="125">
        <v>1</v>
      </c>
      <c r="BW14" s="126">
        <v>1</v>
      </c>
      <c r="BX14" s="127">
        <f>IF(P14=0,"",IF(BW14=0,"",(BW14/P14)))</f>
        <v>0.25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396000</v>
      </c>
      <c r="CQ14" s="141">
        <v>373000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87</v>
      </c>
      <c r="C15" s="203"/>
      <c r="D15" s="203" t="s">
        <v>88</v>
      </c>
      <c r="E15" s="203" t="s">
        <v>89</v>
      </c>
      <c r="F15" s="203" t="s">
        <v>64</v>
      </c>
      <c r="G15" s="203" t="s">
        <v>83</v>
      </c>
      <c r="H15" s="90" t="s">
        <v>84</v>
      </c>
      <c r="I15" s="205" t="s">
        <v>90</v>
      </c>
      <c r="J15" s="188"/>
      <c r="K15" s="81">
        <v>7</v>
      </c>
      <c r="L15" s="81">
        <v>0</v>
      </c>
      <c r="M15" s="81">
        <v>39</v>
      </c>
      <c r="N15" s="91">
        <v>5</v>
      </c>
      <c r="O15" s="92">
        <v>0</v>
      </c>
      <c r="P15" s="93">
        <f>N15+O15</f>
        <v>5</v>
      </c>
      <c r="Q15" s="82">
        <f>IFERROR(P15/M15,"-")</f>
        <v>0.12820512820513</v>
      </c>
      <c r="R15" s="81">
        <v>1</v>
      </c>
      <c r="S15" s="81">
        <v>2</v>
      </c>
      <c r="T15" s="82">
        <f>IFERROR(S15/(O15+P15),"-")</f>
        <v>0.4</v>
      </c>
      <c r="U15" s="182"/>
      <c r="V15" s="84">
        <v>2</v>
      </c>
      <c r="W15" s="82">
        <f>IF(P15=0,"-",V15/P15)</f>
        <v>0.4</v>
      </c>
      <c r="X15" s="186">
        <v>18000</v>
      </c>
      <c r="Y15" s="187">
        <f>IFERROR(X15/P15,"-")</f>
        <v>3600</v>
      </c>
      <c r="Z15" s="187">
        <f>IFERROR(X15/V15,"-")</f>
        <v>9000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3</v>
      </c>
      <c r="BO15" s="120">
        <f>IF(P15=0,"",IF(BN15=0,"",(BN15/P15)))</f>
        <v>0.6</v>
      </c>
      <c r="BP15" s="121">
        <v>1</v>
      </c>
      <c r="BQ15" s="122">
        <f>IFERROR(BP15/BN15,"-")</f>
        <v>0.33333333333333</v>
      </c>
      <c r="BR15" s="123">
        <v>5000</v>
      </c>
      <c r="BS15" s="124">
        <f>IFERROR(BR15/BN15,"-")</f>
        <v>1666.6666666667</v>
      </c>
      <c r="BT15" s="125">
        <v>1</v>
      </c>
      <c r="BU15" s="125"/>
      <c r="BV15" s="125"/>
      <c r="BW15" s="126">
        <v>1</v>
      </c>
      <c r="BX15" s="127">
        <f>IF(P15=0,"",IF(BW15=0,"",(BW15/P15)))</f>
        <v>0.2</v>
      </c>
      <c r="BY15" s="128">
        <v>1</v>
      </c>
      <c r="BZ15" s="129">
        <f>IFERROR(BY15/BW15,"-")</f>
        <v>1</v>
      </c>
      <c r="CA15" s="130">
        <v>13000</v>
      </c>
      <c r="CB15" s="131">
        <f>IFERROR(CA15/BW15,"-")</f>
        <v>13000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18000</v>
      </c>
      <c r="CQ15" s="141">
        <v>13000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88</v>
      </c>
      <c r="E16" s="203" t="s">
        <v>89</v>
      </c>
      <c r="F16" s="203" t="s">
        <v>76</v>
      </c>
      <c r="G16" s="203"/>
      <c r="H16" s="90"/>
      <c r="I16" s="90"/>
      <c r="J16" s="188"/>
      <c r="K16" s="81">
        <v>24</v>
      </c>
      <c r="L16" s="81">
        <v>16</v>
      </c>
      <c r="M16" s="81">
        <v>3</v>
      </c>
      <c r="N16" s="91">
        <v>3</v>
      </c>
      <c r="O16" s="92">
        <v>0</v>
      </c>
      <c r="P16" s="93">
        <f>N16+O16</f>
        <v>3</v>
      </c>
      <c r="Q16" s="82">
        <f>IFERROR(P16/M16,"-")</f>
        <v>1</v>
      </c>
      <c r="R16" s="81">
        <v>0</v>
      </c>
      <c r="S16" s="81">
        <v>3</v>
      </c>
      <c r="T16" s="82">
        <f>IFERROR(S16/(O16+P16),"-")</f>
        <v>1</v>
      </c>
      <c r="U16" s="182"/>
      <c r="V16" s="84">
        <v>1</v>
      </c>
      <c r="W16" s="82">
        <f>IF(P16=0,"-",V16/P16)</f>
        <v>0.33333333333333</v>
      </c>
      <c r="X16" s="186">
        <v>157000</v>
      </c>
      <c r="Y16" s="187">
        <f>IFERROR(X16/P16,"-")</f>
        <v>52333.333333333</v>
      </c>
      <c r="Z16" s="187">
        <f>IFERROR(X16/V16,"-")</f>
        <v>157000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0.33333333333333</v>
      </c>
      <c r="BY16" s="128">
        <v>1</v>
      </c>
      <c r="BZ16" s="129">
        <f>IFERROR(BY16/BW16,"-")</f>
        <v>1</v>
      </c>
      <c r="CA16" s="130">
        <v>12000</v>
      </c>
      <c r="CB16" s="131">
        <f>IFERROR(CA16/BW16,"-")</f>
        <v>12000</v>
      </c>
      <c r="CC16" s="132"/>
      <c r="CD16" s="132"/>
      <c r="CE16" s="132">
        <v>1</v>
      </c>
      <c r="CF16" s="133">
        <v>1</v>
      </c>
      <c r="CG16" s="134">
        <f>IF(P16=0,"",IF(CF16=0,"",(CF16/P16)))</f>
        <v>0.33333333333333</v>
      </c>
      <c r="CH16" s="135">
        <v>1</v>
      </c>
      <c r="CI16" s="136">
        <f>IFERROR(CH16/CF16,"-")</f>
        <v>1</v>
      </c>
      <c r="CJ16" s="137">
        <v>200000</v>
      </c>
      <c r="CK16" s="138">
        <f>IFERROR(CJ16/CF16,"-")</f>
        <v>200000</v>
      </c>
      <c r="CL16" s="139"/>
      <c r="CM16" s="139"/>
      <c r="CN16" s="139">
        <v>1</v>
      </c>
      <c r="CO16" s="140">
        <v>1</v>
      </c>
      <c r="CP16" s="141">
        <v>157000</v>
      </c>
      <c r="CQ16" s="141">
        <v>200000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4.06</v>
      </c>
      <c r="B17" s="203" t="s">
        <v>92</v>
      </c>
      <c r="C17" s="203"/>
      <c r="D17" s="203" t="s">
        <v>93</v>
      </c>
      <c r="E17" s="203" t="s">
        <v>63</v>
      </c>
      <c r="F17" s="203" t="s">
        <v>64</v>
      </c>
      <c r="G17" s="203" t="s">
        <v>94</v>
      </c>
      <c r="H17" s="90" t="s">
        <v>66</v>
      </c>
      <c r="I17" s="204" t="s">
        <v>95</v>
      </c>
      <c r="J17" s="188">
        <v>150000</v>
      </c>
      <c r="K17" s="81">
        <v>23</v>
      </c>
      <c r="L17" s="81">
        <v>0</v>
      </c>
      <c r="M17" s="81">
        <v>85</v>
      </c>
      <c r="N17" s="91">
        <v>9</v>
      </c>
      <c r="O17" s="92">
        <v>0</v>
      </c>
      <c r="P17" s="93">
        <f>N17+O17</f>
        <v>9</v>
      </c>
      <c r="Q17" s="82">
        <f>IFERROR(P17/M17,"-")</f>
        <v>0.10588235294118</v>
      </c>
      <c r="R17" s="81">
        <v>1</v>
      </c>
      <c r="S17" s="81">
        <v>3</v>
      </c>
      <c r="T17" s="82">
        <f>IFERROR(S17/(O17+P17),"-")</f>
        <v>0.33333333333333</v>
      </c>
      <c r="U17" s="182">
        <f>IFERROR(J17/SUM(P17:P18),"-")</f>
        <v>10714.285714286</v>
      </c>
      <c r="V17" s="84">
        <v>2</v>
      </c>
      <c r="W17" s="82">
        <f>IF(P17=0,"-",V17/P17)</f>
        <v>0.22222222222222</v>
      </c>
      <c r="X17" s="186">
        <v>47000</v>
      </c>
      <c r="Y17" s="187">
        <f>IFERROR(X17/P17,"-")</f>
        <v>5222.2222222222</v>
      </c>
      <c r="Z17" s="187">
        <f>IFERROR(X17/V17,"-")</f>
        <v>23500</v>
      </c>
      <c r="AA17" s="188">
        <f>SUM(X17:X18)-SUM(J17:J18)</f>
        <v>459000</v>
      </c>
      <c r="AB17" s="85">
        <f>SUM(X17:X18)/SUM(J17:J18)</f>
        <v>4.06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0.11111111111111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7</v>
      </c>
      <c r="BO17" s="120">
        <f>IF(P17=0,"",IF(BN17=0,"",(BN17/P17)))</f>
        <v>0.77777777777778</v>
      </c>
      <c r="BP17" s="121">
        <v>1</v>
      </c>
      <c r="BQ17" s="122">
        <f>IFERROR(BP17/BN17,"-")</f>
        <v>0.14285714285714</v>
      </c>
      <c r="BR17" s="123">
        <v>39000</v>
      </c>
      <c r="BS17" s="124">
        <f>IFERROR(BR17/BN17,"-")</f>
        <v>5571.4285714286</v>
      </c>
      <c r="BT17" s="125"/>
      <c r="BU17" s="125"/>
      <c r="BV17" s="125">
        <v>1</v>
      </c>
      <c r="BW17" s="126">
        <v>1</v>
      </c>
      <c r="BX17" s="127">
        <f>IF(P17=0,"",IF(BW17=0,"",(BW17/P17)))</f>
        <v>0.11111111111111</v>
      </c>
      <c r="BY17" s="128">
        <v>1</v>
      </c>
      <c r="BZ17" s="129">
        <f>IFERROR(BY17/BW17,"-")</f>
        <v>1</v>
      </c>
      <c r="CA17" s="130">
        <v>8000</v>
      </c>
      <c r="CB17" s="131">
        <f>IFERROR(CA17/BW17,"-")</f>
        <v>8000</v>
      </c>
      <c r="CC17" s="132"/>
      <c r="CD17" s="132">
        <v>1</v>
      </c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47000</v>
      </c>
      <c r="CQ17" s="141">
        <v>39000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96</v>
      </c>
      <c r="C18" s="203"/>
      <c r="D18" s="203" t="s">
        <v>93</v>
      </c>
      <c r="E18" s="203" t="s">
        <v>63</v>
      </c>
      <c r="F18" s="203" t="s">
        <v>76</v>
      </c>
      <c r="G18" s="203"/>
      <c r="H18" s="90"/>
      <c r="I18" s="90"/>
      <c r="J18" s="188"/>
      <c r="K18" s="81">
        <v>17</v>
      </c>
      <c r="L18" s="81">
        <v>14</v>
      </c>
      <c r="M18" s="81">
        <v>8</v>
      </c>
      <c r="N18" s="91">
        <v>5</v>
      </c>
      <c r="O18" s="92">
        <v>0</v>
      </c>
      <c r="P18" s="93">
        <f>N18+O18</f>
        <v>5</v>
      </c>
      <c r="Q18" s="82">
        <f>IFERROR(P18/M18,"-")</f>
        <v>0.625</v>
      </c>
      <c r="R18" s="81">
        <v>2</v>
      </c>
      <c r="S18" s="81">
        <v>2</v>
      </c>
      <c r="T18" s="82">
        <f>IFERROR(S18/(O18+P18),"-")</f>
        <v>0.4</v>
      </c>
      <c r="U18" s="182"/>
      <c r="V18" s="84">
        <v>2</v>
      </c>
      <c r="W18" s="82">
        <f>IF(P18=0,"-",V18/P18)</f>
        <v>0.4</v>
      </c>
      <c r="X18" s="186">
        <v>562000</v>
      </c>
      <c r="Y18" s="187">
        <f>IFERROR(X18/P18,"-")</f>
        <v>112400</v>
      </c>
      <c r="Z18" s="187">
        <f>IFERROR(X18/V18,"-")</f>
        <v>281000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0.4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0.4</v>
      </c>
      <c r="BY18" s="128">
        <v>2</v>
      </c>
      <c r="BZ18" s="129">
        <f>IFERROR(BY18/BW18,"-")</f>
        <v>1</v>
      </c>
      <c r="CA18" s="130">
        <v>516000</v>
      </c>
      <c r="CB18" s="131">
        <f>IFERROR(CA18/BW18,"-")</f>
        <v>258000</v>
      </c>
      <c r="CC18" s="132"/>
      <c r="CD18" s="132"/>
      <c r="CE18" s="132">
        <v>2</v>
      </c>
      <c r="CF18" s="133">
        <v>1</v>
      </c>
      <c r="CG18" s="134">
        <f>IF(P18=0,"",IF(CF18=0,"",(CF18/P18)))</f>
        <v>0.2</v>
      </c>
      <c r="CH18" s="135">
        <v>1</v>
      </c>
      <c r="CI18" s="136">
        <f>IFERROR(CH18/CF18,"-")</f>
        <v>1</v>
      </c>
      <c r="CJ18" s="137">
        <v>46000</v>
      </c>
      <c r="CK18" s="138">
        <f>IFERROR(CJ18/CF18,"-")</f>
        <v>46000</v>
      </c>
      <c r="CL18" s="139"/>
      <c r="CM18" s="139"/>
      <c r="CN18" s="139">
        <v>1</v>
      </c>
      <c r="CO18" s="140">
        <v>2</v>
      </c>
      <c r="CP18" s="141">
        <v>562000</v>
      </c>
      <c r="CQ18" s="141">
        <v>366000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0.35555555555556</v>
      </c>
      <c r="B19" s="203" t="s">
        <v>97</v>
      </c>
      <c r="C19" s="203"/>
      <c r="D19" s="203" t="s">
        <v>98</v>
      </c>
      <c r="E19" s="203" t="s">
        <v>99</v>
      </c>
      <c r="F19" s="203" t="s">
        <v>64</v>
      </c>
      <c r="G19" s="203" t="s">
        <v>94</v>
      </c>
      <c r="H19" s="90" t="s">
        <v>84</v>
      </c>
      <c r="I19" s="90" t="s">
        <v>100</v>
      </c>
      <c r="J19" s="188">
        <v>90000</v>
      </c>
      <c r="K19" s="81">
        <v>5</v>
      </c>
      <c r="L19" s="81">
        <v>0</v>
      </c>
      <c r="M19" s="81">
        <v>13</v>
      </c>
      <c r="N19" s="91">
        <v>1</v>
      </c>
      <c r="O19" s="92">
        <v>0</v>
      </c>
      <c r="P19" s="93">
        <f>N19+O19</f>
        <v>1</v>
      </c>
      <c r="Q19" s="82">
        <f>IFERROR(P19/M19,"-")</f>
        <v>0.076923076923077</v>
      </c>
      <c r="R19" s="81">
        <v>0</v>
      </c>
      <c r="S19" s="81">
        <v>1</v>
      </c>
      <c r="T19" s="82">
        <f>IFERROR(S19/(O19+P19),"-")</f>
        <v>1</v>
      </c>
      <c r="U19" s="182">
        <f>IFERROR(J19/SUM(P19:P20),"-")</f>
        <v>12857.142857143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SUM(X19:X20)-SUM(J19:J20)</f>
        <v>-58000</v>
      </c>
      <c r="AB19" s="85">
        <f>SUM(X19:X20)/SUM(J19:J20)</f>
        <v>0.35555555555556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1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101</v>
      </c>
      <c r="C20" s="203"/>
      <c r="D20" s="203" t="s">
        <v>98</v>
      </c>
      <c r="E20" s="203" t="s">
        <v>99</v>
      </c>
      <c r="F20" s="203" t="s">
        <v>76</v>
      </c>
      <c r="G20" s="203"/>
      <c r="H20" s="90"/>
      <c r="I20" s="90"/>
      <c r="J20" s="188"/>
      <c r="K20" s="81">
        <v>13</v>
      </c>
      <c r="L20" s="81">
        <v>12</v>
      </c>
      <c r="M20" s="81">
        <v>9</v>
      </c>
      <c r="N20" s="91">
        <v>6</v>
      </c>
      <c r="O20" s="92">
        <v>0</v>
      </c>
      <c r="P20" s="93">
        <f>N20+O20</f>
        <v>6</v>
      </c>
      <c r="Q20" s="82">
        <f>IFERROR(P20/M20,"-")</f>
        <v>0.66666666666667</v>
      </c>
      <c r="R20" s="81">
        <v>0</v>
      </c>
      <c r="S20" s="81">
        <v>2</v>
      </c>
      <c r="T20" s="82">
        <f>IFERROR(S20/(O20+P20),"-")</f>
        <v>0.33333333333333</v>
      </c>
      <c r="U20" s="182"/>
      <c r="V20" s="84">
        <v>1</v>
      </c>
      <c r="W20" s="82">
        <f>IF(P20=0,"-",V20/P20)</f>
        <v>0.16666666666667</v>
      </c>
      <c r="X20" s="186">
        <v>32000</v>
      </c>
      <c r="Y20" s="187">
        <f>IFERROR(X20/P20,"-")</f>
        <v>5333.3333333333</v>
      </c>
      <c r="Z20" s="187">
        <f>IFERROR(X20/V20,"-")</f>
        <v>32000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0.16666666666667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0.16666666666667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4</v>
      </c>
      <c r="BX20" s="127">
        <f>IF(P20=0,"",IF(BW20=0,"",(BW20/P20)))</f>
        <v>0.66666666666667</v>
      </c>
      <c r="BY20" s="128">
        <v>1</v>
      </c>
      <c r="BZ20" s="129">
        <f>IFERROR(BY20/BW20,"-")</f>
        <v>0.25</v>
      </c>
      <c r="CA20" s="130">
        <v>32000</v>
      </c>
      <c r="CB20" s="131">
        <f>IFERROR(CA20/BW20,"-")</f>
        <v>8000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32000</v>
      </c>
      <c r="CQ20" s="141">
        <v>32000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0.47368421052632</v>
      </c>
      <c r="B21" s="203" t="s">
        <v>102</v>
      </c>
      <c r="C21" s="203"/>
      <c r="D21" s="203" t="s">
        <v>103</v>
      </c>
      <c r="E21" s="203" t="s">
        <v>63</v>
      </c>
      <c r="F21" s="203" t="s">
        <v>64</v>
      </c>
      <c r="G21" s="203" t="s">
        <v>104</v>
      </c>
      <c r="H21" s="90" t="s">
        <v>66</v>
      </c>
      <c r="I21" s="204" t="s">
        <v>105</v>
      </c>
      <c r="J21" s="188">
        <v>190000</v>
      </c>
      <c r="K21" s="81">
        <v>37</v>
      </c>
      <c r="L21" s="81">
        <v>0</v>
      </c>
      <c r="M21" s="81">
        <v>113</v>
      </c>
      <c r="N21" s="91">
        <v>13</v>
      </c>
      <c r="O21" s="92">
        <v>0</v>
      </c>
      <c r="P21" s="93">
        <f>N21+O21</f>
        <v>13</v>
      </c>
      <c r="Q21" s="82">
        <f>IFERROR(P21/M21,"-")</f>
        <v>0.11504424778761</v>
      </c>
      <c r="R21" s="81">
        <v>1</v>
      </c>
      <c r="S21" s="81">
        <v>7</v>
      </c>
      <c r="T21" s="82">
        <f>IFERROR(S21/(O21+P21),"-")</f>
        <v>0.53846153846154</v>
      </c>
      <c r="U21" s="182">
        <f>IFERROR(J21/SUM(P21:P22),"-")</f>
        <v>14615.384615385</v>
      </c>
      <c r="V21" s="84">
        <v>4</v>
      </c>
      <c r="W21" s="82">
        <f>IF(P21=0,"-",V21/P21)</f>
        <v>0.30769230769231</v>
      </c>
      <c r="X21" s="186">
        <v>90000</v>
      </c>
      <c r="Y21" s="187">
        <f>IFERROR(X21/P21,"-")</f>
        <v>6923.0769230769</v>
      </c>
      <c r="Z21" s="187">
        <f>IFERROR(X21/V21,"-")</f>
        <v>22500</v>
      </c>
      <c r="AA21" s="188">
        <f>SUM(X21:X22)-SUM(J21:J22)</f>
        <v>-100000</v>
      </c>
      <c r="AB21" s="85">
        <f>SUM(X21:X22)/SUM(J21:J22)</f>
        <v>0.47368421052632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5</v>
      </c>
      <c r="BF21" s="113">
        <f>IF(P21=0,"",IF(BE21=0,"",(BE21/P21)))</f>
        <v>0.38461538461538</v>
      </c>
      <c r="BG21" s="112">
        <v>2</v>
      </c>
      <c r="BH21" s="114">
        <f>IFERROR(BG21/BE21,"-")</f>
        <v>0.4</v>
      </c>
      <c r="BI21" s="115">
        <v>6000</v>
      </c>
      <c r="BJ21" s="116">
        <f>IFERROR(BI21/BE21,"-")</f>
        <v>1200</v>
      </c>
      <c r="BK21" s="117">
        <v>2</v>
      </c>
      <c r="BL21" s="117"/>
      <c r="BM21" s="117"/>
      <c r="BN21" s="119">
        <v>4</v>
      </c>
      <c r="BO21" s="120">
        <f>IF(P21=0,"",IF(BN21=0,"",(BN21/P21)))</f>
        <v>0.30769230769231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3</v>
      </c>
      <c r="BX21" s="127">
        <f>IF(P21=0,"",IF(BW21=0,"",(BW21/P21)))</f>
        <v>0.23076923076923</v>
      </c>
      <c r="BY21" s="128">
        <v>2</v>
      </c>
      <c r="BZ21" s="129">
        <f>IFERROR(BY21/BW21,"-")</f>
        <v>0.66666666666667</v>
      </c>
      <c r="CA21" s="130">
        <v>84000</v>
      </c>
      <c r="CB21" s="131">
        <f>IFERROR(CA21/BW21,"-")</f>
        <v>28000</v>
      </c>
      <c r="CC21" s="132">
        <v>1</v>
      </c>
      <c r="CD21" s="132"/>
      <c r="CE21" s="132">
        <v>1</v>
      </c>
      <c r="CF21" s="133">
        <v>1</v>
      </c>
      <c r="CG21" s="134">
        <f>IF(P21=0,"",IF(CF21=0,"",(CF21/P21)))</f>
        <v>0.076923076923077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4</v>
      </c>
      <c r="CP21" s="141">
        <v>90000</v>
      </c>
      <c r="CQ21" s="141">
        <v>83000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106</v>
      </c>
      <c r="C22" s="203"/>
      <c r="D22" s="203" t="s">
        <v>103</v>
      </c>
      <c r="E22" s="203" t="s">
        <v>63</v>
      </c>
      <c r="F22" s="203" t="s">
        <v>76</v>
      </c>
      <c r="G22" s="203"/>
      <c r="H22" s="90"/>
      <c r="I22" s="90"/>
      <c r="J22" s="188"/>
      <c r="K22" s="81">
        <v>20</v>
      </c>
      <c r="L22" s="81">
        <v>11</v>
      </c>
      <c r="M22" s="81">
        <v>5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/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/>
      <c r="AB22" s="85"/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1.3818181818182</v>
      </c>
      <c r="B23" s="203" t="s">
        <v>107</v>
      </c>
      <c r="C23" s="203"/>
      <c r="D23" s="203" t="s">
        <v>62</v>
      </c>
      <c r="E23" s="203" t="s">
        <v>63</v>
      </c>
      <c r="F23" s="203" t="s">
        <v>64</v>
      </c>
      <c r="G23" s="203" t="s">
        <v>108</v>
      </c>
      <c r="H23" s="90" t="s">
        <v>84</v>
      </c>
      <c r="I23" s="90"/>
      <c r="J23" s="188">
        <v>220000</v>
      </c>
      <c r="K23" s="81">
        <v>2</v>
      </c>
      <c r="L23" s="81">
        <v>0</v>
      </c>
      <c r="M23" s="81">
        <v>15</v>
      </c>
      <c r="N23" s="91">
        <v>0</v>
      </c>
      <c r="O23" s="92">
        <v>0</v>
      </c>
      <c r="P23" s="93">
        <f>N23+O23</f>
        <v>0</v>
      </c>
      <c r="Q23" s="82">
        <f>IFERROR(P23/M23,"-")</f>
        <v>0</v>
      </c>
      <c r="R23" s="81">
        <v>0</v>
      </c>
      <c r="S23" s="81">
        <v>0</v>
      </c>
      <c r="T23" s="82" t="str">
        <f>IFERROR(S23/(O23+P23),"-")</f>
        <v>-</v>
      </c>
      <c r="U23" s="182">
        <f>IFERROR(J23/SUM(P23:P28),"-")</f>
        <v>20000</v>
      </c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>
        <f>SUM(X23:X28)-SUM(J23:J28)</f>
        <v>84000</v>
      </c>
      <c r="AB23" s="85">
        <f>SUM(X23:X28)/SUM(J23:J28)</f>
        <v>1.3818181818182</v>
      </c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109</v>
      </c>
      <c r="C24" s="203"/>
      <c r="D24" s="203" t="s">
        <v>93</v>
      </c>
      <c r="E24" s="203" t="s">
        <v>89</v>
      </c>
      <c r="F24" s="203" t="s">
        <v>64</v>
      </c>
      <c r="G24" s="203" t="s">
        <v>108</v>
      </c>
      <c r="H24" s="90" t="s">
        <v>84</v>
      </c>
      <c r="I24" s="90"/>
      <c r="J24" s="188"/>
      <c r="K24" s="81">
        <v>3</v>
      </c>
      <c r="L24" s="81">
        <v>0</v>
      </c>
      <c r="M24" s="81">
        <v>16</v>
      </c>
      <c r="N24" s="91">
        <v>2</v>
      </c>
      <c r="O24" s="92">
        <v>0</v>
      </c>
      <c r="P24" s="93">
        <f>N24+O24</f>
        <v>2</v>
      </c>
      <c r="Q24" s="82">
        <f>IFERROR(P24/M24,"-")</f>
        <v>0.125</v>
      </c>
      <c r="R24" s="81">
        <v>0</v>
      </c>
      <c r="S24" s="81">
        <v>2</v>
      </c>
      <c r="T24" s="82">
        <f>IFERROR(S24/(O24+P24),"-")</f>
        <v>1</v>
      </c>
      <c r="U24" s="182"/>
      <c r="V24" s="84">
        <v>1</v>
      </c>
      <c r="W24" s="82">
        <f>IF(P24=0,"-",V24/P24)</f>
        <v>0.5</v>
      </c>
      <c r="X24" s="186">
        <v>5000</v>
      </c>
      <c r="Y24" s="187">
        <f>IFERROR(X24/P24,"-")</f>
        <v>2500</v>
      </c>
      <c r="Z24" s="187">
        <f>IFERROR(X24/V24,"-")</f>
        <v>5000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0.5</v>
      </c>
      <c r="BY24" s="128">
        <v>1</v>
      </c>
      <c r="BZ24" s="129">
        <f>IFERROR(BY24/BW24,"-")</f>
        <v>1</v>
      </c>
      <c r="CA24" s="130">
        <v>5000</v>
      </c>
      <c r="CB24" s="131">
        <f>IFERROR(CA24/BW24,"-")</f>
        <v>5000</v>
      </c>
      <c r="CC24" s="132">
        <v>1</v>
      </c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5000</v>
      </c>
      <c r="CQ24" s="141">
        <v>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110</v>
      </c>
      <c r="C25" s="203"/>
      <c r="D25" s="203" t="s">
        <v>98</v>
      </c>
      <c r="E25" s="203" t="s">
        <v>99</v>
      </c>
      <c r="F25" s="203" t="s">
        <v>64</v>
      </c>
      <c r="G25" s="203" t="s">
        <v>108</v>
      </c>
      <c r="H25" s="90" t="s">
        <v>84</v>
      </c>
      <c r="I25" s="90"/>
      <c r="J25" s="188"/>
      <c r="K25" s="81">
        <v>2</v>
      </c>
      <c r="L25" s="81">
        <v>0</v>
      </c>
      <c r="M25" s="81">
        <v>9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111</v>
      </c>
      <c r="C26" s="203"/>
      <c r="D26" s="203" t="s">
        <v>112</v>
      </c>
      <c r="E26" s="203" t="s">
        <v>113</v>
      </c>
      <c r="F26" s="203" t="s">
        <v>64</v>
      </c>
      <c r="G26" s="203" t="s">
        <v>108</v>
      </c>
      <c r="H26" s="90" t="s">
        <v>84</v>
      </c>
      <c r="I26" s="90"/>
      <c r="J26" s="188"/>
      <c r="K26" s="81">
        <v>3</v>
      </c>
      <c r="L26" s="81">
        <v>0</v>
      </c>
      <c r="M26" s="81">
        <v>25</v>
      </c>
      <c r="N26" s="91">
        <v>1</v>
      </c>
      <c r="O26" s="92">
        <v>0</v>
      </c>
      <c r="P26" s="93">
        <f>N26+O26</f>
        <v>1</v>
      </c>
      <c r="Q26" s="82">
        <f>IFERROR(P26/M26,"-")</f>
        <v>0.04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114</v>
      </c>
      <c r="C27" s="203"/>
      <c r="D27" s="203" t="s">
        <v>115</v>
      </c>
      <c r="E27" s="203" t="s">
        <v>116</v>
      </c>
      <c r="F27" s="203" t="s">
        <v>64</v>
      </c>
      <c r="G27" s="203" t="s">
        <v>108</v>
      </c>
      <c r="H27" s="90" t="s">
        <v>84</v>
      </c>
      <c r="I27" s="90"/>
      <c r="J27" s="188"/>
      <c r="K27" s="81">
        <v>4</v>
      </c>
      <c r="L27" s="81">
        <v>0</v>
      </c>
      <c r="M27" s="81">
        <v>12</v>
      </c>
      <c r="N27" s="91">
        <v>1</v>
      </c>
      <c r="O27" s="92">
        <v>0</v>
      </c>
      <c r="P27" s="93">
        <f>N27+O27</f>
        <v>1</v>
      </c>
      <c r="Q27" s="82">
        <f>IFERROR(P27/M27,"-")</f>
        <v>0.083333333333333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1</v>
      </c>
      <c r="W27" s="82">
        <f>IF(P27=0,"-",V27/P27)</f>
        <v>1</v>
      </c>
      <c r="X27" s="186">
        <v>163000</v>
      </c>
      <c r="Y27" s="187">
        <f>IFERROR(X27/P27,"-")</f>
        <v>163000</v>
      </c>
      <c r="Z27" s="187">
        <f>IFERROR(X27/V27,"-")</f>
        <v>163000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1</v>
      </c>
      <c r="BY27" s="128">
        <v>1</v>
      </c>
      <c r="BZ27" s="129">
        <f>IFERROR(BY27/BW27,"-")</f>
        <v>1</v>
      </c>
      <c r="CA27" s="130">
        <v>163000</v>
      </c>
      <c r="CB27" s="131">
        <f>IFERROR(CA27/BW27,"-")</f>
        <v>163000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163000</v>
      </c>
      <c r="CQ27" s="141">
        <v>163000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/>
      <c r="B28" s="203" t="s">
        <v>117</v>
      </c>
      <c r="C28" s="203"/>
      <c r="D28" s="203" t="s">
        <v>75</v>
      </c>
      <c r="E28" s="203" t="s">
        <v>75</v>
      </c>
      <c r="F28" s="203" t="s">
        <v>76</v>
      </c>
      <c r="G28" s="203" t="s">
        <v>77</v>
      </c>
      <c r="H28" s="90"/>
      <c r="I28" s="90"/>
      <c r="J28" s="188"/>
      <c r="K28" s="81">
        <v>55</v>
      </c>
      <c r="L28" s="81">
        <v>24</v>
      </c>
      <c r="M28" s="81">
        <v>5</v>
      </c>
      <c r="N28" s="91">
        <v>7</v>
      </c>
      <c r="O28" s="92">
        <v>0</v>
      </c>
      <c r="P28" s="93">
        <f>N28+O28</f>
        <v>7</v>
      </c>
      <c r="Q28" s="82">
        <f>IFERROR(P28/M28,"-")</f>
        <v>1.4</v>
      </c>
      <c r="R28" s="81">
        <v>0</v>
      </c>
      <c r="S28" s="81">
        <v>4</v>
      </c>
      <c r="T28" s="82">
        <f>IFERROR(S28/(O28+P28),"-")</f>
        <v>0.57142857142857</v>
      </c>
      <c r="U28" s="182"/>
      <c r="V28" s="84">
        <v>3</v>
      </c>
      <c r="W28" s="82">
        <f>IF(P28=0,"-",V28/P28)</f>
        <v>0.42857142857143</v>
      </c>
      <c r="X28" s="186">
        <v>136000</v>
      </c>
      <c r="Y28" s="187">
        <f>IFERROR(X28/P28,"-")</f>
        <v>19428.571428571</v>
      </c>
      <c r="Z28" s="187">
        <f>IFERROR(X28/V28,"-")</f>
        <v>45333.333333333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0.14285714285714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4</v>
      </c>
      <c r="BO28" s="120">
        <f>IF(P28=0,"",IF(BN28=0,"",(BN28/P28)))</f>
        <v>0.57142857142857</v>
      </c>
      <c r="BP28" s="121">
        <v>1</v>
      </c>
      <c r="BQ28" s="122">
        <f>IFERROR(BP28/BN28,"-")</f>
        <v>0.25</v>
      </c>
      <c r="BR28" s="123">
        <v>10000</v>
      </c>
      <c r="BS28" s="124">
        <f>IFERROR(BR28/BN28,"-")</f>
        <v>2500</v>
      </c>
      <c r="BT28" s="125">
        <v>1</v>
      </c>
      <c r="BU28" s="125"/>
      <c r="BV28" s="125"/>
      <c r="BW28" s="126">
        <v>1</v>
      </c>
      <c r="BX28" s="127">
        <f>IF(P28=0,"",IF(BW28=0,"",(BW28/P28)))</f>
        <v>0.14285714285714</v>
      </c>
      <c r="BY28" s="128">
        <v>1</v>
      </c>
      <c r="BZ28" s="129">
        <f>IFERROR(BY28/BW28,"-")</f>
        <v>1</v>
      </c>
      <c r="CA28" s="130">
        <v>51000</v>
      </c>
      <c r="CB28" s="131">
        <f>IFERROR(CA28/BW28,"-")</f>
        <v>51000</v>
      </c>
      <c r="CC28" s="132"/>
      <c r="CD28" s="132"/>
      <c r="CE28" s="132">
        <v>1</v>
      </c>
      <c r="CF28" s="133">
        <v>1</v>
      </c>
      <c r="CG28" s="134">
        <f>IF(P28=0,"",IF(CF28=0,"",(CF28/P28)))</f>
        <v>0.14285714285714</v>
      </c>
      <c r="CH28" s="135">
        <v>1</v>
      </c>
      <c r="CI28" s="136">
        <f>IFERROR(CH28/CF28,"-")</f>
        <v>1</v>
      </c>
      <c r="CJ28" s="137">
        <v>75000</v>
      </c>
      <c r="CK28" s="138">
        <f>IFERROR(CJ28/CF28,"-")</f>
        <v>75000</v>
      </c>
      <c r="CL28" s="139"/>
      <c r="CM28" s="139"/>
      <c r="CN28" s="139">
        <v>1</v>
      </c>
      <c r="CO28" s="140">
        <v>3</v>
      </c>
      <c r="CP28" s="141">
        <v>136000</v>
      </c>
      <c r="CQ28" s="141">
        <v>75000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0.925</v>
      </c>
      <c r="B29" s="203" t="s">
        <v>118</v>
      </c>
      <c r="C29" s="203"/>
      <c r="D29" s="203" t="s">
        <v>119</v>
      </c>
      <c r="E29" s="203" t="s">
        <v>120</v>
      </c>
      <c r="F29" s="203" t="s">
        <v>64</v>
      </c>
      <c r="G29" s="203" t="s">
        <v>65</v>
      </c>
      <c r="H29" s="90" t="s">
        <v>121</v>
      </c>
      <c r="I29" s="90" t="s">
        <v>122</v>
      </c>
      <c r="J29" s="188">
        <v>400000</v>
      </c>
      <c r="K29" s="81">
        <v>19</v>
      </c>
      <c r="L29" s="81">
        <v>0</v>
      </c>
      <c r="M29" s="81">
        <v>70</v>
      </c>
      <c r="N29" s="91">
        <v>8</v>
      </c>
      <c r="O29" s="92">
        <v>0</v>
      </c>
      <c r="P29" s="93">
        <f>N29+O29</f>
        <v>8</v>
      </c>
      <c r="Q29" s="82">
        <f>IFERROR(P29/M29,"-")</f>
        <v>0.11428571428571</v>
      </c>
      <c r="R29" s="81">
        <v>1</v>
      </c>
      <c r="S29" s="81">
        <v>4</v>
      </c>
      <c r="T29" s="82">
        <f>IFERROR(S29/(O29+P29),"-")</f>
        <v>0.5</v>
      </c>
      <c r="U29" s="182">
        <f>IFERROR(J29/SUM(P29:P33),"-")</f>
        <v>11428.571428571</v>
      </c>
      <c r="V29" s="84">
        <v>1</v>
      </c>
      <c r="W29" s="82">
        <f>IF(P29=0,"-",V29/P29)</f>
        <v>0.125</v>
      </c>
      <c r="X29" s="186">
        <v>17000</v>
      </c>
      <c r="Y29" s="187">
        <f>IFERROR(X29/P29,"-")</f>
        <v>2125</v>
      </c>
      <c r="Z29" s="187">
        <f>IFERROR(X29/V29,"-")</f>
        <v>17000</v>
      </c>
      <c r="AA29" s="188">
        <f>SUM(X29:X33)-SUM(J29:J33)</f>
        <v>-30000</v>
      </c>
      <c r="AB29" s="85">
        <f>SUM(X29:X33)/SUM(J29:J33)</f>
        <v>0.925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0.125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5</v>
      </c>
      <c r="BO29" s="120">
        <f>IF(P29=0,"",IF(BN29=0,"",(BN29/P29)))</f>
        <v>0.625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2</v>
      </c>
      <c r="BX29" s="127">
        <f>IF(P29=0,"",IF(BW29=0,"",(BW29/P29)))</f>
        <v>0.25</v>
      </c>
      <c r="BY29" s="128">
        <v>1</v>
      </c>
      <c r="BZ29" s="129">
        <f>IFERROR(BY29/BW29,"-")</f>
        <v>0.5</v>
      </c>
      <c r="CA29" s="130">
        <v>17000</v>
      </c>
      <c r="CB29" s="131">
        <f>IFERROR(CA29/BW29,"-")</f>
        <v>8500</v>
      </c>
      <c r="CC29" s="132"/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17000</v>
      </c>
      <c r="CQ29" s="141">
        <v>17000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123</v>
      </c>
      <c r="C30" s="203"/>
      <c r="D30" s="203" t="s">
        <v>124</v>
      </c>
      <c r="E30" s="203" t="s">
        <v>125</v>
      </c>
      <c r="F30" s="203" t="s">
        <v>64</v>
      </c>
      <c r="G30" s="203"/>
      <c r="H30" s="90" t="s">
        <v>121</v>
      </c>
      <c r="I30" s="90"/>
      <c r="J30" s="188"/>
      <c r="K30" s="81">
        <v>14</v>
      </c>
      <c r="L30" s="81">
        <v>0</v>
      </c>
      <c r="M30" s="81">
        <v>91</v>
      </c>
      <c r="N30" s="91">
        <v>2</v>
      </c>
      <c r="O30" s="92">
        <v>0</v>
      </c>
      <c r="P30" s="93">
        <f>N30+O30</f>
        <v>2</v>
      </c>
      <c r="Q30" s="82">
        <f>IFERROR(P30/M30,"-")</f>
        <v>0.021978021978022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1</v>
      </c>
      <c r="W30" s="82">
        <f>IF(P30=0,"-",V30/P30)</f>
        <v>0.5</v>
      </c>
      <c r="X30" s="186">
        <v>28000</v>
      </c>
      <c r="Y30" s="187">
        <f>IFERROR(X30/P30,"-")</f>
        <v>14000</v>
      </c>
      <c r="Z30" s="187">
        <f>IFERROR(X30/V30,"-")</f>
        <v>28000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0.5</v>
      </c>
      <c r="BG30" s="112">
        <v>1</v>
      </c>
      <c r="BH30" s="114">
        <f>IFERROR(BG30/BE30,"-")</f>
        <v>1</v>
      </c>
      <c r="BI30" s="115">
        <v>28000</v>
      </c>
      <c r="BJ30" s="116">
        <f>IFERROR(BI30/BE30,"-")</f>
        <v>28000</v>
      </c>
      <c r="BK30" s="117"/>
      <c r="BL30" s="117"/>
      <c r="BM30" s="117">
        <v>1</v>
      </c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>
        <v>1</v>
      </c>
      <c r="CG30" s="134">
        <f>IF(P30=0,"",IF(CF30=0,"",(CF30/P30)))</f>
        <v>0.5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1</v>
      </c>
      <c r="CP30" s="141">
        <v>28000</v>
      </c>
      <c r="CQ30" s="141">
        <v>28000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126</v>
      </c>
      <c r="C31" s="203"/>
      <c r="D31" s="203" t="s">
        <v>127</v>
      </c>
      <c r="E31" s="203" t="s">
        <v>128</v>
      </c>
      <c r="F31" s="203" t="s">
        <v>64</v>
      </c>
      <c r="G31" s="203"/>
      <c r="H31" s="90" t="s">
        <v>121</v>
      </c>
      <c r="I31" s="90"/>
      <c r="J31" s="188"/>
      <c r="K31" s="81">
        <v>15</v>
      </c>
      <c r="L31" s="81">
        <v>0</v>
      </c>
      <c r="M31" s="81">
        <v>92</v>
      </c>
      <c r="N31" s="91">
        <v>5</v>
      </c>
      <c r="O31" s="92">
        <v>0</v>
      </c>
      <c r="P31" s="93">
        <f>N31+O31</f>
        <v>5</v>
      </c>
      <c r="Q31" s="82">
        <f>IFERROR(P31/M31,"-")</f>
        <v>0.054347826086957</v>
      </c>
      <c r="R31" s="81">
        <v>1</v>
      </c>
      <c r="S31" s="81">
        <v>2</v>
      </c>
      <c r="T31" s="82">
        <f>IFERROR(S31/(O31+P31),"-")</f>
        <v>0.4</v>
      </c>
      <c r="U31" s="182"/>
      <c r="V31" s="84">
        <v>2</v>
      </c>
      <c r="W31" s="82">
        <f>IF(P31=0,"-",V31/P31)</f>
        <v>0.4</v>
      </c>
      <c r="X31" s="186">
        <v>31000</v>
      </c>
      <c r="Y31" s="187">
        <f>IFERROR(X31/P31,"-")</f>
        <v>6200</v>
      </c>
      <c r="Z31" s="187">
        <f>IFERROR(X31/V31,"-")</f>
        <v>15500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0.4</v>
      </c>
      <c r="BP31" s="121">
        <v>1</v>
      </c>
      <c r="BQ31" s="122">
        <f>IFERROR(BP31/BN31,"-")</f>
        <v>0.5</v>
      </c>
      <c r="BR31" s="123">
        <v>70000</v>
      </c>
      <c r="BS31" s="124">
        <f>IFERROR(BR31/BN31,"-")</f>
        <v>35000</v>
      </c>
      <c r="BT31" s="125"/>
      <c r="BU31" s="125"/>
      <c r="BV31" s="125">
        <v>1</v>
      </c>
      <c r="BW31" s="126">
        <v>2</v>
      </c>
      <c r="BX31" s="127">
        <f>IF(P31=0,"",IF(BW31=0,"",(BW31/P31)))</f>
        <v>0.4</v>
      </c>
      <c r="BY31" s="128">
        <v>2</v>
      </c>
      <c r="BZ31" s="129">
        <f>IFERROR(BY31/BW31,"-")</f>
        <v>1</v>
      </c>
      <c r="CA31" s="130">
        <v>31000</v>
      </c>
      <c r="CB31" s="131">
        <f>IFERROR(CA31/BW31,"-")</f>
        <v>15500</v>
      </c>
      <c r="CC31" s="132">
        <v>1</v>
      </c>
      <c r="CD31" s="132"/>
      <c r="CE31" s="132">
        <v>1</v>
      </c>
      <c r="CF31" s="133">
        <v>1</v>
      </c>
      <c r="CG31" s="134">
        <f>IF(P31=0,"",IF(CF31=0,"",(CF31/P31)))</f>
        <v>0.2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2</v>
      </c>
      <c r="CP31" s="141">
        <v>31000</v>
      </c>
      <c r="CQ31" s="141">
        <v>70000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129</v>
      </c>
      <c r="C32" s="203"/>
      <c r="D32" s="203" t="s">
        <v>130</v>
      </c>
      <c r="E32" s="203" t="s">
        <v>131</v>
      </c>
      <c r="F32" s="203" t="s">
        <v>64</v>
      </c>
      <c r="G32" s="203"/>
      <c r="H32" s="90" t="s">
        <v>121</v>
      </c>
      <c r="I32" s="90"/>
      <c r="J32" s="188"/>
      <c r="K32" s="81">
        <v>10</v>
      </c>
      <c r="L32" s="81">
        <v>0</v>
      </c>
      <c r="M32" s="81">
        <v>77</v>
      </c>
      <c r="N32" s="91">
        <v>1</v>
      </c>
      <c r="O32" s="92">
        <v>0</v>
      </c>
      <c r="P32" s="93">
        <f>N32+O32</f>
        <v>1</v>
      </c>
      <c r="Q32" s="82">
        <f>IFERROR(P32/M32,"-")</f>
        <v>0.012987012987013</v>
      </c>
      <c r="R32" s="81">
        <v>0</v>
      </c>
      <c r="S32" s="81">
        <v>1</v>
      </c>
      <c r="T32" s="82">
        <f>IFERROR(S32/(O32+P32),"-")</f>
        <v>1</v>
      </c>
      <c r="U32" s="182"/>
      <c r="V32" s="84">
        <v>1</v>
      </c>
      <c r="W32" s="82">
        <f>IF(P32=0,"-",V32/P32)</f>
        <v>1</v>
      </c>
      <c r="X32" s="186">
        <v>5000</v>
      </c>
      <c r="Y32" s="187">
        <f>IFERROR(X32/P32,"-")</f>
        <v>5000</v>
      </c>
      <c r="Z32" s="187">
        <f>IFERROR(X32/V32,"-")</f>
        <v>5000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1</v>
      </c>
      <c r="BP32" s="121">
        <v>1</v>
      </c>
      <c r="BQ32" s="122">
        <f>IFERROR(BP32/BN32,"-")</f>
        <v>1</v>
      </c>
      <c r="BR32" s="123">
        <v>5000</v>
      </c>
      <c r="BS32" s="124">
        <f>IFERROR(BR32/BN32,"-")</f>
        <v>5000</v>
      </c>
      <c r="BT32" s="125">
        <v>1</v>
      </c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5000</v>
      </c>
      <c r="CQ32" s="141">
        <v>5000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132</v>
      </c>
      <c r="C33" s="203"/>
      <c r="D33" s="203" t="s">
        <v>75</v>
      </c>
      <c r="E33" s="203" t="s">
        <v>75</v>
      </c>
      <c r="F33" s="203" t="s">
        <v>76</v>
      </c>
      <c r="G33" s="203"/>
      <c r="H33" s="90"/>
      <c r="I33" s="90"/>
      <c r="J33" s="188"/>
      <c r="K33" s="81">
        <v>154</v>
      </c>
      <c r="L33" s="81">
        <v>85</v>
      </c>
      <c r="M33" s="81">
        <v>39</v>
      </c>
      <c r="N33" s="91">
        <v>19</v>
      </c>
      <c r="O33" s="92">
        <v>0</v>
      </c>
      <c r="P33" s="93">
        <f>N33+O33</f>
        <v>19</v>
      </c>
      <c r="Q33" s="82">
        <f>IFERROR(P33/M33,"-")</f>
        <v>0.48717948717949</v>
      </c>
      <c r="R33" s="81">
        <v>3</v>
      </c>
      <c r="S33" s="81">
        <v>4</v>
      </c>
      <c r="T33" s="82">
        <f>IFERROR(S33/(O33+P33),"-")</f>
        <v>0.21052631578947</v>
      </c>
      <c r="U33" s="182"/>
      <c r="V33" s="84">
        <v>7</v>
      </c>
      <c r="W33" s="82">
        <f>IF(P33=0,"-",V33/P33)</f>
        <v>0.36842105263158</v>
      </c>
      <c r="X33" s="186">
        <v>289000</v>
      </c>
      <c r="Y33" s="187">
        <f>IFERROR(X33/P33,"-")</f>
        <v>15210.526315789</v>
      </c>
      <c r="Z33" s="187">
        <f>IFERROR(X33/V33,"-")</f>
        <v>41285.714285714</v>
      </c>
      <c r="AA33" s="188"/>
      <c r="AB33" s="85"/>
      <c r="AC33" s="79"/>
      <c r="AD33" s="94">
        <v>1</v>
      </c>
      <c r="AE33" s="95">
        <f>IF(P33=0,"",IF(AD33=0,"",(AD33/P33)))</f>
        <v>0.052631578947368</v>
      </c>
      <c r="AF33" s="94"/>
      <c r="AG33" s="96">
        <f>IFERROR(AF33/AD33,"-")</f>
        <v>0</v>
      </c>
      <c r="AH33" s="97"/>
      <c r="AI33" s="98">
        <f>IFERROR(AH33/AD33,"-")</f>
        <v>0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4</v>
      </c>
      <c r="BF33" s="113">
        <f>IF(P33=0,"",IF(BE33=0,"",(BE33/P33)))</f>
        <v>0.21052631578947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8</v>
      </c>
      <c r="BO33" s="120">
        <f>IF(P33=0,"",IF(BN33=0,"",(BN33/P33)))</f>
        <v>0.42105263157895</v>
      </c>
      <c r="BP33" s="121">
        <v>4</v>
      </c>
      <c r="BQ33" s="122">
        <f>IFERROR(BP33/BN33,"-")</f>
        <v>0.5</v>
      </c>
      <c r="BR33" s="123">
        <v>60000</v>
      </c>
      <c r="BS33" s="124">
        <f>IFERROR(BR33/BN33,"-")</f>
        <v>7500</v>
      </c>
      <c r="BT33" s="125">
        <v>2</v>
      </c>
      <c r="BU33" s="125">
        <v>1</v>
      </c>
      <c r="BV33" s="125">
        <v>1</v>
      </c>
      <c r="BW33" s="126">
        <v>6</v>
      </c>
      <c r="BX33" s="127">
        <f>IF(P33=0,"",IF(BW33=0,"",(BW33/P33)))</f>
        <v>0.31578947368421</v>
      </c>
      <c r="BY33" s="128">
        <v>5</v>
      </c>
      <c r="BZ33" s="129">
        <f>IFERROR(BY33/BW33,"-")</f>
        <v>0.83333333333333</v>
      </c>
      <c r="CA33" s="130">
        <v>410000</v>
      </c>
      <c r="CB33" s="131">
        <f>IFERROR(CA33/BW33,"-")</f>
        <v>68333.333333333</v>
      </c>
      <c r="CC33" s="132"/>
      <c r="CD33" s="132"/>
      <c r="CE33" s="132">
        <v>5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7</v>
      </c>
      <c r="CP33" s="141">
        <v>289000</v>
      </c>
      <c r="CQ33" s="141">
        <v>170000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1.6375</v>
      </c>
      <c r="B34" s="203" t="s">
        <v>133</v>
      </c>
      <c r="C34" s="203"/>
      <c r="D34" s="203" t="s">
        <v>134</v>
      </c>
      <c r="E34" s="203" t="s">
        <v>135</v>
      </c>
      <c r="F34" s="203" t="s">
        <v>64</v>
      </c>
      <c r="G34" s="203" t="s">
        <v>69</v>
      </c>
      <c r="H34" s="90" t="s">
        <v>121</v>
      </c>
      <c r="I34" s="90" t="s">
        <v>122</v>
      </c>
      <c r="J34" s="188">
        <v>400000</v>
      </c>
      <c r="K34" s="81">
        <v>32</v>
      </c>
      <c r="L34" s="81">
        <v>0</v>
      </c>
      <c r="M34" s="81">
        <v>129</v>
      </c>
      <c r="N34" s="91">
        <v>8</v>
      </c>
      <c r="O34" s="92">
        <v>0</v>
      </c>
      <c r="P34" s="93">
        <f>N34+O34</f>
        <v>8</v>
      </c>
      <c r="Q34" s="82">
        <f>IFERROR(P34/M34,"-")</f>
        <v>0.062015503875969</v>
      </c>
      <c r="R34" s="81">
        <v>0</v>
      </c>
      <c r="S34" s="81">
        <v>4</v>
      </c>
      <c r="T34" s="82">
        <f>IFERROR(S34/(O34+P34),"-")</f>
        <v>0.5</v>
      </c>
      <c r="U34" s="182">
        <f>IFERROR(J34/SUM(P34:P38),"-")</f>
        <v>12121.212121212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SUM(X34:X38)-SUM(J34:J38)</f>
        <v>255000</v>
      </c>
      <c r="AB34" s="85">
        <f>SUM(X34:X38)/SUM(J34:J38)</f>
        <v>1.6375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2</v>
      </c>
      <c r="AW34" s="107">
        <f>IF(P34=0,"",IF(AV34=0,"",(AV34/P34)))</f>
        <v>0.25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>
        <v>1</v>
      </c>
      <c r="BF34" s="113">
        <f>IF(P34=0,"",IF(BE34=0,"",(BE34/P34)))</f>
        <v>0.125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2</v>
      </c>
      <c r="BO34" s="120">
        <f>IF(P34=0,"",IF(BN34=0,"",(BN34/P34)))</f>
        <v>0.25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3</v>
      </c>
      <c r="BX34" s="127">
        <f>IF(P34=0,"",IF(BW34=0,"",(BW34/P34)))</f>
        <v>0.375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136</v>
      </c>
      <c r="C35" s="203"/>
      <c r="D35" s="203" t="s">
        <v>124</v>
      </c>
      <c r="E35" s="203" t="s">
        <v>125</v>
      </c>
      <c r="F35" s="203" t="s">
        <v>64</v>
      </c>
      <c r="G35" s="203"/>
      <c r="H35" s="90" t="s">
        <v>121</v>
      </c>
      <c r="I35" s="90"/>
      <c r="J35" s="188"/>
      <c r="K35" s="81">
        <v>8</v>
      </c>
      <c r="L35" s="81">
        <v>0</v>
      </c>
      <c r="M35" s="81">
        <v>70</v>
      </c>
      <c r="N35" s="91">
        <v>2</v>
      </c>
      <c r="O35" s="92">
        <v>0</v>
      </c>
      <c r="P35" s="93">
        <f>N35+O35</f>
        <v>2</v>
      </c>
      <c r="Q35" s="82">
        <f>IFERROR(P35/M35,"-")</f>
        <v>0.028571428571429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137</v>
      </c>
      <c r="C36" s="203"/>
      <c r="D36" s="203" t="s">
        <v>119</v>
      </c>
      <c r="E36" s="203" t="s">
        <v>120</v>
      </c>
      <c r="F36" s="203" t="s">
        <v>64</v>
      </c>
      <c r="G36" s="203"/>
      <c r="H36" s="90" t="s">
        <v>121</v>
      </c>
      <c r="I36" s="90"/>
      <c r="J36" s="188"/>
      <c r="K36" s="81">
        <v>18</v>
      </c>
      <c r="L36" s="81">
        <v>0</v>
      </c>
      <c r="M36" s="81">
        <v>101</v>
      </c>
      <c r="N36" s="91">
        <v>3</v>
      </c>
      <c r="O36" s="92">
        <v>0</v>
      </c>
      <c r="P36" s="93">
        <f>N36+O36</f>
        <v>3</v>
      </c>
      <c r="Q36" s="82">
        <f>IFERROR(P36/M36,"-")</f>
        <v>0.02970297029703</v>
      </c>
      <c r="R36" s="81">
        <v>0</v>
      </c>
      <c r="S36" s="81">
        <v>2</v>
      </c>
      <c r="T36" s="82">
        <f>IFERROR(S36/(O36+P36),"-")</f>
        <v>0.66666666666667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3</v>
      </c>
      <c r="BF36" s="113">
        <f>IF(P36=0,"",IF(BE36=0,"",(BE36/P36)))</f>
        <v>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138</v>
      </c>
      <c r="C37" s="203"/>
      <c r="D37" s="203" t="s">
        <v>130</v>
      </c>
      <c r="E37" s="203" t="s">
        <v>131</v>
      </c>
      <c r="F37" s="203" t="s">
        <v>64</v>
      </c>
      <c r="G37" s="203"/>
      <c r="H37" s="90" t="s">
        <v>121</v>
      </c>
      <c r="I37" s="90"/>
      <c r="J37" s="188"/>
      <c r="K37" s="81">
        <v>12</v>
      </c>
      <c r="L37" s="81">
        <v>0</v>
      </c>
      <c r="M37" s="81">
        <v>36</v>
      </c>
      <c r="N37" s="91">
        <v>0</v>
      </c>
      <c r="O37" s="92">
        <v>0</v>
      </c>
      <c r="P37" s="93">
        <f>N37+O37</f>
        <v>0</v>
      </c>
      <c r="Q37" s="82">
        <f>IFERROR(P37/M37,"-")</f>
        <v>0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139</v>
      </c>
      <c r="C38" s="203"/>
      <c r="D38" s="203" t="s">
        <v>75</v>
      </c>
      <c r="E38" s="203" t="s">
        <v>75</v>
      </c>
      <c r="F38" s="203" t="s">
        <v>76</v>
      </c>
      <c r="G38" s="203"/>
      <c r="H38" s="90"/>
      <c r="I38" s="90"/>
      <c r="J38" s="188"/>
      <c r="K38" s="81">
        <v>377</v>
      </c>
      <c r="L38" s="81">
        <v>104</v>
      </c>
      <c r="M38" s="81">
        <v>46</v>
      </c>
      <c r="N38" s="91">
        <v>20</v>
      </c>
      <c r="O38" s="92">
        <v>0</v>
      </c>
      <c r="P38" s="93">
        <f>N38+O38</f>
        <v>20</v>
      </c>
      <c r="Q38" s="82">
        <f>IFERROR(P38/M38,"-")</f>
        <v>0.43478260869565</v>
      </c>
      <c r="R38" s="81">
        <v>2</v>
      </c>
      <c r="S38" s="81">
        <v>6</v>
      </c>
      <c r="T38" s="82">
        <f>IFERROR(S38/(O38+P38),"-")</f>
        <v>0.3</v>
      </c>
      <c r="U38" s="182"/>
      <c r="V38" s="84">
        <v>9</v>
      </c>
      <c r="W38" s="82">
        <f>IF(P38=0,"-",V38/P38)</f>
        <v>0.45</v>
      </c>
      <c r="X38" s="186">
        <v>655000</v>
      </c>
      <c r="Y38" s="187">
        <f>IFERROR(X38/P38,"-")</f>
        <v>32750</v>
      </c>
      <c r="Z38" s="187">
        <f>IFERROR(X38/V38,"-")</f>
        <v>72777.777777778</v>
      </c>
      <c r="AA38" s="188"/>
      <c r="AB38" s="85"/>
      <c r="AC38" s="79"/>
      <c r="AD38" s="94">
        <v>1</v>
      </c>
      <c r="AE38" s="95">
        <f>IF(P38=0,"",IF(AD38=0,"",(AD38/P38)))</f>
        <v>0.05</v>
      </c>
      <c r="AF38" s="94"/>
      <c r="AG38" s="96">
        <f>IFERROR(AF38/AD38,"-")</f>
        <v>0</v>
      </c>
      <c r="AH38" s="97"/>
      <c r="AI38" s="98">
        <f>IFERROR(AH38/AD38,"-")</f>
        <v>0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6</v>
      </c>
      <c r="BO38" s="120">
        <f>IF(P38=0,"",IF(BN38=0,"",(BN38/P38)))</f>
        <v>0.3</v>
      </c>
      <c r="BP38" s="121">
        <v>1</v>
      </c>
      <c r="BQ38" s="122">
        <f>IFERROR(BP38/BN38,"-")</f>
        <v>0.16666666666667</v>
      </c>
      <c r="BR38" s="123">
        <v>8000</v>
      </c>
      <c r="BS38" s="124">
        <f>IFERROR(BR38/BN38,"-")</f>
        <v>1333.3333333333</v>
      </c>
      <c r="BT38" s="125"/>
      <c r="BU38" s="125"/>
      <c r="BV38" s="125">
        <v>1</v>
      </c>
      <c r="BW38" s="126">
        <v>8</v>
      </c>
      <c r="BX38" s="127">
        <f>IF(P38=0,"",IF(BW38=0,"",(BW38/P38)))</f>
        <v>0.4</v>
      </c>
      <c r="BY38" s="128">
        <v>6</v>
      </c>
      <c r="BZ38" s="129">
        <f>IFERROR(BY38/BW38,"-")</f>
        <v>0.75</v>
      </c>
      <c r="CA38" s="130">
        <v>429000</v>
      </c>
      <c r="CB38" s="131">
        <f>IFERROR(CA38/BW38,"-")</f>
        <v>53625</v>
      </c>
      <c r="CC38" s="132">
        <v>1</v>
      </c>
      <c r="CD38" s="132"/>
      <c r="CE38" s="132">
        <v>5</v>
      </c>
      <c r="CF38" s="133">
        <v>3</v>
      </c>
      <c r="CG38" s="134">
        <f>IF(P38=0,"",IF(CF38=0,"",(CF38/P38)))</f>
        <v>0.15</v>
      </c>
      <c r="CH38" s="135">
        <v>3</v>
      </c>
      <c r="CI38" s="136">
        <f>IFERROR(CH38/CF38,"-")</f>
        <v>1</v>
      </c>
      <c r="CJ38" s="137">
        <v>515000</v>
      </c>
      <c r="CK38" s="138">
        <f>IFERROR(CJ38/CF38,"-")</f>
        <v>171666.66666667</v>
      </c>
      <c r="CL38" s="139"/>
      <c r="CM38" s="139">
        <v>1</v>
      </c>
      <c r="CN38" s="139">
        <v>2</v>
      </c>
      <c r="CO38" s="140">
        <v>9</v>
      </c>
      <c r="CP38" s="141">
        <v>655000</v>
      </c>
      <c r="CQ38" s="141">
        <v>307000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0.368</v>
      </c>
      <c r="B39" s="203" t="s">
        <v>140</v>
      </c>
      <c r="C39" s="203"/>
      <c r="D39" s="203" t="s">
        <v>134</v>
      </c>
      <c r="E39" s="203" t="s">
        <v>135</v>
      </c>
      <c r="F39" s="203" t="s">
        <v>64</v>
      </c>
      <c r="G39" s="203" t="s">
        <v>141</v>
      </c>
      <c r="H39" s="90" t="s">
        <v>142</v>
      </c>
      <c r="I39" s="90" t="s">
        <v>143</v>
      </c>
      <c r="J39" s="188">
        <v>125000</v>
      </c>
      <c r="K39" s="81">
        <v>7</v>
      </c>
      <c r="L39" s="81">
        <v>0</v>
      </c>
      <c r="M39" s="81">
        <v>38</v>
      </c>
      <c r="N39" s="91">
        <v>3</v>
      </c>
      <c r="O39" s="92">
        <v>0</v>
      </c>
      <c r="P39" s="93">
        <f>N39+O39</f>
        <v>3</v>
      </c>
      <c r="Q39" s="82">
        <f>IFERROR(P39/M39,"-")</f>
        <v>0.078947368421053</v>
      </c>
      <c r="R39" s="81">
        <v>1</v>
      </c>
      <c r="S39" s="81">
        <v>1</v>
      </c>
      <c r="T39" s="82">
        <f>IFERROR(S39/(O39+P39),"-")</f>
        <v>0.33333333333333</v>
      </c>
      <c r="U39" s="182">
        <f>IFERROR(J39/SUM(P39:P42),"-")</f>
        <v>6578.9473684211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SUM(X39:X42)-SUM(J39:J42)</f>
        <v>-79000</v>
      </c>
      <c r="AB39" s="85">
        <f>SUM(X39:X42)/SUM(J39:J42)</f>
        <v>0.368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0.66666666666667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1</v>
      </c>
      <c r="BX39" s="127">
        <f>IF(P39=0,"",IF(BW39=0,"",(BW39/P39)))</f>
        <v>0.33333333333333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144</v>
      </c>
      <c r="C40" s="203"/>
      <c r="D40" s="203" t="s">
        <v>124</v>
      </c>
      <c r="E40" s="203" t="s">
        <v>125</v>
      </c>
      <c r="F40" s="203" t="s">
        <v>64</v>
      </c>
      <c r="G40" s="203"/>
      <c r="H40" s="90" t="s">
        <v>142</v>
      </c>
      <c r="I40" s="90" t="s">
        <v>145</v>
      </c>
      <c r="J40" s="188"/>
      <c r="K40" s="81">
        <v>10</v>
      </c>
      <c r="L40" s="81">
        <v>0</v>
      </c>
      <c r="M40" s="81">
        <v>34</v>
      </c>
      <c r="N40" s="91">
        <v>4</v>
      </c>
      <c r="O40" s="92">
        <v>0</v>
      </c>
      <c r="P40" s="93">
        <f>N40+O40</f>
        <v>4</v>
      </c>
      <c r="Q40" s="82">
        <f>IFERROR(P40/M40,"-")</f>
        <v>0.11764705882353</v>
      </c>
      <c r="R40" s="81">
        <v>0</v>
      </c>
      <c r="S40" s="81">
        <v>1</v>
      </c>
      <c r="T40" s="82">
        <f>IFERROR(S40/(O40+P40),"-")</f>
        <v>0.25</v>
      </c>
      <c r="U40" s="182"/>
      <c r="V40" s="84">
        <v>1</v>
      </c>
      <c r="W40" s="82">
        <f>IF(P40=0,"-",V40/P40)</f>
        <v>0.25</v>
      </c>
      <c r="X40" s="186">
        <v>15000</v>
      </c>
      <c r="Y40" s="187">
        <f>IFERROR(X40/P40,"-")</f>
        <v>3750</v>
      </c>
      <c r="Z40" s="187">
        <f>IFERROR(X40/V40,"-")</f>
        <v>15000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3</v>
      </c>
      <c r="BO40" s="120">
        <f>IF(P40=0,"",IF(BN40=0,"",(BN40/P40)))</f>
        <v>0.75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0.25</v>
      </c>
      <c r="BY40" s="128">
        <v>1</v>
      </c>
      <c r="BZ40" s="129">
        <f>IFERROR(BY40/BW40,"-")</f>
        <v>1</v>
      </c>
      <c r="CA40" s="130">
        <v>15000</v>
      </c>
      <c r="CB40" s="131">
        <f>IFERROR(CA40/BW40,"-")</f>
        <v>15000</v>
      </c>
      <c r="CC40" s="132"/>
      <c r="CD40" s="132">
        <v>1</v>
      </c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15000</v>
      </c>
      <c r="CQ40" s="141">
        <v>15000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146</v>
      </c>
      <c r="C41" s="203"/>
      <c r="D41" s="203" t="s">
        <v>127</v>
      </c>
      <c r="E41" s="203" t="s">
        <v>128</v>
      </c>
      <c r="F41" s="203" t="s">
        <v>64</v>
      </c>
      <c r="G41" s="203"/>
      <c r="H41" s="90" t="s">
        <v>142</v>
      </c>
      <c r="I41" s="90" t="s">
        <v>147</v>
      </c>
      <c r="J41" s="188"/>
      <c r="K41" s="81">
        <v>16</v>
      </c>
      <c r="L41" s="81">
        <v>0</v>
      </c>
      <c r="M41" s="81">
        <v>56</v>
      </c>
      <c r="N41" s="91">
        <v>7</v>
      </c>
      <c r="O41" s="92">
        <v>0</v>
      </c>
      <c r="P41" s="93">
        <f>N41+O41</f>
        <v>7</v>
      </c>
      <c r="Q41" s="82">
        <f>IFERROR(P41/M41,"-")</f>
        <v>0.125</v>
      </c>
      <c r="R41" s="81">
        <v>0</v>
      </c>
      <c r="S41" s="81">
        <v>4</v>
      </c>
      <c r="T41" s="82">
        <f>IFERROR(S41/(O41+P41),"-")</f>
        <v>0.57142857142857</v>
      </c>
      <c r="U41" s="182"/>
      <c r="V41" s="84">
        <v>1</v>
      </c>
      <c r="W41" s="82">
        <f>IF(P41=0,"-",V41/P41)</f>
        <v>0.14285714285714</v>
      </c>
      <c r="X41" s="186">
        <v>6000</v>
      </c>
      <c r="Y41" s="187">
        <f>IFERROR(X41/P41,"-")</f>
        <v>857.14285714286</v>
      </c>
      <c r="Z41" s="187">
        <f>IFERROR(X41/V41,"-")</f>
        <v>6000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0.14285714285714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4</v>
      </c>
      <c r="BF41" s="113">
        <f>IF(P41=0,"",IF(BE41=0,"",(BE41/P41)))</f>
        <v>0.57142857142857</v>
      </c>
      <c r="BG41" s="112">
        <v>2</v>
      </c>
      <c r="BH41" s="114">
        <f>IFERROR(BG41/BE41,"-")</f>
        <v>0.5</v>
      </c>
      <c r="BI41" s="115">
        <v>8000</v>
      </c>
      <c r="BJ41" s="116">
        <f>IFERROR(BI41/BE41,"-")</f>
        <v>2000</v>
      </c>
      <c r="BK41" s="117">
        <v>1</v>
      </c>
      <c r="BL41" s="117">
        <v>1</v>
      </c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>
        <v>2</v>
      </c>
      <c r="BX41" s="127">
        <f>IF(P41=0,"",IF(BW41=0,"",(BW41/P41)))</f>
        <v>0.28571428571429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6000</v>
      </c>
      <c r="CQ41" s="141">
        <v>6000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148</v>
      </c>
      <c r="C42" s="203"/>
      <c r="D42" s="203" t="s">
        <v>75</v>
      </c>
      <c r="E42" s="203" t="s">
        <v>75</v>
      </c>
      <c r="F42" s="203" t="s">
        <v>76</v>
      </c>
      <c r="G42" s="203"/>
      <c r="H42" s="90"/>
      <c r="I42" s="90"/>
      <c r="J42" s="188"/>
      <c r="K42" s="81">
        <v>36</v>
      </c>
      <c r="L42" s="81">
        <v>27</v>
      </c>
      <c r="M42" s="81">
        <v>8</v>
      </c>
      <c r="N42" s="91">
        <v>5</v>
      </c>
      <c r="O42" s="92">
        <v>0</v>
      </c>
      <c r="P42" s="93">
        <f>N42+O42</f>
        <v>5</v>
      </c>
      <c r="Q42" s="82">
        <f>IFERROR(P42/M42,"-")</f>
        <v>0.625</v>
      </c>
      <c r="R42" s="81">
        <v>1</v>
      </c>
      <c r="S42" s="81">
        <v>1</v>
      </c>
      <c r="T42" s="82">
        <f>IFERROR(S42/(O42+P42),"-")</f>
        <v>0.2</v>
      </c>
      <c r="U42" s="182"/>
      <c r="V42" s="84">
        <v>1</v>
      </c>
      <c r="W42" s="82">
        <f>IF(P42=0,"-",V42/P42)</f>
        <v>0.2</v>
      </c>
      <c r="X42" s="186">
        <v>25000</v>
      </c>
      <c r="Y42" s="187">
        <f>IFERROR(X42/P42,"-")</f>
        <v>5000</v>
      </c>
      <c r="Z42" s="187">
        <f>IFERROR(X42/V42,"-")</f>
        <v>25000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4</v>
      </c>
      <c r="BO42" s="120">
        <f>IF(P42=0,"",IF(BN42=0,"",(BN42/P42)))</f>
        <v>0.8</v>
      </c>
      <c r="BP42" s="121">
        <v>1</v>
      </c>
      <c r="BQ42" s="122">
        <f>IFERROR(BP42/BN42,"-")</f>
        <v>0.25</v>
      </c>
      <c r="BR42" s="123">
        <v>25000</v>
      </c>
      <c r="BS42" s="124">
        <f>IFERROR(BR42/BN42,"-")</f>
        <v>6250</v>
      </c>
      <c r="BT42" s="125"/>
      <c r="BU42" s="125"/>
      <c r="BV42" s="125">
        <v>1</v>
      </c>
      <c r="BW42" s="126">
        <v>1</v>
      </c>
      <c r="BX42" s="127">
        <f>IF(P42=0,"",IF(BW42=0,"",(BW42/P42)))</f>
        <v>0.2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25000</v>
      </c>
      <c r="CQ42" s="141">
        <v>25000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2.4086461538462</v>
      </c>
      <c r="B43" s="203" t="s">
        <v>149</v>
      </c>
      <c r="C43" s="203"/>
      <c r="D43" s="203" t="s">
        <v>134</v>
      </c>
      <c r="E43" s="203" t="s">
        <v>135</v>
      </c>
      <c r="F43" s="203" t="s">
        <v>64</v>
      </c>
      <c r="G43" s="203" t="s">
        <v>150</v>
      </c>
      <c r="H43" s="90" t="s">
        <v>121</v>
      </c>
      <c r="I43" s="90" t="s">
        <v>122</v>
      </c>
      <c r="J43" s="188">
        <v>650000</v>
      </c>
      <c r="K43" s="81">
        <v>11</v>
      </c>
      <c r="L43" s="81">
        <v>0</v>
      </c>
      <c r="M43" s="81">
        <v>192</v>
      </c>
      <c r="N43" s="91">
        <v>3</v>
      </c>
      <c r="O43" s="92">
        <v>0</v>
      </c>
      <c r="P43" s="93">
        <f>N43+O43</f>
        <v>3</v>
      </c>
      <c r="Q43" s="82">
        <f>IFERROR(P43/M43,"-")</f>
        <v>0.015625</v>
      </c>
      <c r="R43" s="81">
        <v>1</v>
      </c>
      <c r="S43" s="81">
        <v>0</v>
      </c>
      <c r="T43" s="82">
        <f>IFERROR(S43/(O43+P43),"-")</f>
        <v>0</v>
      </c>
      <c r="U43" s="182">
        <f>IFERROR(J43/SUM(P43:P46),"-")</f>
        <v>9285.7142857143</v>
      </c>
      <c r="V43" s="84">
        <v>1</v>
      </c>
      <c r="W43" s="82">
        <f>IF(P43=0,"-",V43/P43)</f>
        <v>0.33333333333333</v>
      </c>
      <c r="X43" s="186">
        <v>247000</v>
      </c>
      <c r="Y43" s="187">
        <f>IFERROR(X43/P43,"-")</f>
        <v>82333.333333333</v>
      </c>
      <c r="Z43" s="187">
        <f>IFERROR(X43/V43,"-")</f>
        <v>247000</v>
      </c>
      <c r="AA43" s="188">
        <f>SUM(X43:X46)-SUM(J43:J46)</f>
        <v>915620</v>
      </c>
      <c r="AB43" s="85">
        <f>SUM(X43:X46)/SUM(J43:J46)</f>
        <v>2.4086461538462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0.66666666666667</v>
      </c>
      <c r="BG43" s="112">
        <v>1</v>
      </c>
      <c r="BH43" s="114">
        <f>IFERROR(BG43/BE43,"-")</f>
        <v>0.5</v>
      </c>
      <c r="BI43" s="115">
        <v>250000</v>
      </c>
      <c r="BJ43" s="116">
        <f>IFERROR(BI43/BE43,"-")</f>
        <v>125000</v>
      </c>
      <c r="BK43" s="117"/>
      <c r="BL43" s="117"/>
      <c r="BM43" s="117">
        <v>1</v>
      </c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0.33333333333333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247000</v>
      </c>
      <c r="CQ43" s="141">
        <v>250000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/>
      <c r="B44" s="203" t="s">
        <v>151</v>
      </c>
      <c r="C44" s="203"/>
      <c r="D44" s="203" t="s">
        <v>124</v>
      </c>
      <c r="E44" s="203" t="s">
        <v>125</v>
      </c>
      <c r="F44" s="203" t="s">
        <v>64</v>
      </c>
      <c r="G44" s="203" t="s">
        <v>150</v>
      </c>
      <c r="H44" s="90" t="s">
        <v>152</v>
      </c>
      <c r="I44" s="90"/>
      <c r="J44" s="188"/>
      <c r="K44" s="81">
        <v>35</v>
      </c>
      <c r="L44" s="81">
        <v>0</v>
      </c>
      <c r="M44" s="81">
        <v>125</v>
      </c>
      <c r="N44" s="91">
        <v>9</v>
      </c>
      <c r="O44" s="92">
        <v>0</v>
      </c>
      <c r="P44" s="93">
        <f>N44+O44</f>
        <v>9</v>
      </c>
      <c r="Q44" s="82">
        <f>IFERROR(P44/M44,"-")</f>
        <v>0.072</v>
      </c>
      <c r="R44" s="81">
        <v>4</v>
      </c>
      <c r="S44" s="81">
        <v>3</v>
      </c>
      <c r="T44" s="82">
        <f>IFERROR(S44/(O44+P44),"-")</f>
        <v>0.33333333333333</v>
      </c>
      <c r="U44" s="182"/>
      <c r="V44" s="84">
        <v>5</v>
      </c>
      <c r="W44" s="82">
        <f>IF(P44=0,"-",V44/P44)</f>
        <v>0.55555555555556</v>
      </c>
      <c r="X44" s="186">
        <v>424000</v>
      </c>
      <c r="Y44" s="187">
        <f>IFERROR(X44/P44,"-")</f>
        <v>47111.111111111</v>
      </c>
      <c r="Z44" s="187">
        <f>IFERROR(X44/V44,"-")</f>
        <v>84800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0.11111111111111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0.22222222222222</v>
      </c>
      <c r="BG44" s="112">
        <v>2</v>
      </c>
      <c r="BH44" s="114">
        <f>IFERROR(BG44/BE44,"-")</f>
        <v>1</v>
      </c>
      <c r="BI44" s="115">
        <v>9000</v>
      </c>
      <c r="BJ44" s="116">
        <f>IFERROR(BI44/BE44,"-")</f>
        <v>4500</v>
      </c>
      <c r="BK44" s="117">
        <v>1</v>
      </c>
      <c r="BL44" s="117">
        <v>1</v>
      </c>
      <c r="BM44" s="117"/>
      <c r="BN44" s="119">
        <v>3</v>
      </c>
      <c r="BO44" s="120">
        <f>IF(P44=0,"",IF(BN44=0,"",(BN44/P44)))</f>
        <v>0.33333333333333</v>
      </c>
      <c r="BP44" s="121">
        <v>1</v>
      </c>
      <c r="BQ44" s="122">
        <f>IFERROR(BP44/BN44,"-")</f>
        <v>0.33333333333333</v>
      </c>
      <c r="BR44" s="123">
        <v>200000</v>
      </c>
      <c r="BS44" s="124">
        <f>IFERROR(BR44/BN44,"-")</f>
        <v>66666.666666667</v>
      </c>
      <c r="BT44" s="125"/>
      <c r="BU44" s="125"/>
      <c r="BV44" s="125">
        <v>1</v>
      </c>
      <c r="BW44" s="126">
        <v>3</v>
      </c>
      <c r="BX44" s="127">
        <f>IF(P44=0,"",IF(BW44=0,"",(BW44/P44)))</f>
        <v>0.33333333333333</v>
      </c>
      <c r="BY44" s="128">
        <v>3</v>
      </c>
      <c r="BZ44" s="129">
        <f>IFERROR(BY44/BW44,"-")</f>
        <v>1</v>
      </c>
      <c r="CA44" s="130">
        <v>223000</v>
      </c>
      <c r="CB44" s="131">
        <f>IFERROR(CA44/BW44,"-")</f>
        <v>74333.333333333</v>
      </c>
      <c r="CC44" s="132"/>
      <c r="CD44" s="132">
        <v>1</v>
      </c>
      <c r="CE44" s="132">
        <v>2</v>
      </c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5</v>
      </c>
      <c r="CP44" s="141">
        <v>424000</v>
      </c>
      <c r="CQ44" s="141">
        <v>200000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153</v>
      </c>
      <c r="C45" s="203"/>
      <c r="D45" s="203" t="s">
        <v>127</v>
      </c>
      <c r="E45" s="203" t="s">
        <v>128</v>
      </c>
      <c r="F45" s="203" t="s">
        <v>64</v>
      </c>
      <c r="G45" s="203" t="s">
        <v>150</v>
      </c>
      <c r="H45" s="90" t="s">
        <v>154</v>
      </c>
      <c r="I45" s="90"/>
      <c r="J45" s="188"/>
      <c r="K45" s="81">
        <v>62</v>
      </c>
      <c r="L45" s="81">
        <v>0</v>
      </c>
      <c r="M45" s="81">
        <v>227</v>
      </c>
      <c r="N45" s="91">
        <v>24</v>
      </c>
      <c r="O45" s="92">
        <v>0</v>
      </c>
      <c r="P45" s="93">
        <f>N45+O45</f>
        <v>24</v>
      </c>
      <c r="Q45" s="82">
        <f>IFERROR(P45/M45,"-")</f>
        <v>0.1057268722467</v>
      </c>
      <c r="R45" s="81">
        <v>1</v>
      </c>
      <c r="S45" s="81">
        <v>10</v>
      </c>
      <c r="T45" s="82">
        <f>IFERROR(S45/(O45+P45),"-")</f>
        <v>0.41666666666667</v>
      </c>
      <c r="U45" s="182"/>
      <c r="V45" s="84">
        <v>6</v>
      </c>
      <c r="W45" s="82">
        <f>IF(P45=0,"-",V45/P45)</f>
        <v>0.25</v>
      </c>
      <c r="X45" s="186">
        <v>99000</v>
      </c>
      <c r="Y45" s="187">
        <f>IFERROR(X45/P45,"-")</f>
        <v>4125</v>
      </c>
      <c r="Z45" s="187">
        <f>IFERROR(X45/V45,"-")</f>
        <v>16500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2</v>
      </c>
      <c r="AN45" s="101">
        <f>IF(P45=0,"",IF(AM45=0,"",(AM45/P45)))</f>
        <v>0.083333333333333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>
        <v>2</v>
      </c>
      <c r="AW45" s="107">
        <f>IF(P45=0,"",IF(AV45=0,"",(AV45/P45)))</f>
        <v>0.083333333333333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1</v>
      </c>
      <c r="BF45" s="113">
        <f>IF(P45=0,"",IF(BE45=0,"",(BE45/P45)))</f>
        <v>0.041666666666667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13</v>
      </c>
      <c r="BO45" s="120">
        <f>IF(P45=0,"",IF(BN45=0,"",(BN45/P45)))</f>
        <v>0.54166666666667</v>
      </c>
      <c r="BP45" s="121">
        <v>3</v>
      </c>
      <c r="BQ45" s="122">
        <f>IFERROR(BP45/BN45,"-")</f>
        <v>0.23076923076923</v>
      </c>
      <c r="BR45" s="123">
        <v>51000</v>
      </c>
      <c r="BS45" s="124">
        <f>IFERROR(BR45/BN45,"-")</f>
        <v>3923.0769230769</v>
      </c>
      <c r="BT45" s="125">
        <v>1</v>
      </c>
      <c r="BU45" s="125"/>
      <c r="BV45" s="125">
        <v>2</v>
      </c>
      <c r="BW45" s="126">
        <v>6</v>
      </c>
      <c r="BX45" s="127">
        <f>IF(P45=0,"",IF(BW45=0,"",(BW45/P45)))</f>
        <v>0.25</v>
      </c>
      <c r="BY45" s="128">
        <v>3</v>
      </c>
      <c r="BZ45" s="129">
        <f>IFERROR(BY45/BW45,"-")</f>
        <v>0.5</v>
      </c>
      <c r="CA45" s="130">
        <v>48000</v>
      </c>
      <c r="CB45" s="131">
        <f>IFERROR(CA45/BW45,"-")</f>
        <v>8000</v>
      </c>
      <c r="CC45" s="132">
        <v>1</v>
      </c>
      <c r="CD45" s="132">
        <v>1</v>
      </c>
      <c r="CE45" s="132">
        <v>1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6</v>
      </c>
      <c r="CP45" s="141">
        <v>99000</v>
      </c>
      <c r="CQ45" s="141">
        <v>37000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155</v>
      </c>
      <c r="C46" s="203"/>
      <c r="D46" s="203" t="s">
        <v>75</v>
      </c>
      <c r="E46" s="203" t="s">
        <v>75</v>
      </c>
      <c r="F46" s="203" t="s">
        <v>76</v>
      </c>
      <c r="G46" s="203"/>
      <c r="H46" s="90"/>
      <c r="I46" s="90"/>
      <c r="J46" s="188"/>
      <c r="K46" s="81">
        <v>244</v>
      </c>
      <c r="L46" s="81">
        <v>116</v>
      </c>
      <c r="M46" s="81">
        <v>85</v>
      </c>
      <c r="N46" s="91">
        <v>34</v>
      </c>
      <c r="O46" s="92">
        <v>0</v>
      </c>
      <c r="P46" s="93">
        <f>N46+O46</f>
        <v>34</v>
      </c>
      <c r="Q46" s="82">
        <f>IFERROR(P46/M46,"-")</f>
        <v>0.4</v>
      </c>
      <c r="R46" s="81">
        <v>6</v>
      </c>
      <c r="S46" s="81">
        <v>8</v>
      </c>
      <c r="T46" s="82">
        <f>IFERROR(S46/(O46+P46),"-")</f>
        <v>0.23529411764706</v>
      </c>
      <c r="U46" s="182"/>
      <c r="V46" s="84">
        <v>12</v>
      </c>
      <c r="W46" s="82">
        <f>IF(P46=0,"-",V46/P46)</f>
        <v>0.35294117647059</v>
      </c>
      <c r="X46" s="186">
        <v>795620</v>
      </c>
      <c r="Y46" s="187">
        <f>IFERROR(X46/P46,"-")</f>
        <v>23400.588235294</v>
      </c>
      <c r="Z46" s="187">
        <f>IFERROR(X46/V46,"-")</f>
        <v>66301.666666667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0.029411764705882</v>
      </c>
      <c r="AX46" s="106">
        <v>1</v>
      </c>
      <c r="AY46" s="108">
        <f>IFERROR(AX46/AV46,"-")</f>
        <v>1</v>
      </c>
      <c r="AZ46" s="109">
        <v>170000</v>
      </c>
      <c r="BA46" s="110">
        <f>IFERROR(AZ46/AV46,"-")</f>
        <v>170000</v>
      </c>
      <c r="BB46" s="111"/>
      <c r="BC46" s="111"/>
      <c r="BD46" s="111">
        <v>1</v>
      </c>
      <c r="BE46" s="112">
        <v>5</v>
      </c>
      <c r="BF46" s="113">
        <f>IF(P46=0,"",IF(BE46=0,"",(BE46/P46)))</f>
        <v>0.14705882352941</v>
      </c>
      <c r="BG46" s="112">
        <v>1</v>
      </c>
      <c r="BH46" s="114">
        <f>IFERROR(BG46/BE46,"-")</f>
        <v>0.2</v>
      </c>
      <c r="BI46" s="115">
        <v>15000</v>
      </c>
      <c r="BJ46" s="116">
        <f>IFERROR(BI46/BE46,"-")</f>
        <v>3000</v>
      </c>
      <c r="BK46" s="117"/>
      <c r="BL46" s="117">
        <v>1</v>
      </c>
      <c r="BM46" s="117"/>
      <c r="BN46" s="119">
        <v>9</v>
      </c>
      <c r="BO46" s="120">
        <f>IF(P46=0,"",IF(BN46=0,"",(BN46/P46)))</f>
        <v>0.26470588235294</v>
      </c>
      <c r="BP46" s="121">
        <v>4</v>
      </c>
      <c r="BQ46" s="122">
        <f>IFERROR(BP46/BN46,"-")</f>
        <v>0.44444444444444</v>
      </c>
      <c r="BR46" s="123">
        <v>38000</v>
      </c>
      <c r="BS46" s="124">
        <f>IFERROR(BR46/BN46,"-")</f>
        <v>4222.2222222222</v>
      </c>
      <c r="BT46" s="125">
        <v>1</v>
      </c>
      <c r="BU46" s="125">
        <v>2</v>
      </c>
      <c r="BV46" s="125">
        <v>1</v>
      </c>
      <c r="BW46" s="126">
        <v>14</v>
      </c>
      <c r="BX46" s="127">
        <f>IF(P46=0,"",IF(BW46=0,"",(BW46/P46)))</f>
        <v>0.41176470588235</v>
      </c>
      <c r="BY46" s="128">
        <v>6</v>
      </c>
      <c r="BZ46" s="129">
        <f>IFERROR(BY46/BW46,"-")</f>
        <v>0.42857142857143</v>
      </c>
      <c r="CA46" s="130">
        <v>739620</v>
      </c>
      <c r="CB46" s="131">
        <f>IFERROR(CA46/BW46,"-")</f>
        <v>52830</v>
      </c>
      <c r="CC46" s="132"/>
      <c r="CD46" s="132"/>
      <c r="CE46" s="132">
        <v>6</v>
      </c>
      <c r="CF46" s="133">
        <v>5</v>
      </c>
      <c r="CG46" s="134">
        <f>IF(P46=0,"",IF(CF46=0,"",(CF46/P46)))</f>
        <v>0.14705882352941</v>
      </c>
      <c r="CH46" s="135">
        <v>1</v>
      </c>
      <c r="CI46" s="136">
        <f>IFERROR(CH46/CF46,"-")</f>
        <v>0.2</v>
      </c>
      <c r="CJ46" s="137">
        <v>3000</v>
      </c>
      <c r="CK46" s="138">
        <f>IFERROR(CJ46/CF46,"-")</f>
        <v>600</v>
      </c>
      <c r="CL46" s="139">
        <v>1</v>
      </c>
      <c r="CM46" s="139"/>
      <c r="CN46" s="139"/>
      <c r="CO46" s="140">
        <v>12</v>
      </c>
      <c r="CP46" s="141">
        <v>795620</v>
      </c>
      <c r="CQ46" s="141">
        <v>393620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0.70833333333333</v>
      </c>
      <c r="B47" s="203" t="s">
        <v>156</v>
      </c>
      <c r="C47" s="203"/>
      <c r="D47" s="203" t="s">
        <v>88</v>
      </c>
      <c r="E47" s="203" t="s">
        <v>89</v>
      </c>
      <c r="F47" s="203" t="s">
        <v>64</v>
      </c>
      <c r="G47" s="203" t="s">
        <v>65</v>
      </c>
      <c r="H47" s="90" t="s">
        <v>84</v>
      </c>
      <c r="I47" s="204" t="s">
        <v>157</v>
      </c>
      <c r="J47" s="188">
        <v>120000</v>
      </c>
      <c r="K47" s="81">
        <v>11</v>
      </c>
      <c r="L47" s="81">
        <v>0</v>
      </c>
      <c r="M47" s="81">
        <v>59</v>
      </c>
      <c r="N47" s="91">
        <v>2</v>
      </c>
      <c r="O47" s="92">
        <v>0</v>
      </c>
      <c r="P47" s="93">
        <f>N47+O47</f>
        <v>2</v>
      </c>
      <c r="Q47" s="82">
        <f>IFERROR(P47/M47,"-")</f>
        <v>0.033898305084746</v>
      </c>
      <c r="R47" s="81">
        <v>0</v>
      </c>
      <c r="S47" s="81">
        <v>2</v>
      </c>
      <c r="T47" s="82">
        <f>IFERROR(S47/(O47+P47),"-")</f>
        <v>1</v>
      </c>
      <c r="U47" s="182">
        <f>IFERROR(J47/SUM(P47:P48),"-")</f>
        <v>12000</v>
      </c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>
        <f>SUM(X47:X48)-SUM(J47:J48)</f>
        <v>-35000</v>
      </c>
      <c r="AB47" s="85">
        <f>SUM(X47:X48)/SUM(J47:J48)</f>
        <v>0.70833333333333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2</v>
      </c>
      <c r="BO47" s="120">
        <f>IF(P47=0,"",IF(BN47=0,"",(BN47/P47)))</f>
        <v>1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158</v>
      </c>
      <c r="C48" s="203"/>
      <c r="D48" s="203" t="s">
        <v>88</v>
      </c>
      <c r="E48" s="203" t="s">
        <v>89</v>
      </c>
      <c r="F48" s="203" t="s">
        <v>76</v>
      </c>
      <c r="G48" s="203"/>
      <c r="H48" s="90"/>
      <c r="I48" s="90"/>
      <c r="J48" s="188"/>
      <c r="K48" s="81">
        <v>24</v>
      </c>
      <c r="L48" s="81">
        <v>21</v>
      </c>
      <c r="M48" s="81">
        <v>14</v>
      </c>
      <c r="N48" s="91">
        <v>8</v>
      </c>
      <c r="O48" s="92">
        <v>0</v>
      </c>
      <c r="P48" s="93">
        <f>N48+O48</f>
        <v>8</v>
      </c>
      <c r="Q48" s="82">
        <f>IFERROR(P48/M48,"-")</f>
        <v>0.57142857142857</v>
      </c>
      <c r="R48" s="81">
        <v>3</v>
      </c>
      <c r="S48" s="81">
        <v>3</v>
      </c>
      <c r="T48" s="82">
        <f>IFERROR(S48/(O48+P48),"-")</f>
        <v>0.375</v>
      </c>
      <c r="U48" s="182"/>
      <c r="V48" s="84">
        <v>2</v>
      </c>
      <c r="W48" s="82">
        <f>IF(P48=0,"-",V48/P48)</f>
        <v>0.25</v>
      </c>
      <c r="X48" s="186">
        <v>85000</v>
      </c>
      <c r="Y48" s="187">
        <f>IFERROR(X48/P48,"-")</f>
        <v>10625</v>
      </c>
      <c r="Z48" s="187">
        <f>IFERROR(X48/V48,"-")</f>
        <v>42500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2</v>
      </c>
      <c r="BF48" s="113">
        <f>IF(P48=0,"",IF(BE48=0,"",(BE48/P48)))</f>
        <v>0.25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3</v>
      </c>
      <c r="BO48" s="120">
        <f>IF(P48=0,"",IF(BN48=0,"",(BN48/P48)))</f>
        <v>0.375</v>
      </c>
      <c r="BP48" s="121">
        <v>1</v>
      </c>
      <c r="BQ48" s="122">
        <f>IFERROR(BP48/BN48,"-")</f>
        <v>0.33333333333333</v>
      </c>
      <c r="BR48" s="123">
        <v>75000</v>
      </c>
      <c r="BS48" s="124">
        <f>IFERROR(BR48/BN48,"-")</f>
        <v>25000</v>
      </c>
      <c r="BT48" s="125"/>
      <c r="BU48" s="125"/>
      <c r="BV48" s="125">
        <v>1</v>
      </c>
      <c r="BW48" s="126">
        <v>1</v>
      </c>
      <c r="BX48" s="127">
        <f>IF(P48=0,"",IF(BW48=0,"",(BW48/P48)))</f>
        <v>0.125</v>
      </c>
      <c r="BY48" s="128">
        <v>1</v>
      </c>
      <c r="BZ48" s="129">
        <f>IFERROR(BY48/BW48,"-")</f>
        <v>1</v>
      </c>
      <c r="CA48" s="130">
        <v>10000</v>
      </c>
      <c r="CB48" s="131">
        <f>IFERROR(CA48/BW48,"-")</f>
        <v>10000</v>
      </c>
      <c r="CC48" s="132"/>
      <c r="CD48" s="132">
        <v>1</v>
      </c>
      <c r="CE48" s="132"/>
      <c r="CF48" s="133">
        <v>2</v>
      </c>
      <c r="CG48" s="134">
        <f>IF(P48=0,"",IF(CF48=0,"",(CF48/P48)))</f>
        <v>0.25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2</v>
      </c>
      <c r="CP48" s="141">
        <v>85000</v>
      </c>
      <c r="CQ48" s="141">
        <v>75000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0.083333333333333</v>
      </c>
      <c r="B49" s="203" t="s">
        <v>159</v>
      </c>
      <c r="C49" s="203"/>
      <c r="D49" s="203" t="s">
        <v>160</v>
      </c>
      <c r="E49" s="203" t="s">
        <v>161</v>
      </c>
      <c r="F49" s="203" t="s">
        <v>64</v>
      </c>
      <c r="G49" s="203" t="s">
        <v>69</v>
      </c>
      <c r="H49" s="90" t="s">
        <v>84</v>
      </c>
      <c r="I49" s="204" t="s">
        <v>162</v>
      </c>
      <c r="J49" s="188">
        <v>150000</v>
      </c>
      <c r="K49" s="81">
        <v>18</v>
      </c>
      <c r="L49" s="81">
        <v>0</v>
      </c>
      <c r="M49" s="81">
        <v>67</v>
      </c>
      <c r="N49" s="91">
        <v>4</v>
      </c>
      <c r="O49" s="92">
        <v>0</v>
      </c>
      <c r="P49" s="93">
        <f>N49+O49</f>
        <v>4</v>
      </c>
      <c r="Q49" s="82">
        <f>IFERROR(P49/M49,"-")</f>
        <v>0.059701492537313</v>
      </c>
      <c r="R49" s="81">
        <v>0</v>
      </c>
      <c r="S49" s="81">
        <v>3</v>
      </c>
      <c r="T49" s="82">
        <f>IFERROR(S49/(O49+P49),"-")</f>
        <v>0.75</v>
      </c>
      <c r="U49" s="182">
        <f>IFERROR(J49/SUM(P49:P50),"-")</f>
        <v>25000</v>
      </c>
      <c r="V49" s="84">
        <v>2</v>
      </c>
      <c r="W49" s="82">
        <f>IF(P49=0,"-",V49/P49)</f>
        <v>0.5</v>
      </c>
      <c r="X49" s="186">
        <v>12500</v>
      </c>
      <c r="Y49" s="187">
        <f>IFERROR(X49/P49,"-")</f>
        <v>3125</v>
      </c>
      <c r="Z49" s="187">
        <f>IFERROR(X49/V49,"-")</f>
        <v>6250</v>
      </c>
      <c r="AA49" s="188">
        <f>SUM(X49:X50)-SUM(J49:J50)</f>
        <v>-137500</v>
      </c>
      <c r="AB49" s="85">
        <f>SUM(X49:X50)/SUM(J49:J50)</f>
        <v>0.083333333333333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2</v>
      </c>
      <c r="BO49" s="120">
        <f>IF(P49=0,"",IF(BN49=0,"",(BN49/P49)))</f>
        <v>0.5</v>
      </c>
      <c r="BP49" s="121">
        <v>2</v>
      </c>
      <c r="BQ49" s="122">
        <f>IFERROR(BP49/BN49,"-")</f>
        <v>1</v>
      </c>
      <c r="BR49" s="123">
        <v>12500</v>
      </c>
      <c r="BS49" s="124">
        <f>IFERROR(BR49/BN49,"-")</f>
        <v>6250</v>
      </c>
      <c r="BT49" s="125">
        <v>2</v>
      </c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2</v>
      </c>
      <c r="CP49" s="141">
        <v>12500</v>
      </c>
      <c r="CQ49" s="141">
        <v>7500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163</v>
      </c>
      <c r="C50" s="203"/>
      <c r="D50" s="203" t="s">
        <v>160</v>
      </c>
      <c r="E50" s="203" t="s">
        <v>161</v>
      </c>
      <c r="F50" s="203" t="s">
        <v>76</v>
      </c>
      <c r="G50" s="203"/>
      <c r="H50" s="90"/>
      <c r="I50" s="90"/>
      <c r="J50" s="188"/>
      <c r="K50" s="81">
        <v>62</v>
      </c>
      <c r="L50" s="81">
        <v>28</v>
      </c>
      <c r="M50" s="81">
        <v>3</v>
      </c>
      <c r="N50" s="91">
        <v>2</v>
      </c>
      <c r="O50" s="92">
        <v>0</v>
      </c>
      <c r="P50" s="93">
        <f>N50+O50</f>
        <v>2</v>
      </c>
      <c r="Q50" s="82">
        <f>IFERROR(P50/M50,"-")</f>
        <v>0.66666666666667</v>
      </c>
      <c r="R50" s="81">
        <v>0</v>
      </c>
      <c r="S50" s="81">
        <v>1</v>
      </c>
      <c r="T50" s="82">
        <f>IFERROR(S50/(O50+P50),"-")</f>
        <v>0.5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2</v>
      </c>
      <c r="AW50" s="107">
        <f>IF(P50=0,"",IF(AV50=0,"",(AV50/P50)))</f>
        <v>1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1.8615384615385</v>
      </c>
      <c r="B51" s="203" t="s">
        <v>164</v>
      </c>
      <c r="C51" s="203"/>
      <c r="D51" s="203" t="s">
        <v>160</v>
      </c>
      <c r="E51" s="203" t="s">
        <v>161</v>
      </c>
      <c r="F51" s="203" t="s">
        <v>64</v>
      </c>
      <c r="G51" s="203" t="s">
        <v>83</v>
      </c>
      <c r="H51" s="90" t="s">
        <v>84</v>
      </c>
      <c r="I51" s="205" t="s">
        <v>165</v>
      </c>
      <c r="J51" s="188">
        <v>130000</v>
      </c>
      <c r="K51" s="81">
        <v>14</v>
      </c>
      <c r="L51" s="81">
        <v>0</v>
      </c>
      <c r="M51" s="81">
        <v>49</v>
      </c>
      <c r="N51" s="91">
        <v>5</v>
      </c>
      <c r="O51" s="92">
        <v>0</v>
      </c>
      <c r="P51" s="93">
        <f>N51+O51</f>
        <v>5</v>
      </c>
      <c r="Q51" s="82">
        <f>IFERROR(P51/M51,"-")</f>
        <v>0.10204081632653</v>
      </c>
      <c r="R51" s="81">
        <v>0</v>
      </c>
      <c r="S51" s="81">
        <v>2</v>
      </c>
      <c r="T51" s="82">
        <f>IFERROR(S51/(O51+P51),"-")</f>
        <v>0.4</v>
      </c>
      <c r="U51" s="182">
        <f>IFERROR(J51/SUM(P51:P52),"-")</f>
        <v>18571.428571429</v>
      </c>
      <c r="V51" s="84">
        <v>1</v>
      </c>
      <c r="W51" s="82">
        <f>IF(P51=0,"-",V51/P51)</f>
        <v>0.2</v>
      </c>
      <c r="X51" s="186">
        <v>38000</v>
      </c>
      <c r="Y51" s="187">
        <f>IFERROR(X51/P51,"-")</f>
        <v>7600</v>
      </c>
      <c r="Z51" s="187">
        <f>IFERROR(X51/V51,"-")</f>
        <v>38000</v>
      </c>
      <c r="AA51" s="188">
        <f>SUM(X51:X52)-SUM(J51:J52)</f>
        <v>112000</v>
      </c>
      <c r="AB51" s="85">
        <f>SUM(X51:X52)/SUM(J51:J52)</f>
        <v>1.8615384615385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0.2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0.2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3</v>
      </c>
      <c r="BX51" s="127">
        <f>IF(P51=0,"",IF(BW51=0,"",(BW51/P51)))</f>
        <v>0.6</v>
      </c>
      <c r="BY51" s="128">
        <v>1</v>
      </c>
      <c r="BZ51" s="129">
        <f>IFERROR(BY51/BW51,"-")</f>
        <v>0.33333333333333</v>
      </c>
      <c r="CA51" s="130">
        <v>38000</v>
      </c>
      <c r="CB51" s="131">
        <f>IFERROR(CA51/BW51,"-")</f>
        <v>12666.666666667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38000</v>
      </c>
      <c r="CQ51" s="141">
        <v>38000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166</v>
      </c>
      <c r="C52" s="203"/>
      <c r="D52" s="203" t="s">
        <v>160</v>
      </c>
      <c r="E52" s="203" t="s">
        <v>161</v>
      </c>
      <c r="F52" s="203" t="s">
        <v>76</v>
      </c>
      <c r="G52" s="203"/>
      <c r="H52" s="90"/>
      <c r="I52" s="90"/>
      <c r="J52" s="188"/>
      <c r="K52" s="81">
        <v>13</v>
      </c>
      <c r="L52" s="81">
        <v>12</v>
      </c>
      <c r="M52" s="81">
        <v>27</v>
      </c>
      <c r="N52" s="91">
        <v>2</v>
      </c>
      <c r="O52" s="92">
        <v>0</v>
      </c>
      <c r="P52" s="93">
        <f>N52+O52</f>
        <v>2</v>
      </c>
      <c r="Q52" s="82">
        <f>IFERROR(P52/M52,"-")</f>
        <v>0.074074074074074</v>
      </c>
      <c r="R52" s="81">
        <v>0</v>
      </c>
      <c r="S52" s="81">
        <v>1</v>
      </c>
      <c r="T52" s="82">
        <f>IFERROR(S52/(O52+P52),"-")</f>
        <v>0.5</v>
      </c>
      <c r="U52" s="182"/>
      <c r="V52" s="84">
        <v>2</v>
      </c>
      <c r="W52" s="82">
        <f>IF(P52=0,"-",V52/P52)</f>
        <v>1</v>
      </c>
      <c r="X52" s="186">
        <v>204000</v>
      </c>
      <c r="Y52" s="187">
        <f>IFERROR(X52/P52,"-")</f>
        <v>102000</v>
      </c>
      <c r="Z52" s="187">
        <f>IFERROR(X52/V52,"-")</f>
        <v>102000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2</v>
      </c>
      <c r="BX52" s="127">
        <f>IF(P52=0,"",IF(BW52=0,"",(BW52/P52)))</f>
        <v>1</v>
      </c>
      <c r="BY52" s="128">
        <v>2</v>
      </c>
      <c r="BZ52" s="129">
        <f>IFERROR(BY52/BW52,"-")</f>
        <v>1</v>
      </c>
      <c r="CA52" s="130">
        <v>204000</v>
      </c>
      <c r="CB52" s="131">
        <f>IFERROR(CA52/BW52,"-")</f>
        <v>102000</v>
      </c>
      <c r="CC52" s="132"/>
      <c r="CD52" s="132">
        <v>1</v>
      </c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2</v>
      </c>
      <c r="CP52" s="141">
        <v>204000</v>
      </c>
      <c r="CQ52" s="141">
        <v>200000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80">
        <f>AB53</f>
        <v>0.12307692307692</v>
      </c>
      <c r="B53" s="203" t="s">
        <v>167</v>
      </c>
      <c r="C53" s="203"/>
      <c r="D53" s="203" t="s">
        <v>93</v>
      </c>
      <c r="E53" s="203" t="s">
        <v>168</v>
      </c>
      <c r="F53" s="203" t="s">
        <v>64</v>
      </c>
      <c r="G53" s="203" t="s">
        <v>169</v>
      </c>
      <c r="H53" s="90" t="s">
        <v>84</v>
      </c>
      <c r="I53" s="204" t="s">
        <v>67</v>
      </c>
      <c r="J53" s="188">
        <v>130000</v>
      </c>
      <c r="K53" s="81">
        <v>27</v>
      </c>
      <c r="L53" s="81">
        <v>0</v>
      </c>
      <c r="M53" s="81">
        <v>88</v>
      </c>
      <c r="N53" s="91">
        <v>4</v>
      </c>
      <c r="O53" s="92">
        <v>0</v>
      </c>
      <c r="P53" s="93">
        <f>N53+O53</f>
        <v>4</v>
      </c>
      <c r="Q53" s="82">
        <f>IFERROR(P53/M53,"-")</f>
        <v>0.045454545454545</v>
      </c>
      <c r="R53" s="81">
        <v>0</v>
      </c>
      <c r="S53" s="81">
        <v>2</v>
      </c>
      <c r="T53" s="82">
        <f>IFERROR(S53/(O53+P53),"-")</f>
        <v>0.5</v>
      </c>
      <c r="U53" s="182">
        <f>IFERROR(J53/SUM(P53:P54),"-")</f>
        <v>14444.444444444</v>
      </c>
      <c r="V53" s="84">
        <v>2</v>
      </c>
      <c r="W53" s="82">
        <f>IF(P53=0,"-",V53/P53)</f>
        <v>0.5</v>
      </c>
      <c r="X53" s="186">
        <v>8000</v>
      </c>
      <c r="Y53" s="187">
        <f>IFERROR(X53/P53,"-")</f>
        <v>2000</v>
      </c>
      <c r="Z53" s="187">
        <f>IFERROR(X53/V53,"-")</f>
        <v>4000</v>
      </c>
      <c r="AA53" s="188">
        <f>SUM(X53:X54)-SUM(J53:J54)</f>
        <v>-114000</v>
      </c>
      <c r="AB53" s="85">
        <f>SUM(X53:X54)/SUM(J53:J54)</f>
        <v>0.12307692307692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2</v>
      </c>
      <c r="BF53" s="113">
        <f>IF(P53=0,"",IF(BE53=0,"",(BE53/P53)))</f>
        <v>0.5</v>
      </c>
      <c r="BG53" s="112">
        <v>2</v>
      </c>
      <c r="BH53" s="114">
        <f>IFERROR(BG53/BE53,"-")</f>
        <v>1</v>
      </c>
      <c r="BI53" s="115">
        <v>8000</v>
      </c>
      <c r="BJ53" s="116">
        <f>IFERROR(BI53/BE53,"-")</f>
        <v>4000</v>
      </c>
      <c r="BK53" s="117">
        <v>2</v>
      </c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2</v>
      </c>
      <c r="BX53" s="127">
        <f>IF(P53=0,"",IF(BW53=0,"",(BW53/P53)))</f>
        <v>0.5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2</v>
      </c>
      <c r="CP53" s="141">
        <v>8000</v>
      </c>
      <c r="CQ53" s="141">
        <v>5000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170</v>
      </c>
      <c r="C54" s="203"/>
      <c r="D54" s="203" t="s">
        <v>93</v>
      </c>
      <c r="E54" s="203" t="s">
        <v>168</v>
      </c>
      <c r="F54" s="203" t="s">
        <v>76</v>
      </c>
      <c r="G54" s="203"/>
      <c r="H54" s="90"/>
      <c r="I54" s="90"/>
      <c r="J54" s="188"/>
      <c r="K54" s="81">
        <v>40</v>
      </c>
      <c r="L54" s="81">
        <v>19</v>
      </c>
      <c r="M54" s="81">
        <v>12</v>
      </c>
      <c r="N54" s="91">
        <v>5</v>
      </c>
      <c r="O54" s="92">
        <v>0</v>
      </c>
      <c r="P54" s="93">
        <f>N54+O54</f>
        <v>5</v>
      </c>
      <c r="Q54" s="82">
        <f>IFERROR(P54/M54,"-")</f>
        <v>0.41666666666667</v>
      </c>
      <c r="R54" s="81">
        <v>0</v>
      </c>
      <c r="S54" s="81">
        <v>2</v>
      </c>
      <c r="T54" s="82">
        <f>IFERROR(S54/(O54+P54),"-")</f>
        <v>0.4</v>
      </c>
      <c r="U54" s="182"/>
      <c r="V54" s="84">
        <v>1</v>
      </c>
      <c r="W54" s="82">
        <f>IF(P54=0,"-",V54/P54)</f>
        <v>0.2</v>
      </c>
      <c r="X54" s="186">
        <v>8000</v>
      </c>
      <c r="Y54" s="187">
        <f>IFERROR(X54/P54,"-")</f>
        <v>1600</v>
      </c>
      <c r="Z54" s="187">
        <f>IFERROR(X54/V54,"-")</f>
        <v>8000</v>
      </c>
      <c r="AA54" s="188"/>
      <c r="AB54" s="85"/>
      <c r="AC54" s="79"/>
      <c r="AD54" s="94">
        <v>1</v>
      </c>
      <c r="AE54" s="95">
        <f>IF(P54=0,"",IF(AD54=0,"",(AD54/P54)))</f>
        <v>0.2</v>
      </c>
      <c r="AF54" s="94"/>
      <c r="AG54" s="96">
        <f>IFERROR(AF54/AD54,"-")</f>
        <v>0</v>
      </c>
      <c r="AH54" s="97"/>
      <c r="AI54" s="98">
        <f>IFERROR(AH54/AD54,"-")</f>
        <v>0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>
        <v>1</v>
      </c>
      <c r="AW54" s="107">
        <f>IF(P54=0,"",IF(AV54=0,"",(AV54/P54)))</f>
        <v>0.2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1</v>
      </c>
      <c r="BF54" s="113">
        <f>IF(P54=0,"",IF(BE54=0,"",(BE54/P54)))</f>
        <v>0.2</v>
      </c>
      <c r="BG54" s="112">
        <v>1</v>
      </c>
      <c r="BH54" s="114">
        <f>IFERROR(BG54/BE54,"-")</f>
        <v>1</v>
      </c>
      <c r="BI54" s="115">
        <v>8000</v>
      </c>
      <c r="BJ54" s="116">
        <f>IFERROR(BI54/BE54,"-")</f>
        <v>8000</v>
      </c>
      <c r="BK54" s="117"/>
      <c r="BL54" s="117">
        <v>1</v>
      </c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>
        <v>2</v>
      </c>
      <c r="BX54" s="127">
        <f>IF(P54=0,"",IF(BW54=0,"",(BW54/P54)))</f>
        <v>0.4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8000</v>
      </c>
      <c r="CQ54" s="141">
        <v>8000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0.33333333333333</v>
      </c>
      <c r="B55" s="203" t="s">
        <v>171</v>
      </c>
      <c r="C55" s="203"/>
      <c r="D55" s="203" t="s">
        <v>103</v>
      </c>
      <c r="E55" s="203" t="s">
        <v>168</v>
      </c>
      <c r="F55" s="203" t="s">
        <v>64</v>
      </c>
      <c r="G55" s="203" t="s">
        <v>172</v>
      </c>
      <c r="H55" s="90" t="s">
        <v>66</v>
      </c>
      <c r="I55" s="90" t="s">
        <v>173</v>
      </c>
      <c r="J55" s="188">
        <v>120000</v>
      </c>
      <c r="K55" s="81">
        <v>20</v>
      </c>
      <c r="L55" s="81">
        <v>0</v>
      </c>
      <c r="M55" s="81">
        <v>71</v>
      </c>
      <c r="N55" s="91">
        <v>7</v>
      </c>
      <c r="O55" s="92">
        <v>0</v>
      </c>
      <c r="P55" s="93">
        <f>N55+O55</f>
        <v>7</v>
      </c>
      <c r="Q55" s="82">
        <f>IFERROR(P55/M55,"-")</f>
        <v>0.098591549295775</v>
      </c>
      <c r="R55" s="81">
        <v>1</v>
      </c>
      <c r="S55" s="81">
        <v>3</v>
      </c>
      <c r="T55" s="82">
        <f>IFERROR(S55/(O55+P55),"-")</f>
        <v>0.42857142857143</v>
      </c>
      <c r="U55" s="182">
        <f>IFERROR(J55/SUM(P55:P56),"-")</f>
        <v>13333.333333333</v>
      </c>
      <c r="V55" s="84">
        <v>2</v>
      </c>
      <c r="W55" s="82">
        <f>IF(P55=0,"-",V55/P55)</f>
        <v>0.28571428571429</v>
      </c>
      <c r="X55" s="186">
        <v>40000</v>
      </c>
      <c r="Y55" s="187">
        <f>IFERROR(X55/P55,"-")</f>
        <v>5714.2857142857</v>
      </c>
      <c r="Z55" s="187">
        <f>IFERROR(X55/V55,"-")</f>
        <v>20000</v>
      </c>
      <c r="AA55" s="188">
        <f>SUM(X55:X56)-SUM(J55:J56)</f>
        <v>-80000</v>
      </c>
      <c r="AB55" s="85">
        <f>SUM(X55:X56)/SUM(J55:J56)</f>
        <v>0.33333333333333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4</v>
      </c>
      <c r="BF55" s="113">
        <f>IF(P55=0,"",IF(BE55=0,"",(BE55/P55)))</f>
        <v>0.57142857142857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2</v>
      </c>
      <c r="BO55" s="120">
        <f>IF(P55=0,"",IF(BN55=0,"",(BN55/P55)))</f>
        <v>0.28571428571429</v>
      </c>
      <c r="BP55" s="121">
        <v>2</v>
      </c>
      <c r="BQ55" s="122">
        <f>IFERROR(BP55/BN55,"-")</f>
        <v>1</v>
      </c>
      <c r="BR55" s="123">
        <v>40000</v>
      </c>
      <c r="BS55" s="124">
        <f>IFERROR(BR55/BN55,"-")</f>
        <v>20000</v>
      </c>
      <c r="BT55" s="125"/>
      <c r="BU55" s="125">
        <v>1</v>
      </c>
      <c r="BV55" s="125">
        <v>1</v>
      </c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>
        <v>1</v>
      </c>
      <c r="CG55" s="134">
        <f>IF(P55=0,"",IF(CF55=0,"",(CF55/P55)))</f>
        <v>0.14285714285714</v>
      </c>
      <c r="CH55" s="135"/>
      <c r="CI55" s="136">
        <f>IFERROR(CH55/CF55,"-")</f>
        <v>0</v>
      </c>
      <c r="CJ55" s="137"/>
      <c r="CK55" s="138">
        <f>IFERROR(CJ55/CF55,"-")</f>
        <v>0</v>
      </c>
      <c r="CL55" s="139"/>
      <c r="CM55" s="139"/>
      <c r="CN55" s="139"/>
      <c r="CO55" s="140">
        <v>2</v>
      </c>
      <c r="CP55" s="141">
        <v>40000</v>
      </c>
      <c r="CQ55" s="141">
        <v>20000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174</v>
      </c>
      <c r="C56" s="203"/>
      <c r="D56" s="203" t="s">
        <v>103</v>
      </c>
      <c r="E56" s="203" t="s">
        <v>168</v>
      </c>
      <c r="F56" s="203" t="s">
        <v>76</v>
      </c>
      <c r="G56" s="203"/>
      <c r="H56" s="90"/>
      <c r="I56" s="90"/>
      <c r="J56" s="188"/>
      <c r="K56" s="81">
        <v>25</v>
      </c>
      <c r="L56" s="81">
        <v>17</v>
      </c>
      <c r="M56" s="81">
        <v>3</v>
      </c>
      <c r="N56" s="91">
        <v>2</v>
      </c>
      <c r="O56" s="92">
        <v>0</v>
      </c>
      <c r="P56" s="93">
        <f>N56+O56</f>
        <v>2</v>
      </c>
      <c r="Q56" s="82">
        <f>IFERROR(P56/M56,"-")</f>
        <v>0.66666666666667</v>
      </c>
      <c r="R56" s="81">
        <v>0</v>
      </c>
      <c r="S56" s="81">
        <v>1</v>
      </c>
      <c r="T56" s="82">
        <f>IFERROR(S56/(O56+P56),"-")</f>
        <v>0.5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1</v>
      </c>
      <c r="BP56" s="121">
        <v>1</v>
      </c>
      <c r="BQ56" s="122">
        <f>IFERROR(BP56/BN56,"-")</f>
        <v>0.5</v>
      </c>
      <c r="BR56" s="123">
        <v>5000</v>
      </c>
      <c r="BS56" s="124">
        <f>IFERROR(BR56/BN56,"-")</f>
        <v>2500</v>
      </c>
      <c r="BT56" s="125">
        <v>1</v>
      </c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>
        <v>5000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0.033333333333333</v>
      </c>
      <c r="B57" s="203" t="s">
        <v>175</v>
      </c>
      <c r="C57" s="203"/>
      <c r="D57" s="203" t="s">
        <v>98</v>
      </c>
      <c r="E57" s="203" t="s">
        <v>99</v>
      </c>
      <c r="F57" s="203" t="s">
        <v>64</v>
      </c>
      <c r="G57" s="203" t="s">
        <v>172</v>
      </c>
      <c r="H57" s="90" t="s">
        <v>66</v>
      </c>
      <c r="I57" s="90" t="s">
        <v>176</v>
      </c>
      <c r="J57" s="188">
        <v>120000</v>
      </c>
      <c r="K57" s="81">
        <v>16</v>
      </c>
      <c r="L57" s="81">
        <v>0</v>
      </c>
      <c r="M57" s="81">
        <v>54</v>
      </c>
      <c r="N57" s="91">
        <v>3</v>
      </c>
      <c r="O57" s="92">
        <v>0</v>
      </c>
      <c r="P57" s="93">
        <f>N57+O57</f>
        <v>3</v>
      </c>
      <c r="Q57" s="82">
        <f>IFERROR(P57/M57,"-")</f>
        <v>0.055555555555556</v>
      </c>
      <c r="R57" s="81">
        <v>1</v>
      </c>
      <c r="S57" s="81">
        <v>0</v>
      </c>
      <c r="T57" s="82">
        <f>IFERROR(S57/(O57+P57),"-")</f>
        <v>0</v>
      </c>
      <c r="U57" s="182">
        <f>IFERROR(J57/SUM(P57:P58),"-")</f>
        <v>13333.333333333</v>
      </c>
      <c r="V57" s="84">
        <v>1</v>
      </c>
      <c r="W57" s="82">
        <f>IF(P57=0,"-",V57/P57)</f>
        <v>0.33333333333333</v>
      </c>
      <c r="X57" s="186">
        <v>1000</v>
      </c>
      <c r="Y57" s="187">
        <f>IFERROR(X57/P57,"-")</f>
        <v>333.33333333333</v>
      </c>
      <c r="Z57" s="187">
        <f>IFERROR(X57/V57,"-")</f>
        <v>1000</v>
      </c>
      <c r="AA57" s="188">
        <f>SUM(X57:X58)-SUM(J57:J58)</f>
        <v>-116000</v>
      </c>
      <c r="AB57" s="85">
        <f>SUM(X57:X58)/SUM(J57:J58)</f>
        <v>0.033333333333333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>
        <v>1</v>
      </c>
      <c r="AN57" s="101">
        <f>IF(P57=0,"",IF(AM57=0,"",(AM57/P57)))</f>
        <v>0.33333333333333</v>
      </c>
      <c r="AO57" s="100"/>
      <c r="AP57" s="102">
        <f>IFERROR(AP57/AM57,"-")</f>
        <v>0</v>
      </c>
      <c r="AQ57" s="103"/>
      <c r="AR57" s="104">
        <f>IFERROR(AQ57/AM57,"-")</f>
        <v>0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2</v>
      </c>
      <c r="BX57" s="127">
        <f>IF(P57=0,"",IF(BW57=0,"",(BW57/P57)))</f>
        <v>0.66666666666667</v>
      </c>
      <c r="BY57" s="128">
        <v>1</v>
      </c>
      <c r="BZ57" s="129">
        <f>IFERROR(BY57/BW57,"-")</f>
        <v>0.5</v>
      </c>
      <c r="CA57" s="130">
        <v>1000</v>
      </c>
      <c r="CB57" s="131">
        <f>IFERROR(CA57/BW57,"-")</f>
        <v>500</v>
      </c>
      <c r="CC57" s="132">
        <v>1</v>
      </c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1000</v>
      </c>
      <c r="CQ57" s="141">
        <v>1000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177</v>
      </c>
      <c r="C58" s="203"/>
      <c r="D58" s="203" t="s">
        <v>98</v>
      </c>
      <c r="E58" s="203" t="s">
        <v>99</v>
      </c>
      <c r="F58" s="203" t="s">
        <v>76</v>
      </c>
      <c r="G58" s="203"/>
      <c r="H58" s="90"/>
      <c r="I58" s="90"/>
      <c r="J58" s="188"/>
      <c r="K58" s="81">
        <v>32</v>
      </c>
      <c r="L58" s="81">
        <v>26</v>
      </c>
      <c r="M58" s="81">
        <v>16</v>
      </c>
      <c r="N58" s="91">
        <v>6</v>
      </c>
      <c r="O58" s="92">
        <v>0</v>
      </c>
      <c r="P58" s="93">
        <f>N58+O58</f>
        <v>6</v>
      </c>
      <c r="Q58" s="82">
        <f>IFERROR(P58/M58,"-")</f>
        <v>0.375</v>
      </c>
      <c r="R58" s="81">
        <v>0</v>
      </c>
      <c r="S58" s="81">
        <v>5</v>
      </c>
      <c r="T58" s="82">
        <f>IFERROR(S58/(O58+P58),"-")</f>
        <v>0.83333333333333</v>
      </c>
      <c r="U58" s="182"/>
      <c r="V58" s="84">
        <v>1</v>
      </c>
      <c r="W58" s="82">
        <f>IF(P58=0,"-",V58/P58)</f>
        <v>0.16666666666667</v>
      </c>
      <c r="X58" s="186">
        <v>3000</v>
      </c>
      <c r="Y58" s="187">
        <f>IFERROR(X58/P58,"-")</f>
        <v>500</v>
      </c>
      <c r="Z58" s="187">
        <f>IFERROR(X58/V58,"-")</f>
        <v>3000</v>
      </c>
      <c r="AA58" s="188"/>
      <c r="AB58" s="85"/>
      <c r="AC58" s="79"/>
      <c r="AD58" s="94">
        <v>1</v>
      </c>
      <c r="AE58" s="95">
        <f>IF(P58=0,"",IF(AD58=0,"",(AD58/P58)))</f>
        <v>0.16666666666667</v>
      </c>
      <c r="AF58" s="94"/>
      <c r="AG58" s="96">
        <f>IFERROR(AF58/AD58,"-")</f>
        <v>0</v>
      </c>
      <c r="AH58" s="97"/>
      <c r="AI58" s="98">
        <f>IFERROR(AH58/AD58,"-")</f>
        <v>0</v>
      </c>
      <c r="AJ58" s="99"/>
      <c r="AK58" s="99"/>
      <c r="AL58" s="99"/>
      <c r="AM58" s="100">
        <v>1</v>
      </c>
      <c r="AN58" s="101">
        <f>IF(P58=0,"",IF(AM58=0,"",(AM58/P58)))</f>
        <v>0.16666666666667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2</v>
      </c>
      <c r="BO58" s="120">
        <f>IF(P58=0,"",IF(BN58=0,"",(BN58/P58)))</f>
        <v>0.33333333333333</v>
      </c>
      <c r="BP58" s="121">
        <v>1</v>
      </c>
      <c r="BQ58" s="122">
        <f>IFERROR(BP58/BN58,"-")</f>
        <v>0.5</v>
      </c>
      <c r="BR58" s="123">
        <v>3000</v>
      </c>
      <c r="BS58" s="124">
        <f>IFERROR(BR58/BN58,"-")</f>
        <v>1500</v>
      </c>
      <c r="BT58" s="125">
        <v>1</v>
      </c>
      <c r="BU58" s="125"/>
      <c r="BV58" s="125"/>
      <c r="BW58" s="126">
        <v>2</v>
      </c>
      <c r="BX58" s="127">
        <f>IF(P58=0,"",IF(BW58=0,"",(BW58/P58)))</f>
        <v>0.33333333333333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3000</v>
      </c>
      <c r="CQ58" s="141">
        <v>3000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7.3125</v>
      </c>
      <c r="B59" s="203" t="s">
        <v>178</v>
      </c>
      <c r="C59" s="203"/>
      <c r="D59" s="203" t="s">
        <v>93</v>
      </c>
      <c r="E59" s="203" t="s">
        <v>168</v>
      </c>
      <c r="F59" s="203" t="s">
        <v>64</v>
      </c>
      <c r="G59" s="203" t="s">
        <v>179</v>
      </c>
      <c r="H59" s="90" t="s">
        <v>84</v>
      </c>
      <c r="I59" s="204" t="s">
        <v>95</v>
      </c>
      <c r="J59" s="188">
        <v>80000</v>
      </c>
      <c r="K59" s="81">
        <v>9</v>
      </c>
      <c r="L59" s="81">
        <v>0</v>
      </c>
      <c r="M59" s="81">
        <v>39</v>
      </c>
      <c r="N59" s="91">
        <v>4</v>
      </c>
      <c r="O59" s="92">
        <v>0</v>
      </c>
      <c r="P59" s="93">
        <f>N59+O59</f>
        <v>4</v>
      </c>
      <c r="Q59" s="82">
        <f>IFERROR(P59/M59,"-")</f>
        <v>0.1025641025641</v>
      </c>
      <c r="R59" s="81">
        <v>1</v>
      </c>
      <c r="S59" s="81">
        <v>2</v>
      </c>
      <c r="T59" s="82">
        <f>IFERROR(S59/(O59+P59),"-")</f>
        <v>0.5</v>
      </c>
      <c r="U59" s="182">
        <f>IFERROR(J59/SUM(P59:P60),"-")</f>
        <v>11428.571428571</v>
      </c>
      <c r="V59" s="84">
        <v>3</v>
      </c>
      <c r="W59" s="82">
        <f>IF(P59=0,"-",V59/P59)</f>
        <v>0.75</v>
      </c>
      <c r="X59" s="186">
        <v>507000</v>
      </c>
      <c r="Y59" s="187">
        <f>IFERROR(X59/P59,"-")</f>
        <v>126750</v>
      </c>
      <c r="Z59" s="187">
        <f>IFERROR(X59/V59,"-")</f>
        <v>169000</v>
      </c>
      <c r="AA59" s="188">
        <f>SUM(X59:X60)-SUM(J59:J60)</f>
        <v>505000</v>
      </c>
      <c r="AB59" s="85">
        <f>SUM(X59:X60)/SUM(J59:J60)</f>
        <v>7.3125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2</v>
      </c>
      <c r="BF59" s="113">
        <f>IF(P59=0,"",IF(BE59=0,"",(BE59/P59)))</f>
        <v>0.5</v>
      </c>
      <c r="BG59" s="112">
        <v>2</v>
      </c>
      <c r="BH59" s="114">
        <f>IFERROR(BG59/BE59,"-")</f>
        <v>1</v>
      </c>
      <c r="BI59" s="115">
        <v>504000</v>
      </c>
      <c r="BJ59" s="116">
        <f>IFERROR(BI59/BE59,"-")</f>
        <v>252000</v>
      </c>
      <c r="BK59" s="117"/>
      <c r="BL59" s="117"/>
      <c r="BM59" s="117">
        <v>2</v>
      </c>
      <c r="BN59" s="119">
        <v>1</v>
      </c>
      <c r="BO59" s="120">
        <f>IF(P59=0,"",IF(BN59=0,"",(BN59/P59)))</f>
        <v>0.25</v>
      </c>
      <c r="BP59" s="121">
        <v>1</v>
      </c>
      <c r="BQ59" s="122">
        <f>IFERROR(BP59/BN59,"-")</f>
        <v>1</v>
      </c>
      <c r="BR59" s="123">
        <v>3000</v>
      </c>
      <c r="BS59" s="124">
        <f>IFERROR(BR59/BN59,"-")</f>
        <v>3000</v>
      </c>
      <c r="BT59" s="125">
        <v>1</v>
      </c>
      <c r="BU59" s="125"/>
      <c r="BV59" s="125"/>
      <c r="BW59" s="126">
        <v>1</v>
      </c>
      <c r="BX59" s="127">
        <f>IF(P59=0,"",IF(BW59=0,"",(BW59/P59)))</f>
        <v>0.25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3</v>
      </c>
      <c r="CP59" s="141">
        <v>507000</v>
      </c>
      <c r="CQ59" s="141">
        <v>475000</v>
      </c>
      <c r="CR59" s="141"/>
      <c r="CS59" s="142" t="str">
        <f>IF(AND(CQ59=0,CR59=0),"",IF(AND(CQ59&lt;=100000,CR59&lt;=100000),"",IF(CQ59/CP59&gt;0.7,"男高",IF(CR59/CP59&gt;0.7,"女高",""))))</f>
        <v>男高</v>
      </c>
    </row>
    <row r="60" spans="1:98">
      <c r="A60" s="80"/>
      <c r="B60" s="203" t="s">
        <v>180</v>
      </c>
      <c r="C60" s="203"/>
      <c r="D60" s="203" t="s">
        <v>93</v>
      </c>
      <c r="E60" s="203" t="s">
        <v>168</v>
      </c>
      <c r="F60" s="203" t="s">
        <v>76</v>
      </c>
      <c r="G60" s="203"/>
      <c r="H60" s="90"/>
      <c r="I60" s="90"/>
      <c r="J60" s="188"/>
      <c r="K60" s="81">
        <v>16</v>
      </c>
      <c r="L60" s="81">
        <v>10</v>
      </c>
      <c r="M60" s="81">
        <v>4</v>
      </c>
      <c r="N60" s="91">
        <v>3</v>
      </c>
      <c r="O60" s="92">
        <v>0</v>
      </c>
      <c r="P60" s="93">
        <f>N60+O60</f>
        <v>3</v>
      </c>
      <c r="Q60" s="82">
        <f>IFERROR(P60/M60,"-")</f>
        <v>0.75</v>
      </c>
      <c r="R60" s="81">
        <v>0</v>
      </c>
      <c r="S60" s="81">
        <v>1</v>
      </c>
      <c r="T60" s="82">
        <f>IFERROR(S60/(O60+P60),"-")</f>
        <v>0.33333333333333</v>
      </c>
      <c r="U60" s="182"/>
      <c r="V60" s="84">
        <v>1</v>
      </c>
      <c r="W60" s="82">
        <f>IF(P60=0,"-",V60/P60)</f>
        <v>0.33333333333333</v>
      </c>
      <c r="X60" s="186">
        <v>78000</v>
      </c>
      <c r="Y60" s="187">
        <f>IFERROR(X60/P60,"-")</f>
        <v>26000</v>
      </c>
      <c r="Z60" s="187">
        <f>IFERROR(X60/V60,"-")</f>
        <v>78000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3</v>
      </c>
      <c r="BF60" s="113">
        <f>IF(P60=0,"",IF(BE60=0,"",(BE60/P60)))</f>
        <v>1</v>
      </c>
      <c r="BG60" s="112">
        <v>1</v>
      </c>
      <c r="BH60" s="114">
        <f>IFERROR(BG60/BE60,"-")</f>
        <v>0.33333333333333</v>
      </c>
      <c r="BI60" s="115">
        <v>78000</v>
      </c>
      <c r="BJ60" s="116">
        <f>IFERROR(BI60/BE60,"-")</f>
        <v>26000</v>
      </c>
      <c r="BK60" s="117"/>
      <c r="BL60" s="117"/>
      <c r="BM60" s="117">
        <v>1</v>
      </c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78000</v>
      </c>
      <c r="CQ60" s="141">
        <v>78000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0.3375</v>
      </c>
      <c r="B61" s="203" t="s">
        <v>181</v>
      </c>
      <c r="C61" s="203"/>
      <c r="D61" s="203" t="s">
        <v>98</v>
      </c>
      <c r="E61" s="203" t="s">
        <v>182</v>
      </c>
      <c r="F61" s="203" t="s">
        <v>64</v>
      </c>
      <c r="G61" s="203" t="s">
        <v>179</v>
      </c>
      <c r="H61" s="90" t="s">
        <v>84</v>
      </c>
      <c r="I61" s="204" t="s">
        <v>162</v>
      </c>
      <c r="J61" s="188">
        <v>80000</v>
      </c>
      <c r="K61" s="81">
        <v>4</v>
      </c>
      <c r="L61" s="81">
        <v>0</v>
      </c>
      <c r="M61" s="81">
        <v>13</v>
      </c>
      <c r="N61" s="91">
        <v>1</v>
      </c>
      <c r="O61" s="92">
        <v>0</v>
      </c>
      <c r="P61" s="93">
        <f>N61+O61</f>
        <v>1</v>
      </c>
      <c r="Q61" s="82">
        <f>IFERROR(P61/M61,"-")</f>
        <v>0.076923076923077</v>
      </c>
      <c r="R61" s="81">
        <v>0</v>
      </c>
      <c r="S61" s="81">
        <v>1</v>
      </c>
      <c r="T61" s="82">
        <f>IFERROR(S61/(O61+P61),"-")</f>
        <v>1</v>
      </c>
      <c r="U61" s="182">
        <f>IFERROR(J61/SUM(P61:P62),"-")</f>
        <v>20000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-53000</v>
      </c>
      <c r="AB61" s="85">
        <f>SUM(X61:X62)/SUM(J61:J62)</f>
        <v>0.3375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1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183</v>
      </c>
      <c r="C62" s="203"/>
      <c r="D62" s="203" t="s">
        <v>98</v>
      </c>
      <c r="E62" s="203" t="s">
        <v>182</v>
      </c>
      <c r="F62" s="203" t="s">
        <v>76</v>
      </c>
      <c r="G62" s="203"/>
      <c r="H62" s="90"/>
      <c r="I62" s="90"/>
      <c r="J62" s="188"/>
      <c r="K62" s="81">
        <v>15</v>
      </c>
      <c r="L62" s="81">
        <v>12</v>
      </c>
      <c r="M62" s="81">
        <v>7</v>
      </c>
      <c r="N62" s="91">
        <v>3</v>
      </c>
      <c r="O62" s="92">
        <v>0</v>
      </c>
      <c r="P62" s="93">
        <f>N62+O62</f>
        <v>3</v>
      </c>
      <c r="Q62" s="82">
        <f>IFERROR(P62/M62,"-")</f>
        <v>0.42857142857143</v>
      </c>
      <c r="R62" s="81">
        <v>1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0.33333333333333</v>
      </c>
      <c r="X62" s="186">
        <v>27000</v>
      </c>
      <c r="Y62" s="187">
        <f>IFERROR(X62/P62,"-")</f>
        <v>9000</v>
      </c>
      <c r="Z62" s="187">
        <f>IFERROR(X62/V62,"-")</f>
        <v>27000</v>
      </c>
      <c r="AA62" s="188"/>
      <c r="AB62" s="85"/>
      <c r="AC62" s="79"/>
      <c r="AD62" s="94">
        <v>1</v>
      </c>
      <c r="AE62" s="95">
        <f>IF(P62=0,"",IF(AD62=0,"",(AD62/P62)))</f>
        <v>0.33333333333333</v>
      </c>
      <c r="AF62" s="94"/>
      <c r="AG62" s="96">
        <f>IFERROR(AF62/AD62,"-")</f>
        <v>0</v>
      </c>
      <c r="AH62" s="97"/>
      <c r="AI62" s="98">
        <f>IFERROR(AH62/AD62,"-")</f>
        <v>0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0.33333333333333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1</v>
      </c>
      <c r="BX62" s="127">
        <f>IF(P62=0,"",IF(BW62=0,"",(BW62/P62)))</f>
        <v>0.33333333333333</v>
      </c>
      <c r="BY62" s="128">
        <v>1</v>
      </c>
      <c r="BZ62" s="129">
        <f>IFERROR(BY62/BW62,"-")</f>
        <v>1</v>
      </c>
      <c r="CA62" s="130">
        <v>27000</v>
      </c>
      <c r="CB62" s="131">
        <f>IFERROR(CA62/BW62,"-")</f>
        <v>27000</v>
      </c>
      <c r="CC62" s="132"/>
      <c r="CD62" s="132"/>
      <c r="CE62" s="132">
        <v>1</v>
      </c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27000</v>
      </c>
      <c r="CQ62" s="141">
        <v>27000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</v>
      </c>
      <c r="B63" s="203" t="s">
        <v>184</v>
      </c>
      <c r="C63" s="203"/>
      <c r="D63" s="203" t="s">
        <v>185</v>
      </c>
      <c r="E63" s="203" t="s">
        <v>186</v>
      </c>
      <c r="F63" s="203" t="s">
        <v>64</v>
      </c>
      <c r="G63" s="203" t="s">
        <v>65</v>
      </c>
      <c r="H63" s="90" t="s">
        <v>187</v>
      </c>
      <c r="I63" s="205" t="s">
        <v>165</v>
      </c>
      <c r="J63" s="188">
        <v>85000</v>
      </c>
      <c r="K63" s="81">
        <v>11</v>
      </c>
      <c r="L63" s="81">
        <v>0</v>
      </c>
      <c r="M63" s="81">
        <v>31</v>
      </c>
      <c r="N63" s="91">
        <v>3</v>
      </c>
      <c r="O63" s="92">
        <v>0</v>
      </c>
      <c r="P63" s="93">
        <f>N63+O63</f>
        <v>3</v>
      </c>
      <c r="Q63" s="82">
        <f>IFERROR(P63/M63,"-")</f>
        <v>0.096774193548387</v>
      </c>
      <c r="R63" s="81">
        <v>0</v>
      </c>
      <c r="S63" s="81">
        <v>1</v>
      </c>
      <c r="T63" s="82">
        <f>IFERROR(S63/(O63+P63),"-")</f>
        <v>0.33333333333333</v>
      </c>
      <c r="U63" s="182">
        <f>IFERROR(J63/SUM(P63:P64),"-")</f>
        <v>17000</v>
      </c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>
        <f>SUM(X63:X64)-SUM(J63:J64)</f>
        <v>-85000</v>
      </c>
      <c r="AB63" s="85">
        <f>SUM(X63:X64)/SUM(J63:J64)</f>
        <v>0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2</v>
      </c>
      <c r="BO63" s="120">
        <f>IF(P63=0,"",IF(BN63=0,"",(BN63/P63)))</f>
        <v>0.66666666666667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0.33333333333333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188</v>
      </c>
      <c r="C64" s="203"/>
      <c r="D64" s="203" t="s">
        <v>185</v>
      </c>
      <c r="E64" s="203" t="s">
        <v>186</v>
      </c>
      <c r="F64" s="203" t="s">
        <v>76</v>
      </c>
      <c r="G64" s="203"/>
      <c r="H64" s="90"/>
      <c r="I64" s="90"/>
      <c r="J64" s="188"/>
      <c r="K64" s="81">
        <v>44</v>
      </c>
      <c r="L64" s="81">
        <v>21</v>
      </c>
      <c r="M64" s="81">
        <v>4</v>
      </c>
      <c r="N64" s="91">
        <v>2</v>
      </c>
      <c r="O64" s="92">
        <v>0</v>
      </c>
      <c r="P64" s="93">
        <f>N64+O64</f>
        <v>2</v>
      </c>
      <c r="Q64" s="82">
        <f>IFERROR(P64/M64,"-")</f>
        <v>0.5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>
        <v>2</v>
      </c>
      <c r="BX64" s="127">
        <f>IF(P64=0,"",IF(BW64=0,"",(BW64/P64)))</f>
        <v>1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0.63529411764706</v>
      </c>
      <c r="B65" s="203" t="s">
        <v>189</v>
      </c>
      <c r="C65" s="203"/>
      <c r="D65" s="203" t="s">
        <v>103</v>
      </c>
      <c r="E65" s="203" t="s">
        <v>186</v>
      </c>
      <c r="F65" s="203" t="s">
        <v>64</v>
      </c>
      <c r="G65" s="203" t="s">
        <v>69</v>
      </c>
      <c r="H65" s="90" t="s">
        <v>187</v>
      </c>
      <c r="I65" s="205" t="s">
        <v>190</v>
      </c>
      <c r="J65" s="188">
        <v>85000</v>
      </c>
      <c r="K65" s="81">
        <v>19</v>
      </c>
      <c r="L65" s="81">
        <v>0</v>
      </c>
      <c r="M65" s="81">
        <v>27</v>
      </c>
      <c r="N65" s="91">
        <v>6</v>
      </c>
      <c r="O65" s="92">
        <v>0</v>
      </c>
      <c r="P65" s="93">
        <f>N65+O65</f>
        <v>6</v>
      </c>
      <c r="Q65" s="82">
        <f>IFERROR(P65/M65,"-")</f>
        <v>0.22222222222222</v>
      </c>
      <c r="R65" s="81">
        <v>2</v>
      </c>
      <c r="S65" s="81">
        <v>3</v>
      </c>
      <c r="T65" s="82">
        <f>IFERROR(S65/(O65+P65),"-")</f>
        <v>0.5</v>
      </c>
      <c r="U65" s="182">
        <f>IFERROR(J65/SUM(P65:P66),"-")</f>
        <v>8500</v>
      </c>
      <c r="V65" s="84">
        <v>2</v>
      </c>
      <c r="W65" s="82">
        <f>IF(P65=0,"-",V65/P65)</f>
        <v>0.33333333333333</v>
      </c>
      <c r="X65" s="186">
        <v>40000</v>
      </c>
      <c r="Y65" s="187">
        <f>IFERROR(X65/P65,"-")</f>
        <v>6666.6666666667</v>
      </c>
      <c r="Z65" s="187">
        <f>IFERROR(X65/V65,"-")</f>
        <v>20000</v>
      </c>
      <c r="AA65" s="188">
        <f>SUM(X65:X66)-SUM(J65:J66)</f>
        <v>-31000</v>
      </c>
      <c r="AB65" s="85">
        <f>SUM(X65:X66)/SUM(J65:J66)</f>
        <v>0.63529411764706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>
        <v>1</v>
      </c>
      <c r="AN65" s="101">
        <f>IF(P65=0,"",IF(AM65=0,"",(AM65/P65)))</f>
        <v>0.16666666666667</v>
      </c>
      <c r="AO65" s="100"/>
      <c r="AP65" s="102">
        <f>IFERROR(AP65/AM65,"-")</f>
        <v>0</v>
      </c>
      <c r="AQ65" s="103"/>
      <c r="AR65" s="104">
        <f>IFERROR(AQ65/AM65,"-")</f>
        <v>0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3</v>
      </c>
      <c r="BO65" s="120">
        <f>IF(P65=0,"",IF(BN65=0,"",(BN65/P65)))</f>
        <v>0.5</v>
      </c>
      <c r="BP65" s="121">
        <v>1</v>
      </c>
      <c r="BQ65" s="122">
        <f>IFERROR(BP65/BN65,"-")</f>
        <v>0.33333333333333</v>
      </c>
      <c r="BR65" s="123">
        <v>15000</v>
      </c>
      <c r="BS65" s="124">
        <f>IFERROR(BR65/BN65,"-")</f>
        <v>5000</v>
      </c>
      <c r="BT65" s="125"/>
      <c r="BU65" s="125">
        <v>1</v>
      </c>
      <c r="BV65" s="125"/>
      <c r="BW65" s="126">
        <v>2</v>
      </c>
      <c r="BX65" s="127">
        <f>IF(P65=0,"",IF(BW65=0,"",(BW65/P65)))</f>
        <v>0.33333333333333</v>
      </c>
      <c r="BY65" s="128">
        <v>1</v>
      </c>
      <c r="BZ65" s="129">
        <f>IFERROR(BY65/BW65,"-")</f>
        <v>0.5</v>
      </c>
      <c r="CA65" s="130">
        <v>25000</v>
      </c>
      <c r="CB65" s="131">
        <f>IFERROR(CA65/BW65,"-")</f>
        <v>12500</v>
      </c>
      <c r="CC65" s="132"/>
      <c r="CD65" s="132"/>
      <c r="CE65" s="132">
        <v>1</v>
      </c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2</v>
      </c>
      <c r="CP65" s="141">
        <v>40000</v>
      </c>
      <c r="CQ65" s="141">
        <v>25000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191</v>
      </c>
      <c r="C66" s="203"/>
      <c r="D66" s="203" t="s">
        <v>103</v>
      </c>
      <c r="E66" s="203" t="s">
        <v>186</v>
      </c>
      <c r="F66" s="203" t="s">
        <v>76</v>
      </c>
      <c r="G66" s="203"/>
      <c r="H66" s="90"/>
      <c r="I66" s="90"/>
      <c r="J66" s="188"/>
      <c r="K66" s="81">
        <v>41</v>
      </c>
      <c r="L66" s="81">
        <v>21</v>
      </c>
      <c r="M66" s="81">
        <v>4</v>
      </c>
      <c r="N66" s="91">
        <v>4</v>
      </c>
      <c r="O66" s="92">
        <v>0</v>
      </c>
      <c r="P66" s="93">
        <f>N66+O66</f>
        <v>4</v>
      </c>
      <c r="Q66" s="82">
        <f>IFERROR(P66/M66,"-")</f>
        <v>1</v>
      </c>
      <c r="R66" s="81">
        <v>1</v>
      </c>
      <c r="S66" s="81">
        <v>1</v>
      </c>
      <c r="T66" s="82">
        <f>IFERROR(S66/(O66+P66),"-")</f>
        <v>0.25</v>
      </c>
      <c r="U66" s="182"/>
      <c r="V66" s="84">
        <v>2</v>
      </c>
      <c r="W66" s="82">
        <f>IF(P66=0,"-",V66/P66)</f>
        <v>0.5</v>
      </c>
      <c r="X66" s="186">
        <v>14000</v>
      </c>
      <c r="Y66" s="187">
        <f>IFERROR(X66/P66,"-")</f>
        <v>3500</v>
      </c>
      <c r="Z66" s="187">
        <f>IFERROR(X66/V66,"-")</f>
        <v>7000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0.25</v>
      </c>
      <c r="BG66" s="112">
        <v>1</v>
      </c>
      <c r="BH66" s="114">
        <f>IFERROR(BG66/BE66,"-")</f>
        <v>1</v>
      </c>
      <c r="BI66" s="115">
        <v>4000</v>
      </c>
      <c r="BJ66" s="116">
        <f>IFERROR(BI66/BE66,"-")</f>
        <v>4000</v>
      </c>
      <c r="BK66" s="117"/>
      <c r="BL66" s="117">
        <v>1</v>
      </c>
      <c r="BM66" s="117"/>
      <c r="BN66" s="119">
        <v>2</v>
      </c>
      <c r="BO66" s="120">
        <f>IF(P66=0,"",IF(BN66=0,"",(BN66/P66)))</f>
        <v>0.5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1</v>
      </c>
      <c r="BX66" s="127">
        <f>IF(P66=0,"",IF(BW66=0,"",(BW66/P66)))</f>
        <v>0.25</v>
      </c>
      <c r="BY66" s="128">
        <v>1</v>
      </c>
      <c r="BZ66" s="129">
        <f>IFERROR(BY66/BW66,"-")</f>
        <v>1</v>
      </c>
      <c r="CA66" s="130">
        <v>10000</v>
      </c>
      <c r="CB66" s="131">
        <f>IFERROR(CA66/BW66,"-")</f>
        <v>10000</v>
      </c>
      <c r="CC66" s="132"/>
      <c r="CD66" s="132">
        <v>1</v>
      </c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2</v>
      </c>
      <c r="CP66" s="141">
        <v>14000</v>
      </c>
      <c r="CQ66" s="141">
        <v>10000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5.3846153846154</v>
      </c>
      <c r="B67" s="203" t="s">
        <v>192</v>
      </c>
      <c r="C67" s="203"/>
      <c r="D67" s="203" t="s">
        <v>103</v>
      </c>
      <c r="E67" s="203" t="s">
        <v>193</v>
      </c>
      <c r="F67" s="203" t="s">
        <v>64</v>
      </c>
      <c r="G67" s="203" t="s">
        <v>83</v>
      </c>
      <c r="H67" s="90" t="s">
        <v>187</v>
      </c>
      <c r="I67" s="205" t="s">
        <v>194</v>
      </c>
      <c r="J67" s="188">
        <v>65000</v>
      </c>
      <c r="K67" s="81">
        <v>13</v>
      </c>
      <c r="L67" s="81">
        <v>0</v>
      </c>
      <c r="M67" s="81">
        <v>49</v>
      </c>
      <c r="N67" s="91">
        <v>4</v>
      </c>
      <c r="O67" s="92">
        <v>0</v>
      </c>
      <c r="P67" s="93">
        <f>N67+O67</f>
        <v>4</v>
      </c>
      <c r="Q67" s="82">
        <f>IFERROR(P67/M67,"-")</f>
        <v>0.081632653061224</v>
      </c>
      <c r="R67" s="81">
        <v>0</v>
      </c>
      <c r="S67" s="81">
        <v>4</v>
      </c>
      <c r="T67" s="82">
        <f>IFERROR(S67/(O67+P67),"-")</f>
        <v>1</v>
      </c>
      <c r="U67" s="182">
        <f>IFERROR(J67/SUM(P67:P68),"-")</f>
        <v>13000</v>
      </c>
      <c r="V67" s="84">
        <v>2</v>
      </c>
      <c r="W67" s="82">
        <f>IF(P67=0,"-",V67/P67)</f>
        <v>0.5</v>
      </c>
      <c r="X67" s="186">
        <v>350000</v>
      </c>
      <c r="Y67" s="187">
        <f>IFERROR(X67/P67,"-")</f>
        <v>87500</v>
      </c>
      <c r="Z67" s="187">
        <f>IFERROR(X67/V67,"-")</f>
        <v>175000</v>
      </c>
      <c r="AA67" s="188">
        <f>SUM(X67:X68)-SUM(J67:J68)</f>
        <v>285000</v>
      </c>
      <c r="AB67" s="85">
        <f>SUM(X67:X68)/SUM(J67:J68)</f>
        <v>5.3846153846154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2</v>
      </c>
      <c r="BO67" s="120">
        <f>IF(P67=0,"",IF(BN67=0,"",(BN67/P67)))</f>
        <v>0.5</v>
      </c>
      <c r="BP67" s="121">
        <v>1</v>
      </c>
      <c r="BQ67" s="122">
        <f>IFERROR(BP67/BN67,"-")</f>
        <v>0.5</v>
      </c>
      <c r="BR67" s="123">
        <v>160000</v>
      </c>
      <c r="BS67" s="124">
        <f>IFERROR(BR67/BN67,"-")</f>
        <v>80000</v>
      </c>
      <c r="BT67" s="125"/>
      <c r="BU67" s="125"/>
      <c r="BV67" s="125">
        <v>1</v>
      </c>
      <c r="BW67" s="126">
        <v>2</v>
      </c>
      <c r="BX67" s="127">
        <f>IF(P67=0,"",IF(BW67=0,"",(BW67/P67)))</f>
        <v>0.5</v>
      </c>
      <c r="BY67" s="128">
        <v>1</v>
      </c>
      <c r="BZ67" s="129">
        <f>IFERROR(BY67/BW67,"-")</f>
        <v>0.5</v>
      </c>
      <c r="CA67" s="130">
        <v>190000</v>
      </c>
      <c r="CB67" s="131">
        <f>IFERROR(CA67/BW67,"-")</f>
        <v>95000</v>
      </c>
      <c r="CC67" s="132"/>
      <c r="CD67" s="132"/>
      <c r="CE67" s="132">
        <v>1</v>
      </c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2</v>
      </c>
      <c r="CP67" s="141">
        <v>350000</v>
      </c>
      <c r="CQ67" s="141">
        <v>190000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195</v>
      </c>
      <c r="C68" s="203"/>
      <c r="D68" s="203" t="s">
        <v>103</v>
      </c>
      <c r="E68" s="203" t="s">
        <v>193</v>
      </c>
      <c r="F68" s="203" t="s">
        <v>76</v>
      </c>
      <c r="G68" s="203"/>
      <c r="H68" s="90"/>
      <c r="I68" s="90"/>
      <c r="J68" s="188"/>
      <c r="K68" s="81">
        <v>23</v>
      </c>
      <c r="L68" s="81">
        <v>11</v>
      </c>
      <c r="M68" s="81">
        <v>4</v>
      </c>
      <c r="N68" s="91">
        <v>1</v>
      </c>
      <c r="O68" s="92">
        <v>0</v>
      </c>
      <c r="P68" s="93">
        <f>N68+O68</f>
        <v>1</v>
      </c>
      <c r="Q68" s="82">
        <f>IFERROR(P68/M68,"-")</f>
        <v>0.25</v>
      </c>
      <c r="R68" s="81">
        <v>0</v>
      </c>
      <c r="S68" s="81">
        <v>0</v>
      </c>
      <c r="T68" s="82">
        <f>IFERROR(S68/(O68+P68),"-")</f>
        <v>0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>
        <v>1</v>
      </c>
      <c r="BX68" s="127">
        <f>IF(P68=0,"",IF(BW68=0,"",(BW68/P68)))</f>
        <v>1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</v>
      </c>
      <c r="B69" s="203" t="s">
        <v>196</v>
      </c>
      <c r="C69" s="203"/>
      <c r="D69" s="203" t="s">
        <v>197</v>
      </c>
      <c r="E69" s="203" t="s">
        <v>193</v>
      </c>
      <c r="F69" s="203" t="s">
        <v>64</v>
      </c>
      <c r="G69" s="203" t="s">
        <v>80</v>
      </c>
      <c r="H69" s="90" t="s">
        <v>187</v>
      </c>
      <c r="I69" s="205" t="s">
        <v>165</v>
      </c>
      <c r="J69" s="188">
        <v>65000</v>
      </c>
      <c r="K69" s="81">
        <v>4</v>
      </c>
      <c r="L69" s="81">
        <v>0</v>
      </c>
      <c r="M69" s="81">
        <v>32</v>
      </c>
      <c r="N69" s="91">
        <v>2</v>
      </c>
      <c r="O69" s="92">
        <v>0</v>
      </c>
      <c r="P69" s="93">
        <f>N69+O69</f>
        <v>2</v>
      </c>
      <c r="Q69" s="82">
        <f>IFERROR(P69/M69,"-")</f>
        <v>0.0625</v>
      </c>
      <c r="R69" s="81">
        <v>0</v>
      </c>
      <c r="S69" s="81">
        <v>1</v>
      </c>
      <c r="T69" s="82">
        <f>IFERROR(S69/(O69+P69),"-")</f>
        <v>0.5</v>
      </c>
      <c r="U69" s="182">
        <f>IFERROR(J69/SUM(P69:P70),"-")</f>
        <v>13000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-65000</v>
      </c>
      <c r="AB69" s="85">
        <f>SUM(X69:X70)/SUM(J69:J70)</f>
        <v>0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0.5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1</v>
      </c>
      <c r="BO69" s="120">
        <f>IF(P69=0,"",IF(BN69=0,"",(BN69/P69)))</f>
        <v>0.5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198</v>
      </c>
      <c r="C70" s="203"/>
      <c r="D70" s="203" t="s">
        <v>197</v>
      </c>
      <c r="E70" s="203" t="s">
        <v>193</v>
      </c>
      <c r="F70" s="203" t="s">
        <v>76</v>
      </c>
      <c r="G70" s="203"/>
      <c r="H70" s="90"/>
      <c r="I70" s="90"/>
      <c r="J70" s="188"/>
      <c r="K70" s="81">
        <v>28</v>
      </c>
      <c r="L70" s="81">
        <v>16</v>
      </c>
      <c r="M70" s="81">
        <v>13</v>
      </c>
      <c r="N70" s="91">
        <v>3</v>
      </c>
      <c r="O70" s="92">
        <v>0</v>
      </c>
      <c r="P70" s="93">
        <f>N70+O70</f>
        <v>3</v>
      </c>
      <c r="Q70" s="82">
        <f>IFERROR(P70/M70,"-")</f>
        <v>0.23076923076923</v>
      </c>
      <c r="R70" s="81">
        <v>0</v>
      </c>
      <c r="S70" s="81">
        <v>1</v>
      </c>
      <c r="T70" s="82">
        <f>IFERROR(S70/(O70+P70),"-")</f>
        <v>0.33333333333333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2</v>
      </c>
      <c r="BF70" s="113">
        <f>IF(P70=0,"",IF(BE70=0,"",(BE70/P70)))</f>
        <v>0.66666666666667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>
        <v>1</v>
      </c>
      <c r="BX70" s="127">
        <f>IF(P70=0,"",IF(BW70=0,"",(BW70/P70)))</f>
        <v>0.33333333333333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0.16923076923077</v>
      </c>
      <c r="B71" s="203" t="s">
        <v>199</v>
      </c>
      <c r="C71" s="203"/>
      <c r="D71" s="203" t="s">
        <v>197</v>
      </c>
      <c r="E71" s="203" t="s">
        <v>193</v>
      </c>
      <c r="F71" s="203" t="s">
        <v>64</v>
      </c>
      <c r="G71" s="203" t="s">
        <v>169</v>
      </c>
      <c r="H71" s="90" t="s">
        <v>187</v>
      </c>
      <c r="I71" s="205" t="s">
        <v>194</v>
      </c>
      <c r="J71" s="188">
        <v>65000</v>
      </c>
      <c r="K71" s="81">
        <v>3</v>
      </c>
      <c r="L71" s="81">
        <v>0</v>
      </c>
      <c r="M71" s="81">
        <v>22</v>
      </c>
      <c r="N71" s="91">
        <v>1</v>
      </c>
      <c r="O71" s="92">
        <v>0</v>
      </c>
      <c r="P71" s="93">
        <f>N71+O71</f>
        <v>1</v>
      </c>
      <c r="Q71" s="82">
        <f>IFERROR(P71/M71,"-")</f>
        <v>0.045454545454545</v>
      </c>
      <c r="R71" s="81">
        <v>0</v>
      </c>
      <c r="S71" s="81">
        <v>1</v>
      </c>
      <c r="T71" s="82">
        <f>IFERROR(S71/(O71+P71),"-")</f>
        <v>1</v>
      </c>
      <c r="U71" s="182">
        <f>IFERROR(J71/SUM(P71:P72),"-")</f>
        <v>16250</v>
      </c>
      <c r="V71" s="84">
        <v>1</v>
      </c>
      <c r="W71" s="82">
        <f>IF(P71=0,"-",V71/P71)</f>
        <v>1</v>
      </c>
      <c r="X71" s="186">
        <v>1000</v>
      </c>
      <c r="Y71" s="187">
        <f>IFERROR(X71/P71,"-")</f>
        <v>1000</v>
      </c>
      <c r="Z71" s="187">
        <f>IFERROR(X71/V71,"-")</f>
        <v>1000</v>
      </c>
      <c r="AA71" s="188">
        <f>SUM(X71:X72)-SUM(J71:J72)</f>
        <v>-54000</v>
      </c>
      <c r="AB71" s="85">
        <f>SUM(X71:X72)/SUM(J71:J72)</f>
        <v>0.16923076923077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1</v>
      </c>
      <c r="BF71" s="113">
        <f>IF(P71=0,"",IF(BE71=0,"",(BE71/P71)))</f>
        <v>1</v>
      </c>
      <c r="BG71" s="112">
        <v>1</v>
      </c>
      <c r="BH71" s="114">
        <f>IFERROR(BG71/BE71,"-")</f>
        <v>1</v>
      </c>
      <c r="BI71" s="115">
        <v>1000</v>
      </c>
      <c r="BJ71" s="116">
        <f>IFERROR(BI71/BE71,"-")</f>
        <v>1000</v>
      </c>
      <c r="BK71" s="117">
        <v>1</v>
      </c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1000</v>
      </c>
      <c r="CQ71" s="141">
        <v>1000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200</v>
      </c>
      <c r="C72" s="203"/>
      <c r="D72" s="203" t="s">
        <v>197</v>
      </c>
      <c r="E72" s="203" t="s">
        <v>193</v>
      </c>
      <c r="F72" s="203" t="s">
        <v>76</v>
      </c>
      <c r="G72" s="203"/>
      <c r="H72" s="90"/>
      <c r="I72" s="90"/>
      <c r="J72" s="188"/>
      <c r="K72" s="81">
        <v>43</v>
      </c>
      <c r="L72" s="81">
        <v>13</v>
      </c>
      <c r="M72" s="81">
        <v>2</v>
      </c>
      <c r="N72" s="91">
        <v>3</v>
      </c>
      <c r="O72" s="92">
        <v>0</v>
      </c>
      <c r="P72" s="93">
        <f>N72+O72</f>
        <v>3</v>
      </c>
      <c r="Q72" s="82">
        <f>IFERROR(P72/M72,"-")</f>
        <v>1.5</v>
      </c>
      <c r="R72" s="81">
        <v>0</v>
      </c>
      <c r="S72" s="81">
        <v>1</v>
      </c>
      <c r="T72" s="82">
        <f>IFERROR(S72/(O72+P72),"-")</f>
        <v>0.33333333333333</v>
      </c>
      <c r="U72" s="182"/>
      <c r="V72" s="84">
        <v>1</v>
      </c>
      <c r="W72" s="82">
        <f>IF(P72=0,"-",V72/P72)</f>
        <v>0.33333333333333</v>
      </c>
      <c r="X72" s="186">
        <v>10000</v>
      </c>
      <c r="Y72" s="187">
        <f>IFERROR(X72/P72,"-")</f>
        <v>3333.3333333333</v>
      </c>
      <c r="Z72" s="187">
        <f>IFERROR(X72/V72,"-")</f>
        <v>10000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0.33333333333333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2</v>
      </c>
      <c r="BO72" s="120">
        <f>IF(P72=0,"",IF(BN72=0,"",(BN72/P72)))</f>
        <v>0.66666666666667</v>
      </c>
      <c r="BP72" s="121">
        <v>1</v>
      </c>
      <c r="BQ72" s="122">
        <f>IFERROR(BP72/BN72,"-")</f>
        <v>0.5</v>
      </c>
      <c r="BR72" s="123">
        <v>10000</v>
      </c>
      <c r="BS72" s="124">
        <f>IFERROR(BR72/BN72,"-")</f>
        <v>5000</v>
      </c>
      <c r="BT72" s="125"/>
      <c r="BU72" s="125">
        <v>1</v>
      </c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10000</v>
      </c>
      <c r="CQ72" s="141">
        <v>10000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1.56</v>
      </c>
      <c r="B73" s="203" t="s">
        <v>201</v>
      </c>
      <c r="C73" s="203"/>
      <c r="D73" s="203" t="s">
        <v>202</v>
      </c>
      <c r="E73" s="203" t="s">
        <v>168</v>
      </c>
      <c r="F73" s="203" t="s">
        <v>64</v>
      </c>
      <c r="G73" s="203" t="s">
        <v>150</v>
      </c>
      <c r="H73" s="90" t="s">
        <v>203</v>
      </c>
      <c r="I73" s="90" t="s">
        <v>173</v>
      </c>
      <c r="J73" s="188">
        <v>50000</v>
      </c>
      <c r="K73" s="81">
        <v>10</v>
      </c>
      <c r="L73" s="81">
        <v>0</v>
      </c>
      <c r="M73" s="81">
        <v>54</v>
      </c>
      <c r="N73" s="91">
        <v>3</v>
      </c>
      <c r="O73" s="92">
        <v>0</v>
      </c>
      <c r="P73" s="93">
        <f>N73+O73</f>
        <v>3</v>
      </c>
      <c r="Q73" s="82">
        <f>IFERROR(P73/M73,"-")</f>
        <v>0.055555555555556</v>
      </c>
      <c r="R73" s="81">
        <v>0</v>
      </c>
      <c r="S73" s="81">
        <v>1</v>
      </c>
      <c r="T73" s="82">
        <f>IFERROR(S73/(O73+P73),"-")</f>
        <v>0.33333333333333</v>
      </c>
      <c r="U73" s="182">
        <f>IFERROR(J73/SUM(P73:P74),"-")</f>
        <v>8333.3333333333</v>
      </c>
      <c r="V73" s="84">
        <v>1</v>
      </c>
      <c r="W73" s="82">
        <f>IF(P73=0,"-",V73/P73)</f>
        <v>0.33333333333333</v>
      </c>
      <c r="X73" s="186">
        <v>3000</v>
      </c>
      <c r="Y73" s="187">
        <f>IFERROR(X73/P73,"-")</f>
        <v>1000</v>
      </c>
      <c r="Z73" s="187">
        <f>IFERROR(X73/V73,"-")</f>
        <v>3000</v>
      </c>
      <c r="AA73" s="188">
        <f>SUM(X73:X74)-SUM(J73:J74)</f>
        <v>28000</v>
      </c>
      <c r="AB73" s="85">
        <f>SUM(X73:X74)/SUM(J73:J74)</f>
        <v>1.56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>
        <v>2</v>
      </c>
      <c r="AW73" s="107">
        <f>IF(P73=0,"",IF(AV73=0,"",(AV73/P73)))</f>
        <v>0.66666666666667</v>
      </c>
      <c r="AX73" s="106">
        <v>1</v>
      </c>
      <c r="AY73" s="108">
        <f>IFERROR(AX73/AV73,"-")</f>
        <v>0.5</v>
      </c>
      <c r="AZ73" s="109">
        <v>3000</v>
      </c>
      <c r="BA73" s="110">
        <f>IFERROR(AZ73/AV73,"-")</f>
        <v>1500</v>
      </c>
      <c r="BB73" s="111">
        <v>1</v>
      </c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>
        <v>1</v>
      </c>
      <c r="BX73" s="127">
        <f>IF(P73=0,"",IF(BW73=0,"",(BW73/P73)))</f>
        <v>0.33333333333333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3000</v>
      </c>
      <c r="CQ73" s="141">
        <v>3000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204</v>
      </c>
      <c r="C74" s="203"/>
      <c r="D74" s="203" t="s">
        <v>202</v>
      </c>
      <c r="E74" s="203" t="s">
        <v>168</v>
      </c>
      <c r="F74" s="203" t="s">
        <v>76</v>
      </c>
      <c r="G74" s="203"/>
      <c r="H74" s="90"/>
      <c r="I74" s="90"/>
      <c r="J74" s="188"/>
      <c r="K74" s="81">
        <v>13</v>
      </c>
      <c r="L74" s="81">
        <v>11</v>
      </c>
      <c r="M74" s="81">
        <v>5</v>
      </c>
      <c r="N74" s="91">
        <v>3</v>
      </c>
      <c r="O74" s="92">
        <v>0</v>
      </c>
      <c r="P74" s="93">
        <f>N74+O74</f>
        <v>3</v>
      </c>
      <c r="Q74" s="82">
        <f>IFERROR(P74/M74,"-")</f>
        <v>0.6</v>
      </c>
      <c r="R74" s="81">
        <v>0</v>
      </c>
      <c r="S74" s="81">
        <v>2</v>
      </c>
      <c r="T74" s="82">
        <f>IFERROR(S74/(O74+P74),"-")</f>
        <v>0.66666666666667</v>
      </c>
      <c r="U74" s="182"/>
      <c r="V74" s="84">
        <v>1</v>
      </c>
      <c r="W74" s="82">
        <f>IF(P74=0,"-",V74/P74)</f>
        <v>0.33333333333333</v>
      </c>
      <c r="X74" s="186">
        <v>75000</v>
      </c>
      <c r="Y74" s="187">
        <f>IFERROR(X74/P74,"-")</f>
        <v>25000</v>
      </c>
      <c r="Z74" s="187">
        <f>IFERROR(X74/V74,"-")</f>
        <v>75000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>
        <v>1</v>
      </c>
      <c r="AW74" s="107">
        <f>IF(P74=0,"",IF(AV74=0,"",(AV74/P74)))</f>
        <v>0.33333333333333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>
        <v>1</v>
      </c>
      <c r="BF74" s="113">
        <f>IF(P74=0,"",IF(BE74=0,"",(BE74/P74)))</f>
        <v>0.33333333333333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1</v>
      </c>
      <c r="BX74" s="127">
        <f>IF(P74=0,"",IF(BW74=0,"",(BW74/P74)))</f>
        <v>0.33333333333333</v>
      </c>
      <c r="BY74" s="128">
        <v>1</v>
      </c>
      <c r="BZ74" s="129">
        <f>IFERROR(BY74/BW74,"-")</f>
        <v>1</v>
      </c>
      <c r="CA74" s="130">
        <v>75000</v>
      </c>
      <c r="CB74" s="131">
        <f>IFERROR(CA74/BW74,"-")</f>
        <v>75000</v>
      </c>
      <c r="CC74" s="132"/>
      <c r="CD74" s="132"/>
      <c r="CE74" s="132">
        <v>1</v>
      </c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75000</v>
      </c>
      <c r="CQ74" s="141">
        <v>75000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0.16</v>
      </c>
      <c r="B75" s="203" t="s">
        <v>205</v>
      </c>
      <c r="C75" s="203"/>
      <c r="D75" s="203" t="s">
        <v>103</v>
      </c>
      <c r="E75" s="203" t="s">
        <v>63</v>
      </c>
      <c r="F75" s="203" t="s">
        <v>64</v>
      </c>
      <c r="G75" s="203" t="s">
        <v>150</v>
      </c>
      <c r="H75" s="90" t="s">
        <v>203</v>
      </c>
      <c r="I75" s="90" t="s">
        <v>206</v>
      </c>
      <c r="J75" s="188">
        <v>50000</v>
      </c>
      <c r="K75" s="81">
        <v>18</v>
      </c>
      <c r="L75" s="81">
        <v>0</v>
      </c>
      <c r="M75" s="81">
        <v>82</v>
      </c>
      <c r="N75" s="91">
        <v>7</v>
      </c>
      <c r="O75" s="92">
        <v>0</v>
      </c>
      <c r="P75" s="93">
        <f>N75+O75</f>
        <v>7</v>
      </c>
      <c r="Q75" s="82">
        <f>IFERROR(P75/M75,"-")</f>
        <v>0.085365853658537</v>
      </c>
      <c r="R75" s="81">
        <v>0</v>
      </c>
      <c r="S75" s="81">
        <v>3</v>
      </c>
      <c r="T75" s="82">
        <f>IFERROR(S75/(O75+P75),"-")</f>
        <v>0.42857142857143</v>
      </c>
      <c r="U75" s="182">
        <f>IFERROR(J75/SUM(P75:P76),"-")</f>
        <v>6250</v>
      </c>
      <c r="V75" s="84">
        <v>1</v>
      </c>
      <c r="W75" s="82">
        <f>IF(P75=0,"-",V75/P75)</f>
        <v>0.14285714285714</v>
      </c>
      <c r="X75" s="186">
        <v>3000</v>
      </c>
      <c r="Y75" s="187">
        <f>IFERROR(X75/P75,"-")</f>
        <v>428.57142857143</v>
      </c>
      <c r="Z75" s="187">
        <f>IFERROR(X75/V75,"-")</f>
        <v>3000</v>
      </c>
      <c r="AA75" s="188">
        <f>SUM(X75:X76)-SUM(J75:J76)</f>
        <v>-42000</v>
      </c>
      <c r="AB75" s="85">
        <f>SUM(X75:X76)/SUM(J75:J76)</f>
        <v>0.16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>
        <v>2</v>
      </c>
      <c r="AN75" s="101">
        <f>IF(P75=0,"",IF(AM75=0,"",(AM75/P75)))</f>
        <v>0.28571428571429</v>
      </c>
      <c r="AO75" s="100"/>
      <c r="AP75" s="102">
        <f>IFERROR(AP75/AM75,"-")</f>
        <v>0</v>
      </c>
      <c r="AQ75" s="103"/>
      <c r="AR75" s="104">
        <f>IFERROR(AQ75/AM75,"-")</f>
        <v>0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2</v>
      </c>
      <c r="BF75" s="113">
        <f>IF(P75=0,"",IF(BE75=0,"",(BE75/P75)))</f>
        <v>0.28571428571429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1</v>
      </c>
      <c r="BO75" s="120">
        <f>IF(P75=0,"",IF(BN75=0,"",(BN75/P75)))</f>
        <v>0.14285714285714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2</v>
      </c>
      <c r="BX75" s="127">
        <f>IF(P75=0,"",IF(BW75=0,"",(BW75/P75)))</f>
        <v>0.28571428571429</v>
      </c>
      <c r="BY75" s="128">
        <v>1</v>
      </c>
      <c r="BZ75" s="129">
        <f>IFERROR(BY75/BW75,"-")</f>
        <v>0.5</v>
      </c>
      <c r="CA75" s="130">
        <v>3000</v>
      </c>
      <c r="CB75" s="131">
        <f>IFERROR(CA75/BW75,"-")</f>
        <v>1500</v>
      </c>
      <c r="CC75" s="132">
        <v>1</v>
      </c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1</v>
      </c>
      <c r="CP75" s="141">
        <v>3000</v>
      </c>
      <c r="CQ75" s="141">
        <v>3000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207</v>
      </c>
      <c r="C76" s="203"/>
      <c r="D76" s="203" t="s">
        <v>103</v>
      </c>
      <c r="E76" s="203" t="s">
        <v>63</v>
      </c>
      <c r="F76" s="203" t="s">
        <v>76</v>
      </c>
      <c r="G76" s="203"/>
      <c r="H76" s="90"/>
      <c r="I76" s="90"/>
      <c r="J76" s="188"/>
      <c r="K76" s="81">
        <v>13</v>
      </c>
      <c r="L76" s="81">
        <v>11</v>
      </c>
      <c r="M76" s="81">
        <v>6</v>
      </c>
      <c r="N76" s="91">
        <v>1</v>
      </c>
      <c r="O76" s="92">
        <v>0</v>
      </c>
      <c r="P76" s="93">
        <f>N76+O76</f>
        <v>1</v>
      </c>
      <c r="Q76" s="82">
        <f>IFERROR(P76/M76,"-")</f>
        <v>0.16666666666667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1</v>
      </c>
      <c r="W76" s="82">
        <f>IF(P76=0,"-",V76/P76)</f>
        <v>1</v>
      </c>
      <c r="X76" s="186">
        <v>5000</v>
      </c>
      <c r="Y76" s="187">
        <f>IFERROR(X76/P76,"-")</f>
        <v>5000</v>
      </c>
      <c r="Z76" s="187">
        <f>IFERROR(X76/V76,"-")</f>
        <v>5000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>
        <v>1</v>
      </c>
      <c r="AN76" s="101">
        <f>IF(P76=0,"",IF(AM76=0,"",(AM76/P76)))</f>
        <v>1</v>
      </c>
      <c r="AO76" s="100">
        <v>1</v>
      </c>
      <c r="AP76" s="102">
        <f>IFERROR(AP76/AM76,"-")</f>
        <v>0</v>
      </c>
      <c r="AQ76" s="103">
        <v>5000</v>
      </c>
      <c r="AR76" s="104">
        <f>IFERROR(AQ76/AM76,"-")</f>
        <v>5000</v>
      </c>
      <c r="AS76" s="105">
        <v>1</v>
      </c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>
        <f>IF(P76=0,"",IF(BN76=0,"",(BN76/P76)))</f>
        <v>0</v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5000</v>
      </c>
      <c r="CQ76" s="141">
        <v>5000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0.66</v>
      </c>
      <c r="B77" s="203" t="s">
        <v>208</v>
      </c>
      <c r="C77" s="203"/>
      <c r="D77" s="203" t="s">
        <v>209</v>
      </c>
      <c r="E77" s="203" t="s">
        <v>210</v>
      </c>
      <c r="F77" s="203" t="s">
        <v>64</v>
      </c>
      <c r="G77" s="203" t="s">
        <v>150</v>
      </c>
      <c r="H77" s="90" t="s">
        <v>203</v>
      </c>
      <c r="I77" s="90" t="s">
        <v>211</v>
      </c>
      <c r="J77" s="188">
        <v>50000</v>
      </c>
      <c r="K77" s="81">
        <v>9</v>
      </c>
      <c r="L77" s="81">
        <v>0</v>
      </c>
      <c r="M77" s="81">
        <v>35</v>
      </c>
      <c r="N77" s="91">
        <v>5</v>
      </c>
      <c r="O77" s="92">
        <v>0</v>
      </c>
      <c r="P77" s="93">
        <f>N77+O77</f>
        <v>5</v>
      </c>
      <c r="Q77" s="82">
        <f>IFERROR(P77/M77,"-")</f>
        <v>0.14285714285714</v>
      </c>
      <c r="R77" s="81">
        <v>1</v>
      </c>
      <c r="S77" s="81">
        <v>2</v>
      </c>
      <c r="T77" s="82">
        <f>IFERROR(S77/(O77+P77),"-")</f>
        <v>0.4</v>
      </c>
      <c r="U77" s="182">
        <f>IFERROR(J77/SUM(P77:P78),"-")</f>
        <v>5555.5555555556</v>
      </c>
      <c r="V77" s="84">
        <v>1</v>
      </c>
      <c r="W77" s="82">
        <f>IF(P77=0,"-",V77/P77)</f>
        <v>0.2</v>
      </c>
      <c r="X77" s="186">
        <v>30000</v>
      </c>
      <c r="Y77" s="187">
        <f>IFERROR(X77/P77,"-")</f>
        <v>6000</v>
      </c>
      <c r="Z77" s="187">
        <f>IFERROR(X77/V77,"-")</f>
        <v>30000</v>
      </c>
      <c r="AA77" s="188">
        <f>SUM(X77:X78)-SUM(J77:J78)</f>
        <v>-17000</v>
      </c>
      <c r="AB77" s="85">
        <f>SUM(X77:X78)/SUM(J77:J78)</f>
        <v>0.66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2</v>
      </c>
      <c r="AN77" s="101">
        <f>IF(P77=0,"",IF(AM77=0,"",(AM77/P77)))</f>
        <v>0.4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0.2</v>
      </c>
      <c r="BG77" s="112">
        <v>1</v>
      </c>
      <c r="BH77" s="114">
        <f>IFERROR(BG77/BE77,"-")</f>
        <v>1</v>
      </c>
      <c r="BI77" s="115">
        <v>30000</v>
      </c>
      <c r="BJ77" s="116">
        <f>IFERROR(BI77/BE77,"-")</f>
        <v>30000</v>
      </c>
      <c r="BK77" s="117"/>
      <c r="BL77" s="117"/>
      <c r="BM77" s="117">
        <v>1</v>
      </c>
      <c r="BN77" s="119">
        <v>2</v>
      </c>
      <c r="BO77" s="120">
        <f>IF(P77=0,"",IF(BN77=0,"",(BN77/P77)))</f>
        <v>0.4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30000</v>
      </c>
      <c r="CQ77" s="141">
        <v>30000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212</v>
      </c>
      <c r="C78" s="203"/>
      <c r="D78" s="203" t="s">
        <v>209</v>
      </c>
      <c r="E78" s="203" t="s">
        <v>210</v>
      </c>
      <c r="F78" s="203" t="s">
        <v>76</v>
      </c>
      <c r="G78" s="203"/>
      <c r="H78" s="90"/>
      <c r="I78" s="90"/>
      <c r="J78" s="188"/>
      <c r="K78" s="81">
        <v>20</v>
      </c>
      <c r="L78" s="81">
        <v>17</v>
      </c>
      <c r="M78" s="81">
        <v>15</v>
      </c>
      <c r="N78" s="91">
        <v>4</v>
      </c>
      <c r="O78" s="92">
        <v>0</v>
      </c>
      <c r="P78" s="93">
        <f>N78+O78</f>
        <v>4</v>
      </c>
      <c r="Q78" s="82">
        <f>IFERROR(P78/M78,"-")</f>
        <v>0.26666666666667</v>
      </c>
      <c r="R78" s="81">
        <v>0</v>
      </c>
      <c r="S78" s="81">
        <v>1</v>
      </c>
      <c r="T78" s="82">
        <f>IFERROR(S78/(O78+P78),"-")</f>
        <v>0.25</v>
      </c>
      <c r="U78" s="182"/>
      <c r="V78" s="84">
        <v>1</v>
      </c>
      <c r="W78" s="82">
        <f>IF(P78=0,"-",V78/P78)</f>
        <v>0.25</v>
      </c>
      <c r="X78" s="186">
        <v>3000</v>
      </c>
      <c r="Y78" s="187">
        <f>IFERROR(X78/P78,"-")</f>
        <v>750</v>
      </c>
      <c r="Z78" s="187">
        <f>IFERROR(X78/V78,"-")</f>
        <v>3000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1</v>
      </c>
      <c r="BO78" s="120">
        <f>IF(P78=0,"",IF(BN78=0,"",(BN78/P78)))</f>
        <v>0.25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>
        <v>1</v>
      </c>
      <c r="BX78" s="127">
        <f>IF(P78=0,"",IF(BW78=0,"",(BW78/P78)))</f>
        <v>0.25</v>
      </c>
      <c r="BY78" s="128">
        <v>1</v>
      </c>
      <c r="BZ78" s="129">
        <f>IFERROR(BY78/BW78,"-")</f>
        <v>1</v>
      </c>
      <c r="CA78" s="130">
        <v>3000</v>
      </c>
      <c r="CB78" s="131">
        <f>IFERROR(CA78/BW78,"-")</f>
        <v>3000</v>
      </c>
      <c r="CC78" s="132">
        <v>1</v>
      </c>
      <c r="CD78" s="132"/>
      <c r="CE78" s="132"/>
      <c r="CF78" s="133">
        <v>2</v>
      </c>
      <c r="CG78" s="134">
        <f>IF(P78=0,"",IF(CF78=0,"",(CF78/P78)))</f>
        <v>0.5</v>
      </c>
      <c r="CH78" s="135"/>
      <c r="CI78" s="136">
        <f>IFERROR(CH78/CF78,"-")</f>
        <v>0</v>
      </c>
      <c r="CJ78" s="137"/>
      <c r="CK78" s="138">
        <f>IFERROR(CJ78/CF78,"-")</f>
        <v>0</v>
      </c>
      <c r="CL78" s="139"/>
      <c r="CM78" s="139"/>
      <c r="CN78" s="139"/>
      <c r="CO78" s="140">
        <v>1</v>
      </c>
      <c r="CP78" s="141">
        <v>3000</v>
      </c>
      <c r="CQ78" s="141">
        <v>3000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5.392</v>
      </c>
      <c r="B79" s="203" t="s">
        <v>213</v>
      </c>
      <c r="C79" s="203"/>
      <c r="D79" s="203" t="s">
        <v>214</v>
      </c>
      <c r="E79" s="203" t="s">
        <v>135</v>
      </c>
      <c r="F79" s="203" t="s">
        <v>64</v>
      </c>
      <c r="G79" s="203" t="s">
        <v>172</v>
      </c>
      <c r="H79" s="90" t="s">
        <v>215</v>
      </c>
      <c r="I79" s="204" t="s">
        <v>105</v>
      </c>
      <c r="J79" s="188">
        <v>125000</v>
      </c>
      <c r="K79" s="81">
        <v>5</v>
      </c>
      <c r="L79" s="81">
        <v>0</v>
      </c>
      <c r="M79" s="81">
        <v>37</v>
      </c>
      <c r="N79" s="91">
        <v>2</v>
      </c>
      <c r="O79" s="92">
        <v>0</v>
      </c>
      <c r="P79" s="93">
        <f>N79+O79</f>
        <v>2</v>
      </c>
      <c r="Q79" s="82">
        <f>IFERROR(P79/M79,"-")</f>
        <v>0.054054054054054</v>
      </c>
      <c r="R79" s="81">
        <v>0</v>
      </c>
      <c r="S79" s="81">
        <v>0</v>
      </c>
      <c r="T79" s="82">
        <f>IFERROR(S79/(O79+P79),"-")</f>
        <v>0</v>
      </c>
      <c r="U79" s="182">
        <f>IFERROR(J79/SUM(P79:P84),"-")</f>
        <v>6944.4444444444</v>
      </c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>
        <f>SUM(X79:X84)-SUM(J79:J84)</f>
        <v>549000</v>
      </c>
      <c r="AB79" s="85">
        <f>SUM(X79:X84)/SUM(J79:J84)</f>
        <v>5.392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2</v>
      </c>
      <c r="BO79" s="120">
        <f>IF(P79=0,"",IF(BN79=0,"",(BN79/P79)))</f>
        <v>1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216</v>
      </c>
      <c r="C80" s="203"/>
      <c r="D80" s="203" t="s">
        <v>217</v>
      </c>
      <c r="E80" s="203" t="s">
        <v>125</v>
      </c>
      <c r="F80" s="203" t="s">
        <v>64</v>
      </c>
      <c r="G80" s="203" t="s">
        <v>172</v>
      </c>
      <c r="H80" s="90" t="s">
        <v>215</v>
      </c>
      <c r="I80" s="205" t="s">
        <v>90</v>
      </c>
      <c r="J80" s="188"/>
      <c r="K80" s="81">
        <v>4</v>
      </c>
      <c r="L80" s="81">
        <v>0</v>
      </c>
      <c r="M80" s="81">
        <v>33</v>
      </c>
      <c r="N80" s="91">
        <v>1</v>
      </c>
      <c r="O80" s="92">
        <v>0</v>
      </c>
      <c r="P80" s="93">
        <f>N80+O80</f>
        <v>1</v>
      </c>
      <c r="Q80" s="82">
        <f>IFERROR(P80/M80,"-")</f>
        <v>0.03030303030303</v>
      </c>
      <c r="R80" s="81">
        <v>0</v>
      </c>
      <c r="S80" s="81">
        <v>1</v>
      </c>
      <c r="T80" s="82">
        <f>IFERROR(S80/(O80+P80),"-")</f>
        <v>1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>
        <v>1</v>
      </c>
      <c r="BF80" s="113">
        <f>IF(P80=0,"",IF(BE80=0,"",(BE80/P80)))</f>
        <v>1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>
        <f>IF(P80=0,"",IF(BW80=0,"",(BW80/P80)))</f>
        <v>0</v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218</v>
      </c>
      <c r="C81" s="203"/>
      <c r="D81" s="203" t="s">
        <v>219</v>
      </c>
      <c r="E81" s="203" t="s">
        <v>128</v>
      </c>
      <c r="F81" s="203" t="s">
        <v>64</v>
      </c>
      <c r="G81" s="203" t="s">
        <v>172</v>
      </c>
      <c r="H81" s="90" t="s">
        <v>215</v>
      </c>
      <c r="I81" s="204" t="s">
        <v>95</v>
      </c>
      <c r="J81" s="188"/>
      <c r="K81" s="81">
        <v>9</v>
      </c>
      <c r="L81" s="81">
        <v>0</v>
      </c>
      <c r="M81" s="81">
        <v>42</v>
      </c>
      <c r="N81" s="91">
        <v>4</v>
      </c>
      <c r="O81" s="92">
        <v>0</v>
      </c>
      <c r="P81" s="93">
        <f>N81+O81</f>
        <v>4</v>
      </c>
      <c r="Q81" s="82">
        <f>IFERROR(P81/M81,"-")</f>
        <v>0.095238095238095</v>
      </c>
      <c r="R81" s="81">
        <v>0</v>
      </c>
      <c r="S81" s="81">
        <v>1</v>
      </c>
      <c r="T81" s="82">
        <f>IFERROR(S81/(O81+P81),"-")</f>
        <v>0.25</v>
      </c>
      <c r="U81" s="182"/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1</v>
      </c>
      <c r="BF81" s="113">
        <f>IF(P81=0,"",IF(BE81=0,"",(BE81/P81)))</f>
        <v>0.25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>
        <v>2</v>
      </c>
      <c r="BO81" s="120">
        <f>IF(P81=0,"",IF(BN81=0,"",(BN81/P81)))</f>
        <v>0.5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>
        <v>1</v>
      </c>
      <c r="BX81" s="127">
        <f>IF(P81=0,"",IF(BW81=0,"",(BW81/P81)))</f>
        <v>0.25</v>
      </c>
      <c r="BY81" s="128"/>
      <c r="BZ81" s="129">
        <f>IFERROR(BY81/BW81,"-")</f>
        <v>0</v>
      </c>
      <c r="CA81" s="130"/>
      <c r="CB81" s="131">
        <f>IFERROR(CA81/BW81,"-")</f>
        <v>0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220</v>
      </c>
      <c r="C82" s="203"/>
      <c r="D82" s="203" t="s">
        <v>221</v>
      </c>
      <c r="E82" s="203" t="s">
        <v>131</v>
      </c>
      <c r="F82" s="203" t="s">
        <v>64</v>
      </c>
      <c r="G82" s="203" t="s">
        <v>172</v>
      </c>
      <c r="H82" s="90" t="s">
        <v>215</v>
      </c>
      <c r="I82" s="205" t="s">
        <v>194</v>
      </c>
      <c r="J82" s="188"/>
      <c r="K82" s="81">
        <v>3</v>
      </c>
      <c r="L82" s="81">
        <v>0</v>
      </c>
      <c r="M82" s="81">
        <v>13</v>
      </c>
      <c r="N82" s="91">
        <v>2</v>
      </c>
      <c r="O82" s="92">
        <v>0</v>
      </c>
      <c r="P82" s="93">
        <f>N82+O82</f>
        <v>2</v>
      </c>
      <c r="Q82" s="82">
        <f>IFERROR(P82/M82,"-")</f>
        <v>0.15384615384615</v>
      </c>
      <c r="R82" s="81">
        <v>0</v>
      </c>
      <c r="S82" s="81">
        <v>2</v>
      </c>
      <c r="T82" s="82">
        <f>IFERROR(S82/(O82+P82),"-")</f>
        <v>1</v>
      </c>
      <c r="U82" s="182"/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>
        <v>1</v>
      </c>
      <c r="AN82" s="101">
        <f>IF(P82=0,"",IF(AM82=0,"",(AM82/P82)))</f>
        <v>0.5</v>
      </c>
      <c r="AO82" s="100"/>
      <c r="AP82" s="102">
        <f>IFERROR(AP82/AM82,"-")</f>
        <v>0</v>
      </c>
      <c r="AQ82" s="103"/>
      <c r="AR82" s="104">
        <f>IFERROR(AQ82/AM82,"-")</f>
        <v>0</v>
      </c>
      <c r="AS82" s="105"/>
      <c r="AT82" s="105"/>
      <c r="AU82" s="105"/>
      <c r="AV82" s="106">
        <v>1</v>
      </c>
      <c r="AW82" s="107">
        <f>IF(P82=0,"",IF(AV82=0,"",(AV82/P82)))</f>
        <v>0.5</v>
      </c>
      <c r="AX82" s="106"/>
      <c r="AY82" s="108">
        <f>IFERROR(AX82/AV82,"-")</f>
        <v>0</v>
      </c>
      <c r="AZ82" s="109"/>
      <c r="BA82" s="110">
        <f>IFERROR(AZ82/AV82,"-")</f>
        <v>0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>
        <f>IF(P82=0,"",IF(BN82=0,"",(BN82/P82)))</f>
        <v>0</v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222</v>
      </c>
      <c r="C83" s="203"/>
      <c r="D83" s="203" t="s">
        <v>223</v>
      </c>
      <c r="E83" s="203" t="s">
        <v>224</v>
      </c>
      <c r="F83" s="203" t="s">
        <v>64</v>
      </c>
      <c r="G83" s="203" t="s">
        <v>172</v>
      </c>
      <c r="H83" s="90" t="s">
        <v>215</v>
      </c>
      <c r="I83" s="204" t="s">
        <v>162</v>
      </c>
      <c r="J83" s="188"/>
      <c r="K83" s="81">
        <v>11</v>
      </c>
      <c r="L83" s="81">
        <v>0</v>
      </c>
      <c r="M83" s="81">
        <v>37</v>
      </c>
      <c r="N83" s="91">
        <v>2</v>
      </c>
      <c r="O83" s="92">
        <v>0</v>
      </c>
      <c r="P83" s="93">
        <f>N83+O83</f>
        <v>2</v>
      </c>
      <c r="Q83" s="82">
        <f>IFERROR(P83/M83,"-")</f>
        <v>0.054054054054054</v>
      </c>
      <c r="R83" s="81">
        <v>0</v>
      </c>
      <c r="S83" s="81">
        <v>2</v>
      </c>
      <c r="T83" s="82">
        <f>IFERROR(S83/(O83+P83),"-")</f>
        <v>1</v>
      </c>
      <c r="U83" s="182"/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2</v>
      </c>
      <c r="BF83" s="113">
        <f>IF(P83=0,"",IF(BE83=0,"",(BE83/P83)))</f>
        <v>1</v>
      </c>
      <c r="BG83" s="112"/>
      <c r="BH83" s="114">
        <f>IFERROR(BG83/BE83,"-")</f>
        <v>0</v>
      </c>
      <c r="BI83" s="115"/>
      <c r="BJ83" s="116">
        <f>IFERROR(BI83/BE83,"-")</f>
        <v>0</v>
      </c>
      <c r="BK83" s="117"/>
      <c r="BL83" s="117"/>
      <c r="BM83" s="117"/>
      <c r="BN83" s="119"/>
      <c r="BO83" s="120">
        <f>IF(P83=0,"",IF(BN83=0,"",(BN83/P83)))</f>
        <v>0</v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225</v>
      </c>
      <c r="C84" s="203"/>
      <c r="D84" s="203" t="s">
        <v>75</v>
      </c>
      <c r="E84" s="203" t="s">
        <v>75</v>
      </c>
      <c r="F84" s="203" t="s">
        <v>76</v>
      </c>
      <c r="G84" s="203" t="s">
        <v>226</v>
      </c>
      <c r="H84" s="90"/>
      <c r="I84" s="90"/>
      <c r="J84" s="188"/>
      <c r="K84" s="81">
        <v>94</v>
      </c>
      <c r="L84" s="81">
        <v>40</v>
      </c>
      <c r="M84" s="81">
        <v>42</v>
      </c>
      <c r="N84" s="91">
        <v>7</v>
      </c>
      <c r="O84" s="92">
        <v>0</v>
      </c>
      <c r="P84" s="93">
        <f>N84+O84</f>
        <v>7</v>
      </c>
      <c r="Q84" s="82">
        <f>IFERROR(P84/M84,"-")</f>
        <v>0.16666666666667</v>
      </c>
      <c r="R84" s="81">
        <v>1</v>
      </c>
      <c r="S84" s="81">
        <v>1</v>
      </c>
      <c r="T84" s="82">
        <f>IFERROR(S84/(O84+P84),"-")</f>
        <v>0.14285714285714</v>
      </c>
      <c r="U84" s="182"/>
      <c r="V84" s="84">
        <v>2</v>
      </c>
      <c r="W84" s="82">
        <f>IF(P84=0,"-",V84/P84)</f>
        <v>0.28571428571429</v>
      </c>
      <c r="X84" s="186">
        <v>674000</v>
      </c>
      <c r="Y84" s="187">
        <f>IFERROR(X84/P84,"-")</f>
        <v>96285.714285714</v>
      </c>
      <c r="Z84" s="187">
        <f>IFERROR(X84/V84,"-")</f>
        <v>337000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3</v>
      </c>
      <c r="BF84" s="113">
        <f>IF(P84=0,"",IF(BE84=0,"",(BE84/P84)))</f>
        <v>0.42857142857143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>
        <v>3</v>
      </c>
      <c r="BO84" s="120">
        <f>IF(P84=0,"",IF(BN84=0,"",(BN84/P84)))</f>
        <v>0.42857142857143</v>
      </c>
      <c r="BP84" s="121">
        <v>1</v>
      </c>
      <c r="BQ84" s="122">
        <f>IFERROR(BP84/BN84,"-")</f>
        <v>0.33333333333333</v>
      </c>
      <c r="BR84" s="123">
        <v>3000</v>
      </c>
      <c r="BS84" s="124">
        <f>IFERROR(BR84/BN84,"-")</f>
        <v>1000</v>
      </c>
      <c r="BT84" s="125">
        <v>1</v>
      </c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>
        <v>1</v>
      </c>
      <c r="CG84" s="134">
        <f>IF(P84=0,"",IF(CF84=0,"",(CF84/P84)))</f>
        <v>0.14285714285714</v>
      </c>
      <c r="CH84" s="135">
        <v>1</v>
      </c>
      <c r="CI84" s="136">
        <f>IFERROR(CH84/CF84,"-")</f>
        <v>1</v>
      </c>
      <c r="CJ84" s="137">
        <v>671000</v>
      </c>
      <c r="CK84" s="138">
        <f>IFERROR(CJ84/CF84,"-")</f>
        <v>671000</v>
      </c>
      <c r="CL84" s="139"/>
      <c r="CM84" s="139"/>
      <c r="CN84" s="139">
        <v>1</v>
      </c>
      <c r="CO84" s="140">
        <v>2</v>
      </c>
      <c r="CP84" s="141">
        <v>674000</v>
      </c>
      <c r="CQ84" s="141">
        <v>671000</v>
      </c>
      <c r="CR84" s="141"/>
      <c r="CS84" s="142" t="str">
        <f>IF(AND(CQ84=0,CR84=0),"",IF(AND(CQ84&lt;=100000,CR84&lt;=100000),"",IF(CQ84/CP84&gt;0.7,"男高",IF(CR84/CP84&gt;0.7,"女高",""))))</f>
        <v>男高</v>
      </c>
    </row>
    <row r="85" spans="1:98">
      <c r="A85" s="80">
        <f>AB85</f>
        <v>0.95</v>
      </c>
      <c r="B85" s="203" t="s">
        <v>227</v>
      </c>
      <c r="C85" s="203"/>
      <c r="D85" s="203"/>
      <c r="E85" s="203"/>
      <c r="F85" s="203" t="s">
        <v>64</v>
      </c>
      <c r="G85" s="203" t="s">
        <v>228</v>
      </c>
      <c r="H85" s="90" t="s">
        <v>229</v>
      </c>
      <c r="I85" s="90" t="s">
        <v>211</v>
      </c>
      <c r="J85" s="188">
        <v>80000</v>
      </c>
      <c r="K85" s="81">
        <v>9</v>
      </c>
      <c r="L85" s="81">
        <v>0</v>
      </c>
      <c r="M85" s="81">
        <v>91</v>
      </c>
      <c r="N85" s="91">
        <v>6</v>
      </c>
      <c r="O85" s="92">
        <v>0</v>
      </c>
      <c r="P85" s="93">
        <f>N85+O85</f>
        <v>6</v>
      </c>
      <c r="Q85" s="82">
        <f>IFERROR(P85/M85,"-")</f>
        <v>0.065934065934066</v>
      </c>
      <c r="R85" s="81">
        <v>1</v>
      </c>
      <c r="S85" s="81">
        <v>4</v>
      </c>
      <c r="T85" s="82">
        <f>IFERROR(S85/(O85+P85),"-")</f>
        <v>0.66666666666667</v>
      </c>
      <c r="U85" s="182">
        <f>IFERROR(J85/SUM(P85:P86),"-")</f>
        <v>10000</v>
      </c>
      <c r="V85" s="84">
        <v>2</v>
      </c>
      <c r="W85" s="82">
        <f>IF(P85=0,"-",V85/P85)</f>
        <v>0.33333333333333</v>
      </c>
      <c r="X85" s="186">
        <v>6000</v>
      </c>
      <c r="Y85" s="187">
        <f>IFERROR(X85/P85,"-")</f>
        <v>1000</v>
      </c>
      <c r="Z85" s="187">
        <f>IFERROR(X85/V85,"-")</f>
        <v>3000</v>
      </c>
      <c r="AA85" s="188">
        <f>SUM(X85:X86)-SUM(J85:J86)</f>
        <v>-4000</v>
      </c>
      <c r="AB85" s="85">
        <f>SUM(X85:X86)/SUM(J85:J86)</f>
        <v>0.95</v>
      </c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>
        <v>1</v>
      </c>
      <c r="AN85" s="101">
        <f>IF(P85=0,"",IF(AM85=0,"",(AM85/P85)))</f>
        <v>0.16666666666667</v>
      </c>
      <c r="AO85" s="100"/>
      <c r="AP85" s="102">
        <f>IFERROR(AP85/AM85,"-")</f>
        <v>0</v>
      </c>
      <c r="AQ85" s="103"/>
      <c r="AR85" s="104">
        <f>IFERROR(AQ85/AM85,"-")</f>
        <v>0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>
        <v>3</v>
      </c>
      <c r="BO85" s="120">
        <f>IF(P85=0,"",IF(BN85=0,"",(BN85/P85)))</f>
        <v>0.5</v>
      </c>
      <c r="BP85" s="121">
        <v>1</v>
      </c>
      <c r="BQ85" s="122">
        <f>IFERROR(BP85/BN85,"-")</f>
        <v>0.33333333333333</v>
      </c>
      <c r="BR85" s="123">
        <v>3000</v>
      </c>
      <c r="BS85" s="124">
        <f>IFERROR(BR85/BN85,"-")</f>
        <v>1000</v>
      </c>
      <c r="BT85" s="125">
        <v>1</v>
      </c>
      <c r="BU85" s="125"/>
      <c r="BV85" s="125"/>
      <c r="BW85" s="126">
        <v>2</v>
      </c>
      <c r="BX85" s="127">
        <f>IF(P85=0,"",IF(BW85=0,"",(BW85/P85)))</f>
        <v>0.33333333333333</v>
      </c>
      <c r="BY85" s="128">
        <v>1</v>
      </c>
      <c r="BZ85" s="129">
        <f>IFERROR(BY85/BW85,"-")</f>
        <v>0.5</v>
      </c>
      <c r="CA85" s="130">
        <v>3000</v>
      </c>
      <c r="CB85" s="131">
        <f>IFERROR(CA85/BW85,"-")</f>
        <v>1500</v>
      </c>
      <c r="CC85" s="132">
        <v>1</v>
      </c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2</v>
      </c>
      <c r="CP85" s="141">
        <v>6000</v>
      </c>
      <c r="CQ85" s="141">
        <v>3000</v>
      </c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230</v>
      </c>
      <c r="C86" s="203"/>
      <c r="D86" s="203"/>
      <c r="E86" s="203"/>
      <c r="F86" s="203" t="s">
        <v>76</v>
      </c>
      <c r="G86" s="203"/>
      <c r="H86" s="90"/>
      <c r="I86" s="90"/>
      <c r="J86" s="188"/>
      <c r="K86" s="81">
        <v>139</v>
      </c>
      <c r="L86" s="81">
        <v>12</v>
      </c>
      <c r="M86" s="81">
        <v>2</v>
      </c>
      <c r="N86" s="91">
        <v>2</v>
      </c>
      <c r="O86" s="92">
        <v>0</v>
      </c>
      <c r="P86" s="93">
        <f>N86+O86</f>
        <v>2</v>
      </c>
      <c r="Q86" s="82">
        <f>IFERROR(P86/M86,"-")</f>
        <v>1</v>
      </c>
      <c r="R86" s="81">
        <v>0</v>
      </c>
      <c r="S86" s="81">
        <v>1</v>
      </c>
      <c r="T86" s="82">
        <f>IFERROR(S86/(O86+P86),"-")</f>
        <v>0.5</v>
      </c>
      <c r="U86" s="182"/>
      <c r="V86" s="84">
        <v>1</v>
      </c>
      <c r="W86" s="82">
        <f>IF(P86=0,"-",V86/P86)</f>
        <v>0.5</v>
      </c>
      <c r="X86" s="186">
        <v>70000</v>
      </c>
      <c r="Y86" s="187">
        <f>IFERROR(X86/P86,"-")</f>
        <v>35000</v>
      </c>
      <c r="Z86" s="187">
        <f>IFERROR(X86/V86,"-")</f>
        <v>70000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>
        <f>IF(P86=0,"",IF(BE86=0,"",(BE86/P86)))</f>
        <v>0</v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>
        <v>1</v>
      </c>
      <c r="BO86" s="120">
        <f>IF(P86=0,"",IF(BN86=0,"",(BN86/P86)))</f>
        <v>0.5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>
        <v>1</v>
      </c>
      <c r="BX86" s="127">
        <f>IF(P86=0,"",IF(BW86=0,"",(BW86/P86)))</f>
        <v>0.5</v>
      </c>
      <c r="BY86" s="128">
        <v>1</v>
      </c>
      <c r="BZ86" s="129">
        <f>IFERROR(BY86/BW86,"-")</f>
        <v>1</v>
      </c>
      <c r="CA86" s="130">
        <v>70000</v>
      </c>
      <c r="CB86" s="131">
        <f>IFERROR(CA86/BW86,"-")</f>
        <v>70000</v>
      </c>
      <c r="CC86" s="132"/>
      <c r="CD86" s="132"/>
      <c r="CE86" s="132">
        <v>1</v>
      </c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1</v>
      </c>
      <c r="CP86" s="141">
        <v>70000</v>
      </c>
      <c r="CQ86" s="141">
        <v>70000</v>
      </c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30"/>
      <c r="B87" s="87"/>
      <c r="C87" s="88"/>
      <c r="D87" s="88"/>
      <c r="E87" s="88"/>
      <c r="F87" s="89"/>
      <c r="G87" s="90"/>
      <c r="H87" s="90"/>
      <c r="I87" s="90"/>
      <c r="J87" s="192"/>
      <c r="K87" s="34"/>
      <c r="L87" s="34"/>
      <c r="M87" s="31"/>
      <c r="N87" s="23"/>
      <c r="O87" s="23"/>
      <c r="P87" s="23"/>
      <c r="Q87" s="33"/>
      <c r="R87" s="32"/>
      <c r="S87" s="23"/>
      <c r="T87" s="32"/>
      <c r="U87" s="183"/>
      <c r="V87" s="25"/>
      <c r="W87" s="25"/>
      <c r="X87" s="189"/>
      <c r="Y87" s="189"/>
      <c r="Z87" s="189"/>
      <c r="AA87" s="189"/>
      <c r="AB87" s="33"/>
      <c r="AC87" s="59"/>
      <c r="AD87" s="63"/>
      <c r="AE87" s="64"/>
      <c r="AF87" s="63"/>
      <c r="AG87" s="67"/>
      <c r="AH87" s="68"/>
      <c r="AI87" s="69"/>
      <c r="AJ87" s="70"/>
      <c r="AK87" s="70"/>
      <c r="AL87" s="70"/>
      <c r="AM87" s="63"/>
      <c r="AN87" s="64"/>
      <c r="AO87" s="63"/>
      <c r="AP87" s="67"/>
      <c r="AQ87" s="68"/>
      <c r="AR87" s="69"/>
      <c r="AS87" s="70"/>
      <c r="AT87" s="70"/>
      <c r="AU87" s="70"/>
      <c r="AV87" s="63"/>
      <c r="AW87" s="64"/>
      <c r="AX87" s="63"/>
      <c r="AY87" s="67"/>
      <c r="AZ87" s="68"/>
      <c r="BA87" s="69"/>
      <c r="BB87" s="70"/>
      <c r="BC87" s="70"/>
      <c r="BD87" s="70"/>
      <c r="BE87" s="63"/>
      <c r="BF87" s="64"/>
      <c r="BG87" s="63"/>
      <c r="BH87" s="67"/>
      <c r="BI87" s="68"/>
      <c r="BJ87" s="69"/>
      <c r="BK87" s="70"/>
      <c r="BL87" s="70"/>
      <c r="BM87" s="70"/>
      <c r="BN87" s="65"/>
      <c r="BO87" s="66"/>
      <c r="BP87" s="63"/>
      <c r="BQ87" s="67"/>
      <c r="BR87" s="68"/>
      <c r="BS87" s="69"/>
      <c r="BT87" s="70"/>
      <c r="BU87" s="70"/>
      <c r="BV87" s="70"/>
      <c r="BW87" s="65"/>
      <c r="BX87" s="66"/>
      <c r="BY87" s="63"/>
      <c r="BZ87" s="67"/>
      <c r="CA87" s="68"/>
      <c r="CB87" s="69"/>
      <c r="CC87" s="70"/>
      <c r="CD87" s="70"/>
      <c r="CE87" s="70"/>
      <c r="CF87" s="65"/>
      <c r="CG87" s="66"/>
      <c r="CH87" s="63"/>
      <c r="CI87" s="67"/>
      <c r="CJ87" s="68"/>
      <c r="CK87" s="69"/>
      <c r="CL87" s="70"/>
      <c r="CM87" s="70"/>
      <c r="CN87" s="70"/>
      <c r="CO87" s="71"/>
      <c r="CP87" s="68"/>
      <c r="CQ87" s="68"/>
      <c r="CR87" s="68"/>
      <c r="CS87" s="72"/>
    </row>
    <row r="88" spans="1:98">
      <c r="A88" s="30"/>
      <c r="B88" s="37"/>
      <c r="C88" s="21"/>
      <c r="D88" s="21"/>
      <c r="E88" s="21"/>
      <c r="F88" s="22"/>
      <c r="G88" s="36"/>
      <c r="H88" s="36"/>
      <c r="I88" s="75"/>
      <c r="J88" s="193"/>
      <c r="K88" s="34"/>
      <c r="L88" s="34"/>
      <c r="M88" s="31"/>
      <c r="N88" s="23"/>
      <c r="O88" s="23"/>
      <c r="P88" s="23"/>
      <c r="Q88" s="33"/>
      <c r="R88" s="32"/>
      <c r="S88" s="23"/>
      <c r="T88" s="32"/>
      <c r="U88" s="183"/>
      <c r="V88" s="25"/>
      <c r="W88" s="25"/>
      <c r="X88" s="189"/>
      <c r="Y88" s="189"/>
      <c r="Z88" s="189"/>
      <c r="AA88" s="189"/>
      <c r="AB88" s="33"/>
      <c r="AC88" s="61"/>
      <c r="AD88" s="63"/>
      <c r="AE88" s="64"/>
      <c r="AF88" s="63"/>
      <c r="AG88" s="67"/>
      <c r="AH88" s="68"/>
      <c r="AI88" s="69"/>
      <c r="AJ88" s="70"/>
      <c r="AK88" s="70"/>
      <c r="AL88" s="70"/>
      <c r="AM88" s="63"/>
      <c r="AN88" s="64"/>
      <c r="AO88" s="63"/>
      <c r="AP88" s="67"/>
      <c r="AQ88" s="68"/>
      <c r="AR88" s="69"/>
      <c r="AS88" s="70"/>
      <c r="AT88" s="70"/>
      <c r="AU88" s="70"/>
      <c r="AV88" s="63"/>
      <c r="AW88" s="64"/>
      <c r="AX88" s="63"/>
      <c r="AY88" s="67"/>
      <c r="AZ88" s="68"/>
      <c r="BA88" s="69"/>
      <c r="BB88" s="70"/>
      <c r="BC88" s="70"/>
      <c r="BD88" s="70"/>
      <c r="BE88" s="63"/>
      <c r="BF88" s="64"/>
      <c r="BG88" s="63"/>
      <c r="BH88" s="67"/>
      <c r="BI88" s="68"/>
      <c r="BJ88" s="69"/>
      <c r="BK88" s="70"/>
      <c r="BL88" s="70"/>
      <c r="BM88" s="70"/>
      <c r="BN88" s="65"/>
      <c r="BO88" s="66"/>
      <c r="BP88" s="63"/>
      <c r="BQ88" s="67"/>
      <c r="BR88" s="68"/>
      <c r="BS88" s="69"/>
      <c r="BT88" s="70"/>
      <c r="BU88" s="70"/>
      <c r="BV88" s="70"/>
      <c r="BW88" s="65"/>
      <c r="BX88" s="66"/>
      <c r="BY88" s="63"/>
      <c r="BZ88" s="67"/>
      <c r="CA88" s="68"/>
      <c r="CB88" s="69"/>
      <c r="CC88" s="70"/>
      <c r="CD88" s="70"/>
      <c r="CE88" s="70"/>
      <c r="CF88" s="65"/>
      <c r="CG88" s="66"/>
      <c r="CH88" s="63"/>
      <c r="CI88" s="67"/>
      <c r="CJ88" s="68"/>
      <c r="CK88" s="69"/>
      <c r="CL88" s="70"/>
      <c r="CM88" s="70"/>
      <c r="CN88" s="70"/>
      <c r="CO88" s="71"/>
      <c r="CP88" s="68"/>
      <c r="CQ88" s="68"/>
      <c r="CR88" s="68"/>
      <c r="CS88" s="72"/>
    </row>
    <row r="89" spans="1:98">
      <c r="A89" s="19">
        <f>AB89</f>
        <v>1.6837939747328</v>
      </c>
      <c r="B89" s="39"/>
      <c r="C89" s="39"/>
      <c r="D89" s="39"/>
      <c r="E89" s="39"/>
      <c r="F89" s="39"/>
      <c r="G89" s="40" t="s">
        <v>231</v>
      </c>
      <c r="H89" s="40"/>
      <c r="I89" s="40"/>
      <c r="J89" s="190">
        <f>SUM(J6:J88)</f>
        <v>5145000</v>
      </c>
      <c r="K89" s="41">
        <f>SUM(K6:K88)</f>
        <v>2511</v>
      </c>
      <c r="L89" s="41">
        <f>SUM(L6:L88)</f>
        <v>863</v>
      </c>
      <c r="M89" s="41">
        <f>SUM(M6:M88)</f>
        <v>3442</v>
      </c>
      <c r="N89" s="41">
        <f>SUM(N6:N88)</f>
        <v>400</v>
      </c>
      <c r="O89" s="41">
        <f>SUM(O6:O88)</f>
        <v>1</v>
      </c>
      <c r="P89" s="41">
        <f>SUM(P6:P88)</f>
        <v>401</v>
      </c>
      <c r="Q89" s="42">
        <f>IFERROR(P89/M89,"-")</f>
        <v>0.11650203370134</v>
      </c>
      <c r="R89" s="78">
        <f>SUM(R6:R88)</f>
        <v>46</v>
      </c>
      <c r="S89" s="78">
        <f>SUM(S6:S88)</f>
        <v>159</v>
      </c>
      <c r="T89" s="42">
        <f>IFERROR(R89/P89,"-")</f>
        <v>0.11471321695761</v>
      </c>
      <c r="U89" s="184">
        <f>IFERROR(J89/P89,"-")</f>
        <v>12830.42394015</v>
      </c>
      <c r="V89" s="44">
        <f>SUM(V6:V88)</f>
        <v>119</v>
      </c>
      <c r="W89" s="42">
        <f>IFERROR(V89/P89,"-")</f>
        <v>0.29675810473815</v>
      </c>
      <c r="X89" s="190">
        <f>SUM(X6:X88)</f>
        <v>8663120</v>
      </c>
      <c r="Y89" s="190">
        <f>IFERROR(X89/P89,"-")</f>
        <v>21603.790523691</v>
      </c>
      <c r="Z89" s="190">
        <f>IFERROR(X89/V89,"-")</f>
        <v>72799.327731092</v>
      </c>
      <c r="AA89" s="190">
        <f>X89-J89</f>
        <v>3518120</v>
      </c>
      <c r="AB89" s="47">
        <f>X89/J89</f>
        <v>1.6837939747328</v>
      </c>
      <c r="AC89" s="60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8"/>
    <mergeCell ref="J23:J28"/>
    <mergeCell ref="U23:U28"/>
    <mergeCell ref="AA23:AA28"/>
    <mergeCell ref="AB23:AB28"/>
    <mergeCell ref="A29:A33"/>
    <mergeCell ref="J29:J33"/>
    <mergeCell ref="U29:U33"/>
    <mergeCell ref="AA29:AA33"/>
    <mergeCell ref="AB29:AB33"/>
    <mergeCell ref="A34:A38"/>
    <mergeCell ref="J34:J38"/>
    <mergeCell ref="U34:U38"/>
    <mergeCell ref="AA34:AA38"/>
    <mergeCell ref="AB34:AB38"/>
    <mergeCell ref="A39:A42"/>
    <mergeCell ref="J39:J42"/>
    <mergeCell ref="U39:U42"/>
    <mergeCell ref="AA39:AA42"/>
    <mergeCell ref="AB39:AB42"/>
    <mergeCell ref="A43:A46"/>
    <mergeCell ref="J43:J46"/>
    <mergeCell ref="U43:U46"/>
    <mergeCell ref="AA43:AA46"/>
    <mergeCell ref="AB43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4"/>
    <mergeCell ref="J79:J84"/>
    <mergeCell ref="U79:U84"/>
    <mergeCell ref="AA79:AA84"/>
    <mergeCell ref="AB79:AB84"/>
    <mergeCell ref="A85:A86"/>
    <mergeCell ref="J85:J86"/>
    <mergeCell ref="U85:U86"/>
    <mergeCell ref="AA85:AA86"/>
    <mergeCell ref="AB85:AB8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</v>
      </c>
      <c r="B6" s="203" t="s">
        <v>233</v>
      </c>
      <c r="C6" s="203" t="s">
        <v>234</v>
      </c>
      <c r="D6" s="203" t="s">
        <v>235</v>
      </c>
      <c r="E6" s="203"/>
      <c r="F6" s="203" t="s">
        <v>236</v>
      </c>
      <c r="G6" s="203" t="s">
        <v>237</v>
      </c>
      <c r="H6" s="90" t="s">
        <v>238</v>
      </c>
      <c r="I6" s="90" t="s">
        <v>239</v>
      </c>
      <c r="J6" s="188">
        <v>90000</v>
      </c>
      <c r="K6" s="81">
        <v>11</v>
      </c>
      <c r="L6" s="81">
        <v>0</v>
      </c>
      <c r="M6" s="81">
        <v>36</v>
      </c>
      <c r="N6" s="91">
        <v>3</v>
      </c>
      <c r="O6" s="92">
        <v>0</v>
      </c>
      <c r="P6" s="93">
        <f>N6+O6</f>
        <v>3</v>
      </c>
      <c r="Q6" s="82">
        <f>IFERROR(P6/M6,"-")</f>
        <v>0.083333333333333</v>
      </c>
      <c r="R6" s="81">
        <v>1</v>
      </c>
      <c r="S6" s="81">
        <v>1</v>
      </c>
      <c r="T6" s="82">
        <f>IFERROR(S6/(O6+P6),"-")</f>
        <v>0.33333333333333</v>
      </c>
      <c r="U6" s="182">
        <f>IFERROR(J6/SUM(P6:P7),"-")</f>
        <v>12857.142857143</v>
      </c>
      <c r="V6" s="84">
        <v>2</v>
      </c>
      <c r="W6" s="82">
        <f>IF(P6=0,"-",V6/P6)</f>
        <v>0.66666666666667</v>
      </c>
      <c r="X6" s="186">
        <v>45000</v>
      </c>
      <c r="Y6" s="187">
        <f>IFERROR(X6/P6,"-")</f>
        <v>15000</v>
      </c>
      <c r="Z6" s="187">
        <f>IFERROR(X6/V6,"-")</f>
        <v>22500</v>
      </c>
      <c r="AA6" s="188">
        <f>SUM(X6:X7)-SUM(J6:J7)</f>
        <v>-45000</v>
      </c>
      <c r="AB6" s="85">
        <f>SUM(X6:X7)/SUM(J6:J7)</f>
        <v>0.5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0.66666666666667</v>
      </c>
      <c r="BG6" s="112">
        <v>1</v>
      </c>
      <c r="BH6" s="114">
        <f>IFERROR(BG6/BE6,"-")</f>
        <v>0.5</v>
      </c>
      <c r="BI6" s="115">
        <v>5000</v>
      </c>
      <c r="BJ6" s="116">
        <f>IFERROR(BI6/BE6,"-")</f>
        <v>2500</v>
      </c>
      <c r="BK6" s="117"/>
      <c r="BL6" s="117">
        <v>1</v>
      </c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0.33333333333333</v>
      </c>
      <c r="BY6" s="128">
        <v>1</v>
      </c>
      <c r="BZ6" s="129">
        <f>IFERROR(BY6/BW6,"-")</f>
        <v>1</v>
      </c>
      <c r="CA6" s="130">
        <v>40000</v>
      </c>
      <c r="CB6" s="131">
        <f>IFERROR(CA6/BW6,"-")</f>
        <v>40000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45000</v>
      </c>
      <c r="CQ6" s="141">
        <v>40000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240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28</v>
      </c>
      <c r="L7" s="81">
        <v>22</v>
      </c>
      <c r="M7" s="81">
        <v>17</v>
      </c>
      <c r="N7" s="91">
        <v>4</v>
      </c>
      <c r="O7" s="92">
        <v>0</v>
      </c>
      <c r="P7" s="93">
        <f>N7+O7</f>
        <v>4</v>
      </c>
      <c r="Q7" s="82">
        <f>IFERROR(P7/M7,"-")</f>
        <v>0.23529411764706</v>
      </c>
      <c r="R7" s="81">
        <v>0</v>
      </c>
      <c r="S7" s="81">
        <v>2</v>
      </c>
      <c r="T7" s="82">
        <f>IFERROR(S7/(O7+P7),"-")</f>
        <v>0.5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>
        <v>2</v>
      </c>
      <c r="AE7" s="95">
        <f>IF(P7=0,"",IF(AD7=0,"",(AD7/P7)))</f>
        <v>0.5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0.5</v>
      </c>
      <c r="B10" s="39"/>
      <c r="C10" s="39"/>
      <c r="D10" s="39"/>
      <c r="E10" s="39"/>
      <c r="F10" s="39"/>
      <c r="G10" s="40" t="s">
        <v>241</v>
      </c>
      <c r="H10" s="40"/>
      <c r="I10" s="40"/>
      <c r="J10" s="190">
        <f>SUM(J6:J9)</f>
        <v>90000</v>
      </c>
      <c r="K10" s="41">
        <f>SUM(K6:K9)</f>
        <v>39</v>
      </c>
      <c r="L10" s="41">
        <f>SUM(L6:L9)</f>
        <v>22</v>
      </c>
      <c r="M10" s="41">
        <f>SUM(M6:M9)</f>
        <v>53</v>
      </c>
      <c r="N10" s="41">
        <f>SUM(N6:N9)</f>
        <v>7</v>
      </c>
      <c r="O10" s="41">
        <f>SUM(O6:O9)</f>
        <v>0</v>
      </c>
      <c r="P10" s="41">
        <f>SUM(P6:P9)</f>
        <v>7</v>
      </c>
      <c r="Q10" s="42">
        <f>IFERROR(P10/M10,"-")</f>
        <v>0.13207547169811</v>
      </c>
      <c r="R10" s="78">
        <f>SUM(R6:R9)</f>
        <v>1</v>
      </c>
      <c r="S10" s="78">
        <f>SUM(S6:S9)</f>
        <v>3</v>
      </c>
      <c r="T10" s="42">
        <f>IFERROR(R10/P10,"-")</f>
        <v>0.14285714285714</v>
      </c>
      <c r="U10" s="184">
        <f>IFERROR(J10/P10,"-")</f>
        <v>12857.142857143</v>
      </c>
      <c r="V10" s="44">
        <f>SUM(V6:V9)</f>
        <v>2</v>
      </c>
      <c r="W10" s="42">
        <f>IFERROR(V10/P10,"-")</f>
        <v>0.28571428571429</v>
      </c>
      <c r="X10" s="190">
        <f>SUM(X6:X9)</f>
        <v>45000</v>
      </c>
      <c r="Y10" s="190">
        <f>IFERROR(X10/P10,"-")</f>
        <v>6428.5714285714</v>
      </c>
      <c r="Z10" s="190">
        <f>IFERROR(X10/V10,"-")</f>
        <v>22500</v>
      </c>
      <c r="AA10" s="190">
        <f>X10-J10</f>
        <v>-45000</v>
      </c>
      <c r="AB10" s="47">
        <f>X10/J10</f>
        <v>0.5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