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<sst xmlns="http://schemas.openxmlformats.org/spreadsheetml/2006/main" uniqueCount="220">
  <si>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</si>
  <si>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</si>
  <si>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</si>
  <si>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</si>
  <si>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</si>
  <si>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</si>
  <si>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</si>
  <si>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</si>
  <si>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</si>
  <si>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</si>
  <si>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</si>
  <si>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</si>
  <si>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</si>
  <si>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</si>
  <si>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</si>
  <si>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</si>
  <si>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</si>
  <si>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</si>
  <si>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</si>
  <si>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</si>
  <si>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</si>
  <si>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</si>
  <si>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</si>
  <si>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</si>
  <si>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</si>
  <si>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</si>
  <si>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</si>
  <si>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</si>
  <si>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</si>
  <si>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</si>
  <si>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</si>
  <si>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</si>
  <si>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</si>
  <si>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</si>
  <si>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</si>
  <si>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</si>
  <si>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</si>
  <si>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</si>
  <si>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</si>
  <si>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</si>
  <si>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</si>
  <si>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</si>
  <si>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</si>
  <si>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</si>
  <si>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</si>
  <si>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</si>
  <si>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</si>
  <si>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</si>
  <si>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</si>
  <si>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</si>
  <si>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</si>
  <si>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</si>
  <si>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</si>
  <si>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</si>
  <si>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</si>
  <si>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</si>
  <si>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</si>
  <si>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</si>
  <si>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</si>
  <si>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</si>
  <si>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</si>
  <si>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np2335</t>
  </si>
  <si>
    <t>右女３</t>
  </si>
  <si>
    <t>出会いバブル到来</t>
  </si>
  <si>
    <t>lp03_a</t>
  </si>
  <si>
    <t>スポニチ関東</t>
  </si>
  <si>
    <t>4C終面全5段</t>
  </si>
  <si>
    <t>4月11日(土)</t>
  </si>
  <si>
    <t>np2336</t>
  </si>
  <si>
    <t>スポニチ関西</t>
  </si>
  <si>
    <t>np2337</t>
  </si>
  <si>
    <t>スポニチ西部</t>
  </si>
  <si>
    <t>np2338</t>
  </si>
  <si>
    <t>スポニチ北海道</t>
  </si>
  <si>
    <t>np2339</t>
  </si>
  <si>
    <t>(空電共通)</t>
  </si>
  <si>
    <t>空電</t>
  </si>
  <si>
    <t>空電 (共通)</t>
  </si>
  <si>
    <t>np2340</t>
  </si>
  <si>
    <t>記事風版</t>
  </si>
  <si>
    <t>ぶっ飛び出会い！！こんな優良サイト今までなかった</t>
  </si>
  <si>
    <t>サンスポ関東</t>
  </si>
  <si>
    <t>4月04日(土)</t>
  </si>
  <si>
    <t>np2341</t>
  </si>
  <si>
    <t>np2342</t>
  </si>
  <si>
    <t>(新登録まわり)黒：記事風</t>
  </si>
  <si>
    <t>もう50代の熟女だけど</t>
  </si>
  <si>
    <t>サンスポ関西</t>
  </si>
  <si>
    <t>全5段</t>
  </si>
  <si>
    <t>np2343</t>
  </si>
  <si>
    <t>np2344</t>
  </si>
  <si>
    <t>新書籍版</t>
  </si>
  <si>
    <t>逆指名祭り</t>
  </si>
  <si>
    <t>4月19日(日)</t>
  </si>
  <si>
    <t>np2345</t>
  </si>
  <si>
    <t>np2346</t>
  </si>
  <si>
    <t>70歳までの出会いリクルート</t>
  </si>
  <si>
    <t>lp03_l</t>
  </si>
  <si>
    <t>ニッカン関西</t>
  </si>
  <si>
    <t>4C全面</t>
  </si>
  <si>
    <t>4月12日(日)</t>
  </si>
  <si>
    <t>np2347</t>
  </si>
  <si>
    <t>np2348</t>
  </si>
  <si>
    <t>記事風版 赤枠</t>
  </si>
  <si>
    <t>スポーツ報知関東</t>
  </si>
  <si>
    <t>np2349</t>
  </si>
  <si>
    <t>np2350</t>
  </si>
  <si>
    <t>雑誌版 SPA</t>
  </si>
  <si>
    <t>デイリースポーツ関西</t>
  </si>
  <si>
    <t>全5段・半5段段つかみ10段保証</t>
  </si>
  <si>
    <t>10段保証</t>
  </si>
  <si>
    <t>np2351</t>
  </si>
  <si>
    <t>np2352</t>
  </si>
  <si>
    <t>C版</t>
  </si>
  <si>
    <t>本日開始！女性から連絡をくれる操作苦手でも出来る</t>
  </si>
  <si>
    <t>np2353</t>
  </si>
  <si>
    <t>新50代：新聞使用</t>
  </si>
  <si>
    <t>(新txt)女性から逆指名</t>
  </si>
  <si>
    <t>np2354</t>
  </si>
  <si>
    <t>np2355</t>
  </si>
  <si>
    <t>np2356</t>
  </si>
  <si>
    <t>C版 赤枠</t>
  </si>
  <si>
    <t>スポーツ報知関西</t>
  </si>
  <si>
    <t>np2357</t>
  </si>
  <si>
    <t>np2358</t>
  </si>
  <si>
    <t>①旧デイリー風</t>
  </si>
  <si>
    <t>115「4人も出会ったって！？時間が足りない。せめて3人にしなさい。」</t>
  </si>
  <si>
    <t>半2段・半3段つかみ10段保証</t>
  </si>
  <si>
    <t>1～10日</t>
  </si>
  <si>
    <t>np2359</t>
  </si>
  <si>
    <t>②求人風</t>
  </si>
  <si>
    <t>116「誘われる男の余裕」</t>
  </si>
  <si>
    <t>11～20日</t>
  </si>
  <si>
    <t>np2360</t>
  </si>
  <si>
    <t>③右女3</t>
  </si>
  <si>
    <t>118「訳アリ。だから女性からも誘われる」</t>
  </si>
  <si>
    <t>21～31日</t>
  </si>
  <si>
    <t>np2361</t>
  </si>
  <si>
    <t>np2362</t>
  </si>
  <si>
    <t>115「4人も出会ったって！？体がもたない。せめて3人にしなさい。」</t>
  </si>
  <si>
    <t>np2363</t>
  </si>
  <si>
    <t>np2364</t>
  </si>
  <si>
    <t>np2365</t>
  </si>
  <si>
    <t>np2366</t>
  </si>
  <si>
    <t>サプリ版2：新聞使用</t>
  </si>
  <si>
    <t>男の自信復活！</t>
  </si>
  <si>
    <t>4月23日(木)</t>
  </si>
  <si>
    <t>np2367</t>
  </si>
  <si>
    <t>np2368</t>
  </si>
  <si>
    <t>文春雑誌版</t>
  </si>
  <si>
    <t>お悩み解消！オヤジが女性から逆指名</t>
  </si>
  <si>
    <t>4月05日(日)</t>
  </si>
  <si>
    <t>np2369</t>
  </si>
  <si>
    <t>np2370</t>
  </si>
  <si>
    <t>4C半5段</t>
  </si>
  <si>
    <t>4月26日(日)</t>
  </si>
  <si>
    <t>np2371</t>
  </si>
  <si>
    <t>np2372</t>
  </si>
  <si>
    <t>np2373</t>
  </si>
  <si>
    <t>np2374</t>
  </si>
  <si>
    <t>4月03日(金)</t>
  </si>
  <si>
    <t>np2375</t>
  </si>
  <si>
    <t>np2376</t>
  </si>
  <si>
    <t>4月29日(水)</t>
  </si>
  <si>
    <t>np2377</t>
  </si>
  <si>
    <t>np2378</t>
  </si>
  <si>
    <t>九スポ</t>
  </si>
  <si>
    <t>np2379</t>
  </si>
  <si>
    <t>np2380</t>
  </si>
  <si>
    <t>4月25日(土)</t>
  </si>
  <si>
    <t>np2381</t>
  </si>
  <si>
    <t>np2382</t>
  </si>
  <si>
    <t>旧デイリー風</t>
  </si>
  <si>
    <t>4C終面雑報</t>
  </si>
  <si>
    <t>4月09日(木)</t>
  </si>
  <si>
    <t>np2383</t>
  </si>
  <si>
    <t>np2384</t>
  </si>
  <si>
    <t>大正版</t>
  </si>
  <si>
    <t>男性求む</t>
  </si>
  <si>
    <t>4月07日(火)</t>
  </si>
  <si>
    <t>np2385</t>
  </si>
  <si>
    <t>np2386</t>
  </si>
  <si>
    <t>記事</t>
  </si>
  <si>
    <t>4C記事枠</t>
  </si>
  <si>
    <t>np2387</t>
  </si>
  <si>
    <t>np2388</t>
  </si>
  <si>
    <t>記事（赤）</t>
  </si>
  <si>
    <t>117「3人会ったらその内1人は超絶美人」</t>
  </si>
  <si>
    <t>4月18日(土)</t>
  </si>
  <si>
    <t>np2389</t>
  </si>
  <si>
    <t>記事（青）</t>
  </si>
  <si>
    <t>np2390</t>
  </si>
  <si>
    <t>共通</t>
  </si>
  <si>
    <t>np2391</t>
  </si>
  <si>
    <t>東スポ・大スポ・九スポ・中京</t>
  </si>
  <si>
    <t>記事枠</t>
  </si>
  <si>
    <t>np2392</t>
  </si>
  <si>
    <t>新聞 TOTAL</t>
  </si>
  <si>
    <t>●雑誌 広告</t>
  </si>
  <si>
    <t>zw195</t>
  </si>
  <si>
    <t>光文社</t>
  </si>
  <si>
    <t>雑誌版</t>
  </si>
  <si>
    <t>もう50代の熟女だけど、試しに付き合ってみる？</t>
  </si>
  <si>
    <t>FLASH(合併号)</t>
  </si>
  <si>
    <t>4C1P</t>
  </si>
  <si>
    <t>4月28日(火)</t>
  </si>
  <si>
    <t>zw196</t>
  </si>
  <si>
    <t>zw197</t>
  </si>
  <si>
    <t>日本ジャーナル出版</t>
  </si>
  <si>
    <t>新50代</t>
  </si>
  <si>
    <t>学生いません！ギャルもいません！熟女！熟女！熟女！熟女！</t>
  </si>
  <si>
    <t>週刊実話</t>
  </si>
  <si>
    <t>表4</t>
  </si>
  <si>
    <t>4月02日(木)</t>
  </si>
  <si>
    <t>zw198</t>
  </si>
  <si>
    <t>zw199</t>
  </si>
  <si>
    <t>徳間書店</t>
  </si>
  <si>
    <t>アサヒ芸能(合併号)</t>
  </si>
  <si>
    <t>zw200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</si>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</sst>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58</v>
      </c>
      <c r="D6" s="195">
        <v>3965000</v>
      </c>
      <c r="E6" s="81">
        <v>1895</v>
      </c>
      <c r="F6" s="81">
        <v>708</v>
      </c>
      <c r="G6" s="81">
        <v>2211</v>
      </c>
      <c r="H6" s="91">
        <v>298</v>
      </c>
      <c r="I6" s="92">
        <v>2</v>
      </c>
      <c r="J6" s="145">
        <f>H6+I6</f>
        <v>300</v>
      </c>
      <c r="K6" s="82">
        <f>IFERROR(J6/G6,"-")</f>
        <v>0.13568521031208</v>
      </c>
      <c r="L6" s="81">
        <v>61</v>
      </c>
      <c r="M6" s="81">
        <v>110</v>
      </c>
      <c r="N6" s="82">
        <f>IFERROR(L6/J6,"-")</f>
        <v>0.20333333333333</v>
      </c>
      <c r="O6" s="83">
        <f>IFERROR(D6/J6,"-")</f>
        <v>13216.666666667</v>
      </c>
      <c r="P6" s="84">
        <v>82</v>
      </c>
      <c r="Q6" s="82">
        <f>IFERROR(P6/J6,"-")</f>
        <v>0.27333333333333</v>
      </c>
      <c r="R6" s="200">
        <v>6924450</v>
      </c>
      <c r="S6" s="201">
        <f>IFERROR(R6/J6,"-")</f>
        <v>23081.5</v>
      </c>
      <c r="T6" s="201">
        <f>IFERROR(R6/P6,"-")</f>
        <v>84444.512195122</v>
      </c>
      <c r="U6" s="195">
        <f>IFERROR(R6-D6,"-")</f>
        <v>2959450</v>
      </c>
      <c r="V6" s="85">
        <f>R6/D6</f>
        <v>1.746393442623</v>
      </c>
      <c r="W6" s="79"/>
      <c r="X6" s="144"/>
    </row>
    <row r="7" spans="1:24">
      <c r="A7" s="80"/>
      <c r="B7" s="86" t="s">
        <v>24</v>
      </c>
      <c r="C7" s="86">
        <v>6</v>
      </c>
      <c r="D7" s="195">
        <v>985000</v>
      </c>
      <c r="E7" s="81">
        <v>663</v>
      </c>
      <c r="F7" s="81">
        <v>272</v>
      </c>
      <c r="G7" s="81">
        <v>503</v>
      </c>
      <c r="H7" s="91">
        <v>97</v>
      </c>
      <c r="I7" s="92">
        <v>0</v>
      </c>
      <c r="J7" s="145">
        <f>H7+I7</f>
        <v>97</v>
      </c>
      <c r="K7" s="82">
        <f>IFERROR(J7/G7,"-")</f>
        <v>0.19284294234592</v>
      </c>
      <c r="L7" s="81">
        <v>14</v>
      </c>
      <c r="M7" s="81">
        <v>43</v>
      </c>
      <c r="N7" s="82">
        <f>IFERROR(L7/J7,"-")</f>
        <v>0.14432989690722</v>
      </c>
      <c r="O7" s="83">
        <f>IFERROR(D7/J7,"-")</f>
        <v>10154.639175258</v>
      </c>
      <c r="P7" s="84">
        <v>16</v>
      </c>
      <c r="Q7" s="82">
        <f>IFERROR(P7/J7,"-")</f>
        <v>0.16494845360825</v>
      </c>
      <c r="R7" s="200">
        <v>1138000</v>
      </c>
      <c r="S7" s="201">
        <f>IFERROR(R7/J7,"-")</f>
        <v>11731.958762887</v>
      </c>
      <c r="T7" s="201">
        <f>IFERROR(R7/P7,"-")</f>
        <v>71125</v>
      </c>
      <c r="U7" s="195">
        <f>IFERROR(R7-D7,"-")</f>
        <v>153000</v>
      </c>
      <c r="V7" s="85">
        <f>R7/D7</f>
        <v>1.1553299492386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4950000</v>
      </c>
      <c r="E10" s="41">
        <f>SUM(E6:E8)</f>
        <v>2558</v>
      </c>
      <c r="F10" s="41">
        <f>SUM(F6:F8)</f>
        <v>980</v>
      </c>
      <c r="G10" s="41">
        <f>SUM(G6:G8)</f>
        <v>2714</v>
      </c>
      <c r="H10" s="41">
        <f>SUM(H6:H8)</f>
        <v>395</v>
      </c>
      <c r="I10" s="41">
        <f>SUM(I6:I8)</f>
        <v>2</v>
      </c>
      <c r="J10" s="41">
        <f>SUM(J6:J8)</f>
        <v>397</v>
      </c>
      <c r="K10" s="42">
        <f>IFERROR(J10/G10,"-")</f>
        <v>0.14627855563744</v>
      </c>
      <c r="L10" s="78">
        <f>SUM(L6:L8)</f>
        <v>75</v>
      </c>
      <c r="M10" s="78">
        <f>SUM(M6:M8)</f>
        <v>153</v>
      </c>
      <c r="N10" s="42">
        <f>IFERROR(L10/J10,"-")</f>
        <v>0.18891687657431</v>
      </c>
      <c r="O10" s="43">
        <f>IFERROR(D10/J10,"-")</f>
        <v>12468.513853904</v>
      </c>
      <c r="P10" s="44">
        <f>SUM(P6:P8)</f>
        <v>98</v>
      </c>
      <c r="Q10" s="42">
        <f>IFERROR(P10/J10,"-")</f>
        <v>0.24685138539043</v>
      </c>
      <c r="R10" s="45">
        <f>SUM(R6:R8)</f>
        <v>8062450</v>
      </c>
      <c r="S10" s="45">
        <f>IFERROR(R10/J10,"-")</f>
        <v>20308.438287154</v>
      </c>
      <c r="T10" s="45">
        <f>IFERROR(R10/P10,"-")</f>
        <v>82269.897959184</v>
      </c>
      <c r="U10" s="46">
        <f>SUM(U6:U8)</f>
        <v>3112450</v>
      </c>
      <c r="V10" s="47">
        <f>IFERROR(R10/D10,"-")</f>
        <v>1.6287777777778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1.3935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28</v>
      </c>
      <c r="L6" s="81">
        <v>0</v>
      </c>
      <c r="M6" s="81">
        <v>108</v>
      </c>
      <c r="N6" s="91">
        <v>9</v>
      </c>
      <c r="O6" s="92">
        <v>1</v>
      </c>
      <c r="P6" s="93">
        <f>N6+O6</f>
        <v>10</v>
      </c>
      <c r="Q6" s="82">
        <f>IFERROR(P6/M6,"-")</f>
        <v>0.092592592592593</v>
      </c>
      <c r="R6" s="81">
        <v>0</v>
      </c>
      <c r="S6" s="81">
        <v>7</v>
      </c>
      <c r="T6" s="82">
        <f>IFERROR(S6/(O6+P6),"-")</f>
        <v>0.63636363636364</v>
      </c>
      <c r="U6" s="182">
        <f>IFERROR(J6/SUM(P6:P10),"-")</f>
        <v>17073.170731707</v>
      </c>
      <c r="V6" s="84">
        <v>3</v>
      </c>
      <c r="W6" s="82">
        <f>IF(P6=0,"-",V6/P6)</f>
        <v>0.3</v>
      </c>
      <c r="X6" s="186">
        <v>28000</v>
      </c>
      <c r="Y6" s="187">
        <f>IFERROR(X6/P6,"-")</f>
        <v>2800</v>
      </c>
      <c r="Z6" s="187">
        <f>IFERROR(X6/V6,"-")</f>
        <v>9333.3333333333</v>
      </c>
      <c r="AA6" s="188">
        <f>SUM(X6:X10)-SUM(J6:J10)</f>
        <v>275450</v>
      </c>
      <c r="AB6" s="85">
        <f>SUM(X6:X10)/SUM(J6:J10)</f>
        <v>1.3935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0.5</v>
      </c>
      <c r="BG6" s="112">
        <v>1</v>
      </c>
      <c r="BH6" s="114">
        <f>IFERROR(BG6/BE6,"-")</f>
        <v>0.2</v>
      </c>
      <c r="BI6" s="115">
        <v>18000</v>
      </c>
      <c r="BJ6" s="116">
        <f>IFERROR(BI6/BE6,"-")</f>
        <v>3600</v>
      </c>
      <c r="BK6" s="117"/>
      <c r="BL6" s="117"/>
      <c r="BM6" s="117">
        <v>1</v>
      </c>
      <c r="BN6" s="119">
        <v>1</v>
      </c>
      <c r="BO6" s="120">
        <f>IF(P6=0,"",IF(BN6=0,"",(BN6/P6)))</f>
        <v>0.1</v>
      </c>
      <c r="BP6" s="121">
        <v>1</v>
      </c>
      <c r="BQ6" s="122">
        <f>IFERROR(BP6/BN6,"-")</f>
        <v>1</v>
      </c>
      <c r="BR6" s="123">
        <v>5000</v>
      </c>
      <c r="BS6" s="124">
        <f>IFERROR(BR6/BN6,"-")</f>
        <v>5000</v>
      </c>
      <c r="BT6" s="125">
        <v>1</v>
      </c>
      <c r="BU6" s="125"/>
      <c r="BV6" s="125"/>
      <c r="BW6" s="126">
        <v>1</v>
      </c>
      <c r="BX6" s="127">
        <f>IF(P6=0,"",IF(BW6=0,"",(BW6/P6)))</f>
        <v>0.1</v>
      </c>
      <c r="BY6" s="128">
        <v>1</v>
      </c>
      <c r="BZ6" s="129">
        <f>IFERROR(BY6/BW6,"-")</f>
        <v>1</v>
      </c>
      <c r="CA6" s="130">
        <v>5000</v>
      </c>
      <c r="CB6" s="131">
        <f>IFERROR(CA6/BW6,"-")</f>
        <v>5000</v>
      </c>
      <c r="CC6" s="132">
        <v>1</v>
      </c>
      <c r="CD6" s="132"/>
      <c r="CE6" s="132"/>
      <c r="CF6" s="133">
        <v>1</v>
      </c>
      <c r="CG6" s="134">
        <f>IF(P6=0,"",IF(CF6=0,"",(CF6/P6)))</f>
        <v>0.1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28000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24</v>
      </c>
      <c r="L7" s="81">
        <v>0</v>
      </c>
      <c r="M7" s="81">
        <v>88</v>
      </c>
      <c r="N7" s="91">
        <v>8</v>
      </c>
      <c r="O7" s="92">
        <v>0</v>
      </c>
      <c r="P7" s="93">
        <f>N7+O7</f>
        <v>8</v>
      </c>
      <c r="Q7" s="82">
        <f>IFERROR(P7/M7,"-")</f>
        <v>0.090909090909091</v>
      </c>
      <c r="R7" s="81">
        <v>1</v>
      </c>
      <c r="S7" s="81">
        <v>5</v>
      </c>
      <c r="T7" s="82">
        <f>IFERROR(S7/(O7+P7),"-")</f>
        <v>0.625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0.375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2</v>
      </c>
      <c r="L8" s="81">
        <v>0</v>
      </c>
      <c r="M8" s="81">
        <v>22</v>
      </c>
      <c r="N8" s="91">
        <v>2</v>
      </c>
      <c r="O8" s="92">
        <v>0</v>
      </c>
      <c r="P8" s="93">
        <f>N8+O8</f>
        <v>2</v>
      </c>
      <c r="Q8" s="82">
        <f>IFERROR(P8/M8,"-")</f>
        <v>0.090909090909091</v>
      </c>
      <c r="R8" s="81">
        <v>1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2</v>
      </c>
      <c r="L9" s="81">
        <v>0</v>
      </c>
      <c r="M9" s="81">
        <v>14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140</v>
      </c>
      <c r="L10" s="81">
        <v>94</v>
      </c>
      <c r="M10" s="81">
        <v>50</v>
      </c>
      <c r="N10" s="91">
        <v>21</v>
      </c>
      <c r="O10" s="92">
        <v>0</v>
      </c>
      <c r="P10" s="93">
        <f>N10+O10</f>
        <v>21</v>
      </c>
      <c r="Q10" s="82">
        <f>IFERROR(P10/M10,"-")</f>
        <v>0.42</v>
      </c>
      <c r="R10" s="81">
        <v>7</v>
      </c>
      <c r="S10" s="81">
        <v>8</v>
      </c>
      <c r="T10" s="82">
        <f>IFERROR(S10/(O10+P10),"-")</f>
        <v>0.38095238095238</v>
      </c>
      <c r="U10" s="182"/>
      <c r="V10" s="84">
        <v>8</v>
      </c>
      <c r="W10" s="82">
        <f>IF(P10=0,"-",V10/P10)</f>
        <v>0.38095238095238</v>
      </c>
      <c r="X10" s="186">
        <v>947450</v>
      </c>
      <c r="Y10" s="187">
        <f>IFERROR(X10/P10,"-")</f>
        <v>45116.666666667</v>
      </c>
      <c r="Z10" s="187">
        <f>IFERROR(X10/V10,"-")</f>
        <v>118431.25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0.047619047619048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0.19047619047619</v>
      </c>
      <c r="BG10" s="112">
        <v>1</v>
      </c>
      <c r="BH10" s="114">
        <f>IFERROR(BG10/BE10,"-")</f>
        <v>0.25</v>
      </c>
      <c r="BI10" s="115">
        <v>112450</v>
      </c>
      <c r="BJ10" s="116">
        <f>IFERROR(BI10/BE10,"-")</f>
        <v>28112.5</v>
      </c>
      <c r="BK10" s="117"/>
      <c r="BL10" s="117"/>
      <c r="BM10" s="117">
        <v>1</v>
      </c>
      <c r="BN10" s="119">
        <v>7</v>
      </c>
      <c r="BO10" s="120">
        <f>IF(P10=0,"",IF(BN10=0,"",(BN10/P10)))</f>
        <v>0.33333333333333</v>
      </c>
      <c r="BP10" s="121">
        <v>3</v>
      </c>
      <c r="BQ10" s="122">
        <f>IFERROR(BP10/BN10,"-")</f>
        <v>0.42857142857143</v>
      </c>
      <c r="BR10" s="123">
        <v>84500</v>
      </c>
      <c r="BS10" s="124">
        <f>IFERROR(BR10/BN10,"-")</f>
        <v>12071.428571429</v>
      </c>
      <c r="BT10" s="125">
        <v>2</v>
      </c>
      <c r="BU10" s="125"/>
      <c r="BV10" s="125">
        <v>1</v>
      </c>
      <c r="BW10" s="126">
        <v>7</v>
      </c>
      <c r="BX10" s="127">
        <f>IF(P10=0,"",IF(BW10=0,"",(BW10/P10)))</f>
        <v>0.33333333333333</v>
      </c>
      <c r="BY10" s="128">
        <v>4</v>
      </c>
      <c r="BZ10" s="129">
        <f>IFERROR(BY10/BW10,"-")</f>
        <v>0.57142857142857</v>
      </c>
      <c r="CA10" s="130">
        <v>808000</v>
      </c>
      <c r="CB10" s="131">
        <f>IFERROR(CA10/BW10,"-")</f>
        <v>115428.57142857</v>
      </c>
      <c r="CC10" s="132">
        <v>1</v>
      </c>
      <c r="CD10" s="132"/>
      <c r="CE10" s="132">
        <v>3</v>
      </c>
      <c r="CF10" s="133">
        <v>2</v>
      </c>
      <c r="CG10" s="134">
        <f>IF(P10=0,"",IF(CF10=0,"",(CF10/P10)))</f>
        <v>0.095238095238095</v>
      </c>
      <c r="CH10" s="135">
        <v>1</v>
      </c>
      <c r="CI10" s="136">
        <f>IFERROR(CH10/CF10,"-")</f>
        <v>0.5</v>
      </c>
      <c r="CJ10" s="137">
        <v>4000</v>
      </c>
      <c r="CK10" s="138">
        <f>IFERROR(CJ10/CF10,"-")</f>
        <v>2000</v>
      </c>
      <c r="CL10" s="139"/>
      <c r="CM10" s="139">
        <v>1</v>
      </c>
      <c r="CN10" s="139"/>
      <c r="CO10" s="140">
        <v>8</v>
      </c>
      <c r="CP10" s="141">
        <v>947450</v>
      </c>
      <c r="CQ10" s="141">
        <v>456000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1.0912280701754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13</v>
      </c>
      <c r="L11" s="81">
        <v>0</v>
      </c>
      <c r="M11" s="81">
        <v>56</v>
      </c>
      <c r="N11" s="91">
        <v>5</v>
      </c>
      <c r="O11" s="92">
        <v>0</v>
      </c>
      <c r="P11" s="93">
        <f>N11+O11</f>
        <v>5</v>
      </c>
      <c r="Q11" s="82">
        <f>IFERROR(P11/M11,"-")</f>
        <v>0.089285714285714</v>
      </c>
      <c r="R11" s="81">
        <v>1</v>
      </c>
      <c r="S11" s="81">
        <v>2</v>
      </c>
      <c r="T11" s="82">
        <f>IFERROR(S11/(O11+P11),"-")</f>
        <v>0.4</v>
      </c>
      <c r="U11" s="182">
        <f>IFERROR(J11/SUM(P11:P16),"-")</f>
        <v>13255.813953488</v>
      </c>
      <c r="V11" s="84">
        <v>0</v>
      </c>
      <c r="W11" s="82">
        <f>IF(P11=0,"-",V11/P11)</f>
        <v>0</v>
      </c>
      <c r="X11" s="186">
        <v>3000</v>
      </c>
      <c r="Y11" s="187">
        <f>IFERROR(X11/P11,"-")</f>
        <v>600</v>
      </c>
      <c r="Z11" s="187" t="str">
        <f>IFERROR(X11/V11,"-")</f>
        <v>-</v>
      </c>
      <c r="AA11" s="188">
        <f>SUM(X11:X16)-SUM(J11:J16)</f>
        <v>52000</v>
      </c>
      <c r="AB11" s="85">
        <f>SUM(X11:X16)/SUM(J11:J16)</f>
        <v>1.0912280701754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0.4</v>
      </c>
      <c r="BY11" s="128">
        <v>1</v>
      </c>
      <c r="BZ11" s="129">
        <f>IFERROR(BY11/BW11,"-")</f>
        <v>0.5</v>
      </c>
      <c r="CA11" s="130">
        <v>3000</v>
      </c>
      <c r="CB11" s="131">
        <f>IFERROR(CA11/BW11,"-")</f>
        <v>1500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54</v>
      </c>
      <c r="L12" s="81">
        <v>31</v>
      </c>
      <c r="M12" s="81">
        <v>4</v>
      </c>
      <c r="N12" s="91">
        <v>3</v>
      </c>
      <c r="O12" s="92">
        <v>0</v>
      </c>
      <c r="P12" s="93">
        <f>N12+O12</f>
        <v>3</v>
      </c>
      <c r="Q12" s="82">
        <f>IFERROR(P12/M12,"-")</f>
        <v>0.75</v>
      </c>
      <c r="R12" s="81">
        <v>0</v>
      </c>
      <c r="S12" s="81">
        <v>2</v>
      </c>
      <c r="T12" s="82">
        <f>IFERROR(S12/(O12+P12),"-")</f>
        <v>0.66666666666667</v>
      </c>
      <c r="U12" s="182"/>
      <c r="V12" s="84">
        <v>2</v>
      </c>
      <c r="W12" s="82">
        <f>IF(P12=0,"-",V12/P12)</f>
        <v>0.66666666666667</v>
      </c>
      <c r="X12" s="186">
        <v>85000</v>
      </c>
      <c r="Y12" s="187">
        <f>IFERROR(X12/P12,"-")</f>
        <v>28333.333333333</v>
      </c>
      <c r="Z12" s="187">
        <f>IFERROR(X12/V12,"-")</f>
        <v>42500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0.66666666666667</v>
      </c>
      <c r="BP12" s="121">
        <v>1</v>
      </c>
      <c r="BQ12" s="122">
        <f>IFERROR(BP12/BN12,"-")</f>
        <v>0.5</v>
      </c>
      <c r="BR12" s="123">
        <v>70000</v>
      </c>
      <c r="BS12" s="124">
        <f>IFERROR(BR12/BN12,"-")</f>
        <v>35000</v>
      </c>
      <c r="BT12" s="125"/>
      <c r="BU12" s="125"/>
      <c r="BV12" s="125">
        <v>1</v>
      </c>
      <c r="BW12" s="126">
        <v>1</v>
      </c>
      <c r="BX12" s="127">
        <f>IF(P12=0,"",IF(BW12=0,"",(BW12/P12)))</f>
        <v>0.33333333333333</v>
      </c>
      <c r="BY12" s="128">
        <v>1</v>
      </c>
      <c r="BZ12" s="129">
        <f>IFERROR(BY12/BW12,"-")</f>
        <v>1</v>
      </c>
      <c r="CA12" s="130">
        <v>15000</v>
      </c>
      <c r="CB12" s="131">
        <f>IFERROR(CA12/BW12,"-")</f>
        <v>15000</v>
      </c>
      <c r="CC12" s="132"/>
      <c r="CD12" s="132">
        <v>1</v>
      </c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85000</v>
      </c>
      <c r="CQ12" s="141">
        <v>70000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64</v>
      </c>
      <c r="G13" s="203" t="s">
        <v>87</v>
      </c>
      <c r="H13" s="90" t="s">
        <v>88</v>
      </c>
      <c r="I13" s="204" t="s">
        <v>67</v>
      </c>
      <c r="J13" s="188"/>
      <c r="K13" s="81">
        <v>25</v>
      </c>
      <c r="L13" s="81">
        <v>0</v>
      </c>
      <c r="M13" s="81">
        <v>64</v>
      </c>
      <c r="N13" s="91">
        <v>12</v>
      </c>
      <c r="O13" s="92">
        <v>0</v>
      </c>
      <c r="P13" s="93">
        <f>N13+O13</f>
        <v>12</v>
      </c>
      <c r="Q13" s="82">
        <f>IFERROR(P13/M13,"-")</f>
        <v>0.1875</v>
      </c>
      <c r="R13" s="81">
        <v>2</v>
      </c>
      <c r="S13" s="81">
        <v>3</v>
      </c>
      <c r="T13" s="82">
        <f>IFERROR(S13/(O13+P13),"-")</f>
        <v>0.25</v>
      </c>
      <c r="U13" s="182"/>
      <c r="V13" s="84">
        <v>1</v>
      </c>
      <c r="W13" s="82">
        <f>IF(P13=0,"-",V13/P13)</f>
        <v>0.083333333333333</v>
      </c>
      <c r="X13" s="186">
        <v>5000</v>
      </c>
      <c r="Y13" s="187">
        <f>IFERROR(X13/P13,"-")</f>
        <v>416.66666666667</v>
      </c>
      <c r="Z13" s="187">
        <f>IFERROR(X13/V13,"-")</f>
        <v>5000</v>
      </c>
      <c r="AA13" s="188"/>
      <c r="AB13" s="85"/>
      <c r="AC13" s="79"/>
      <c r="AD13" s="94">
        <v>1</v>
      </c>
      <c r="AE13" s="95">
        <f>IF(P13=0,"",IF(AD13=0,"",(AD13/P13)))</f>
        <v>0.083333333333333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0.083333333333333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0.33333333333333</v>
      </c>
      <c r="BP13" s="121">
        <v>1</v>
      </c>
      <c r="BQ13" s="122">
        <f>IFERROR(BP13/BN13,"-")</f>
        <v>0.25</v>
      </c>
      <c r="BR13" s="123">
        <v>5000</v>
      </c>
      <c r="BS13" s="124">
        <f>IFERROR(BR13/BN13,"-")</f>
        <v>1250</v>
      </c>
      <c r="BT13" s="125">
        <v>1</v>
      </c>
      <c r="BU13" s="125"/>
      <c r="BV13" s="125"/>
      <c r="BW13" s="126">
        <v>3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85</v>
      </c>
      <c r="E14" s="203" t="s">
        <v>86</v>
      </c>
      <c r="F14" s="203" t="s">
        <v>76</v>
      </c>
      <c r="G14" s="203"/>
      <c r="H14" s="90"/>
      <c r="I14" s="90"/>
      <c r="J14" s="188"/>
      <c r="K14" s="81">
        <v>104</v>
      </c>
      <c r="L14" s="81">
        <v>36</v>
      </c>
      <c r="M14" s="81">
        <v>33</v>
      </c>
      <c r="N14" s="91">
        <v>12</v>
      </c>
      <c r="O14" s="92">
        <v>0</v>
      </c>
      <c r="P14" s="93">
        <f>N14+O14</f>
        <v>12</v>
      </c>
      <c r="Q14" s="82">
        <f>IFERROR(P14/M14,"-")</f>
        <v>0.36363636363636</v>
      </c>
      <c r="R14" s="81">
        <v>3</v>
      </c>
      <c r="S14" s="81">
        <v>3</v>
      </c>
      <c r="T14" s="82">
        <f>IFERROR(S14/(O14+P14),"-")</f>
        <v>0.25</v>
      </c>
      <c r="U14" s="182"/>
      <c r="V14" s="84">
        <v>3</v>
      </c>
      <c r="W14" s="82">
        <f>IF(P14=0,"-",V14/P14)</f>
        <v>0.25</v>
      </c>
      <c r="X14" s="186">
        <v>175000</v>
      </c>
      <c r="Y14" s="187">
        <f>IFERROR(X14/P14,"-")</f>
        <v>14583.333333333</v>
      </c>
      <c r="Z14" s="187">
        <f>IFERROR(X14/V14,"-")</f>
        <v>58333.333333333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0.083333333333333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0.25</v>
      </c>
      <c r="BP14" s="121">
        <v>1</v>
      </c>
      <c r="BQ14" s="122">
        <f>IFERROR(BP14/BN14,"-")</f>
        <v>0.33333333333333</v>
      </c>
      <c r="BR14" s="123">
        <v>190000</v>
      </c>
      <c r="BS14" s="124">
        <f>IFERROR(BR14/BN14,"-")</f>
        <v>63333.333333333</v>
      </c>
      <c r="BT14" s="125"/>
      <c r="BU14" s="125"/>
      <c r="BV14" s="125">
        <v>1</v>
      </c>
      <c r="BW14" s="126">
        <v>5</v>
      </c>
      <c r="BX14" s="127">
        <f>IF(P14=0,"",IF(BW14=0,"",(BW14/P14)))</f>
        <v>0.41666666666667</v>
      </c>
      <c r="BY14" s="128">
        <v>2</v>
      </c>
      <c r="BZ14" s="129">
        <f>IFERROR(BY14/BW14,"-")</f>
        <v>0.4</v>
      </c>
      <c r="CA14" s="130">
        <v>21000</v>
      </c>
      <c r="CB14" s="131">
        <f>IFERROR(CA14/BW14,"-")</f>
        <v>4200</v>
      </c>
      <c r="CC14" s="132"/>
      <c r="CD14" s="132">
        <v>1</v>
      </c>
      <c r="CE14" s="132">
        <v>1</v>
      </c>
      <c r="CF14" s="133">
        <v>3</v>
      </c>
      <c r="CG14" s="134">
        <f>IF(P14=0,"",IF(CF14=0,"",(CF14/P14)))</f>
        <v>0.25</v>
      </c>
      <c r="CH14" s="135">
        <v>2</v>
      </c>
      <c r="CI14" s="136">
        <f>IFERROR(CH14/CF14,"-")</f>
        <v>0.66666666666667</v>
      </c>
      <c r="CJ14" s="137">
        <v>174000</v>
      </c>
      <c r="CK14" s="138">
        <f>IFERROR(CJ14/CF14,"-")</f>
        <v>58000</v>
      </c>
      <c r="CL14" s="139"/>
      <c r="CM14" s="139"/>
      <c r="CN14" s="139">
        <v>2</v>
      </c>
      <c r="CO14" s="140">
        <v>3</v>
      </c>
      <c r="CP14" s="141">
        <v>175000</v>
      </c>
      <c r="CQ14" s="141">
        <v>190000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64</v>
      </c>
      <c r="G15" s="203" t="s">
        <v>87</v>
      </c>
      <c r="H15" s="90" t="s">
        <v>88</v>
      </c>
      <c r="I15" s="205" t="s">
        <v>93</v>
      </c>
      <c r="J15" s="188"/>
      <c r="K15" s="81">
        <v>24</v>
      </c>
      <c r="L15" s="81">
        <v>0</v>
      </c>
      <c r="M15" s="81">
        <v>50</v>
      </c>
      <c r="N15" s="91">
        <v>8</v>
      </c>
      <c r="O15" s="92">
        <v>0</v>
      </c>
      <c r="P15" s="93">
        <f>N15+O15</f>
        <v>8</v>
      </c>
      <c r="Q15" s="82">
        <f>IFERROR(P15/M15,"-")</f>
        <v>0.16</v>
      </c>
      <c r="R15" s="81">
        <v>2</v>
      </c>
      <c r="S15" s="81">
        <v>5</v>
      </c>
      <c r="T15" s="82">
        <f>IFERROR(S15/(O15+P15),"-")</f>
        <v>0.625</v>
      </c>
      <c r="U15" s="182"/>
      <c r="V15" s="84">
        <v>4</v>
      </c>
      <c r="W15" s="82">
        <f>IF(P15=0,"-",V15/P15)</f>
        <v>0.5</v>
      </c>
      <c r="X15" s="186">
        <v>354000</v>
      </c>
      <c r="Y15" s="187">
        <f>IFERROR(X15/P15,"-")</f>
        <v>44250</v>
      </c>
      <c r="Z15" s="187">
        <f>IFERROR(X15/V15,"-")</f>
        <v>88500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0.375</v>
      </c>
      <c r="BP15" s="121">
        <v>2</v>
      </c>
      <c r="BQ15" s="122">
        <f>IFERROR(BP15/BN15,"-")</f>
        <v>0.66666666666667</v>
      </c>
      <c r="BR15" s="123">
        <v>314000</v>
      </c>
      <c r="BS15" s="124">
        <f>IFERROR(BR15/BN15,"-")</f>
        <v>104666.66666667</v>
      </c>
      <c r="BT15" s="125"/>
      <c r="BU15" s="125">
        <v>1</v>
      </c>
      <c r="BV15" s="125">
        <v>1</v>
      </c>
      <c r="BW15" s="126">
        <v>3</v>
      </c>
      <c r="BX15" s="127">
        <f>IF(P15=0,"",IF(BW15=0,"",(BW15/P15)))</f>
        <v>0.375</v>
      </c>
      <c r="BY15" s="128">
        <v>2</v>
      </c>
      <c r="BZ15" s="129">
        <f>IFERROR(BY15/BW15,"-")</f>
        <v>0.66666666666667</v>
      </c>
      <c r="CA15" s="130">
        <v>40000</v>
      </c>
      <c r="CB15" s="131">
        <f>IFERROR(CA15/BW15,"-")</f>
        <v>13333.333333333</v>
      </c>
      <c r="CC15" s="132"/>
      <c r="CD15" s="132">
        <v>1</v>
      </c>
      <c r="CE15" s="132">
        <v>1</v>
      </c>
      <c r="CF15" s="133">
        <v>1</v>
      </c>
      <c r="CG15" s="134">
        <f>IF(P15=0,"",IF(CF15=0,"",(CF15/P15)))</f>
        <v>0.125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4</v>
      </c>
      <c r="CP15" s="141">
        <v>354000</v>
      </c>
      <c r="CQ15" s="141">
        <v>308000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76</v>
      </c>
      <c r="G16" s="203"/>
      <c r="H16" s="90"/>
      <c r="I16" s="90"/>
      <c r="J16" s="188"/>
      <c r="K16" s="81">
        <v>57</v>
      </c>
      <c r="L16" s="81">
        <v>21</v>
      </c>
      <c r="M16" s="81">
        <v>11</v>
      </c>
      <c r="N16" s="91">
        <v>3</v>
      </c>
      <c r="O16" s="92">
        <v>0</v>
      </c>
      <c r="P16" s="93">
        <f>N16+O16</f>
        <v>3</v>
      </c>
      <c r="Q16" s="82">
        <f>IFERROR(P16/M16,"-")</f>
        <v>0.27272727272727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0.66666666666667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3.353125</v>
      </c>
      <c r="B17" s="203" t="s">
        <v>95</v>
      </c>
      <c r="C17" s="203"/>
      <c r="D17" s="203" t="s">
        <v>62</v>
      </c>
      <c r="E17" s="203" t="s">
        <v>96</v>
      </c>
      <c r="F17" s="203" t="s">
        <v>97</v>
      </c>
      <c r="G17" s="203" t="s">
        <v>98</v>
      </c>
      <c r="H17" s="90" t="s">
        <v>99</v>
      </c>
      <c r="I17" s="205" t="s">
        <v>100</v>
      </c>
      <c r="J17" s="188">
        <v>320000</v>
      </c>
      <c r="K17" s="81">
        <v>26</v>
      </c>
      <c r="L17" s="81">
        <v>0</v>
      </c>
      <c r="M17" s="81">
        <v>90</v>
      </c>
      <c r="N17" s="91">
        <v>9</v>
      </c>
      <c r="O17" s="92">
        <v>0</v>
      </c>
      <c r="P17" s="93">
        <f>N17+O17</f>
        <v>9</v>
      </c>
      <c r="Q17" s="82">
        <f>IFERROR(P17/M17,"-")</f>
        <v>0.1</v>
      </c>
      <c r="R17" s="81">
        <v>1</v>
      </c>
      <c r="S17" s="81">
        <v>4</v>
      </c>
      <c r="T17" s="82">
        <f>IFERROR(S17/(O17+P17),"-")</f>
        <v>0.44444444444444</v>
      </c>
      <c r="U17" s="182">
        <f>IFERROR(J17/SUM(P17:P18),"-")</f>
        <v>18823.529411765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753000</v>
      </c>
      <c r="AB17" s="85">
        <f>SUM(X17:X18)/SUM(J17:J18)</f>
        <v>3.353125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4</v>
      </c>
      <c r="BO17" s="120">
        <f>IF(P17=0,"",IF(BN17=0,"",(BN17/P17)))</f>
        <v>0.44444444444444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4</v>
      </c>
      <c r="BX17" s="127">
        <f>IF(P17=0,"",IF(BW17=0,"",(BW17/P17)))</f>
        <v>0.44444444444444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0.11111111111111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62</v>
      </c>
      <c r="E18" s="203" t="s">
        <v>96</v>
      </c>
      <c r="F18" s="203" t="s">
        <v>76</v>
      </c>
      <c r="G18" s="203"/>
      <c r="H18" s="90"/>
      <c r="I18" s="90"/>
      <c r="J18" s="188"/>
      <c r="K18" s="81">
        <v>67</v>
      </c>
      <c r="L18" s="81">
        <v>29</v>
      </c>
      <c r="M18" s="81">
        <v>17</v>
      </c>
      <c r="N18" s="91">
        <v>8</v>
      </c>
      <c r="O18" s="92">
        <v>0</v>
      </c>
      <c r="P18" s="93">
        <f>N18+O18</f>
        <v>8</v>
      </c>
      <c r="Q18" s="82">
        <f>IFERROR(P18/M18,"-")</f>
        <v>0.47058823529412</v>
      </c>
      <c r="R18" s="81">
        <v>1</v>
      </c>
      <c r="S18" s="81">
        <v>3</v>
      </c>
      <c r="T18" s="82">
        <f>IFERROR(S18/(O18+P18),"-")</f>
        <v>0.375</v>
      </c>
      <c r="U18" s="182"/>
      <c r="V18" s="84">
        <v>2</v>
      </c>
      <c r="W18" s="82">
        <f>IF(P18=0,"-",V18/P18)</f>
        <v>0.25</v>
      </c>
      <c r="X18" s="186">
        <v>1073000</v>
      </c>
      <c r="Y18" s="187">
        <f>IFERROR(X18/P18,"-")</f>
        <v>134125</v>
      </c>
      <c r="Z18" s="187">
        <f>IFERROR(X18/V18,"-")</f>
        <v>536500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0.5</v>
      </c>
      <c r="BP18" s="121">
        <v>1</v>
      </c>
      <c r="BQ18" s="122">
        <f>IFERROR(BP18/BN18,"-")</f>
        <v>0.25</v>
      </c>
      <c r="BR18" s="123">
        <v>3000</v>
      </c>
      <c r="BS18" s="124">
        <f>IFERROR(BR18/BN18,"-")</f>
        <v>750</v>
      </c>
      <c r="BT18" s="125">
        <v>1</v>
      </c>
      <c r="BU18" s="125"/>
      <c r="BV18" s="125"/>
      <c r="BW18" s="126">
        <v>3</v>
      </c>
      <c r="BX18" s="127">
        <f>IF(P18=0,"",IF(BW18=0,"",(BW18/P18)))</f>
        <v>0.375</v>
      </c>
      <c r="BY18" s="128">
        <v>1</v>
      </c>
      <c r="BZ18" s="129">
        <f>IFERROR(BY18/BW18,"-")</f>
        <v>0.33333333333333</v>
      </c>
      <c r="CA18" s="130">
        <v>1070000</v>
      </c>
      <c r="CB18" s="131">
        <f>IFERROR(CA18/BW18,"-")</f>
        <v>356666.66666667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1073000</v>
      </c>
      <c r="CQ18" s="141">
        <v>1070000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1.0175</v>
      </c>
      <c r="B19" s="203" t="s">
        <v>102</v>
      </c>
      <c r="C19" s="203"/>
      <c r="D19" s="203" t="s">
        <v>103</v>
      </c>
      <c r="E19" s="203" t="s">
        <v>96</v>
      </c>
      <c r="F19" s="203" t="s">
        <v>64</v>
      </c>
      <c r="G19" s="203" t="s">
        <v>104</v>
      </c>
      <c r="H19" s="90" t="s">
        <v>66</v>
      </c>
      <c r="I19" s="204" t="s">
        <v>82</v>
      </c>
      <c r="J19" s="188">
        <v>400000</v>
      </c>
      <c r="K19" s="81">
        <v>19</v>
      </c>
      <c r="L19" s="81">
        <v>0</v>
      </c>
      <c r="M19" s="81">
        <v>82</v>
      </c>
      <c r="N19" s="91">
        <v>7</v>
      </c>
      <c r="O19" s="92">
        <v>0</v>
      </c>
      <c r="P19" s="93">
        <f>N19+O19</f>
        <v>7</v>
      </c>
      <c r="Q19" s="82">
        <f>IFERROR(P19/M19,"-")</f>
        <v>0.085365853658537</v>
      </c>
      <c r="R19" s="81">
        <v>0</v>
      </c>
      <c r="S19" s="81">
        <v>4</v>
      </c>
      <c r="T19" s="82">
        <f>IFERROR(S19/(O19+P19),"-")</f>
        <v>0.57142857142857</v>
      </c>
      <c r="U19" s="182">
        <f>IFERROR(J19/SUM(P19:P20),"-")</f>
        <v>20000</v>
      </c>
      <c r="V19" s="84">
        <v>1</v>
      </c>
      <c r="W19" s="82">
        <f>IF(P19=0,"-",V19/P19)</f>
        <v>0.14285714285714</v>
      </c>
      <c r="X19" s="186">
        <v>1000</v>
      </c>
      <c r="Y19" s="187">
        <f>IFERROR(X19/P19,"-")</f>
        <v>142.85714285714</v>
      </c>
      <c r="Z19" s="187">
        <f>IFERROR(X19/V19,"-")</f>
        <v>1000</v>
      </c>
      <c r="AA19" s="188">
        <f>SUM(X19:X20)-SUM(J19:J20)</f>
        <v>7000</v>
      </c>
      <c r="AB19" s="85">
        <f>SUM(X19:X20)/SUM(J19:J20)</f>
        <v>1.0175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0.14285714285714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0.57142857142857</v>
      </c>
      <c r="BP19" s="121">
        <v>1</v>
      </c>
      <c r="BQ19" s="122">
        <f>IFERROR(BP19/BN19,"-")</f>
        <v>0.25</v>
      </c>
      <c r="BR19" s="123">
        <v>1000</v>
      </c>
      <c r="BS19" s="124">
        <f>IFERROR(BR19/BN19,"-")</f>
        <v>250</v>
      </c>
      <c r="BT19" s="125">
        <v>1</v>
      </c>
      <c r="BU19" s="125"/>
      <c r="BV19" s="125"/>
      <c r="BW19" s="126">
        <v>2</v>
      </c>
      <c r="BX19" s="127">
        <f>IF(P19=0,"",IF(BW19=0,"",(BW19/P19)))</f>
        <v>0.28571428571429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</v>
      </c>
      <c r="CQ19" s="141">
        <v>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103</v>
      </c>
      <c r="E20" s="203" t="s">
        <v>96</v>
      </c>
      <c r="F20" s="203" t="s">
        <v>76</v>
      </c>
      <c r="G20" s="203"/>
      <c r="H20" s="90"/>
      <c r="I20" s="90"/>
      <c r="J20" s="188"/>
      <c r="K20" s="81">
        <v>70</v>
      </c>
      <c r="L20" s="81">
        <v>46</v>
      </c>
      <c r="M20" s="81">
        <v>23</v>
      </c>
      <c r="N20" s="91">
        <v>13</v>
      </c>
      <c r="O20" s="92">
        <v>0</v>
      </c>
      <c r="P20" s="93">
        <f>N20+O20</f>
        <v>13</v>
      </c>
      <c r="Q20" s="82">
        <f>IFERROR(P20/M20,"-")</f>
        <v>0.56521739130435</v>
      </c>
      <c r="R20" s="81">
        <v>3</v>
      </c>
      <c r="S20" s="81">
        <v>3</v>
      </c>
      <c r="T20" s="82">
        <f>IFERROR(S20/(O20+P20),"-")</f>
        <v>0.23076923076923</v>
      </c>
      <c r="U20" s="182"/>
      <c r="V20" s="84">
        <v>7</v>
      </c>
      <c r="W20" s="82">
        <f>IF(P20=0,"-",V20/P20)</f>
        <v>0.53846153846154</v>
      </c>
      <c r="X20" s="186">
        <v>406000</v>
      </c>
      <c r="Y20" s="187">
        <f>IFERROR(X20/P20,"-")</f>
        <v>31230.769230769</v>
      </c>
      <c r="Z20" s="187">
        <f>IFERROR(X20/V20,"-")</f>
        <v>58000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0.15384615384615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0.076923076923077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6</v>
      </c>
      <c r="BX20" s="127">
        <f>IF(P20=0,"",IF(BW20=0,"",(BW20/P20)))</f>
        <v>0.46153846153846</v>
      </c>
      <c r="BY20" s="128">
        <v>3</v>
      </c>
      <c r="BZ20" s="129">
        <f>IFERROR(BY20/BW20,"-")</f>
        <v>0.5</v>
      </c>
      <c r="CA20" s="130">
        <v>42000</v>
      </c>
      <c r="CB20" s="131">
        <f>IFERROR(CA20/BW20,"-")</f>
        <v>7000</v>
      </c>
      <c r="CC20" s="132">
        <v>2</v>
      </c>
      <c r="CD20" s="132">
        <v>1</v>
      </c>
      <c r="CE20" s="132"/>
      <c r="CF20" s="133">
        <v>4</v>
      </c>
      <c r="CG20" s="134">
        <f>IF(P20=0,"",IF(CF20=0,"",(CF20/P20)))</f>
        <v>0.30769230769231</v>
      </c>
      <c r="CH20" s="135">
        <v>4</v>
      </c>
      <c r="CI20" s="136">
        <f>IFERROR(CH20/CF20,"-")</f>
        <v>1</v>
      </c>
      <c r="CJ20" s="137">
        <v>364000</v>
      </c>
      <c r="CK20" s="138">
        <f>IFERROR(CJ20/CF20,"-")</f>
        <v>91000</v>
      </c>
      <c r="CL20" s="139"/>
      <c r="CM20" s="139"/>
      <c r="CN20" s="139">
        <v>4</v>
      </c>
      <c r="CO20" s="140">
        <v>7</v>
      </c>
      <c r="CP20" s="141">
        <v>406000</v>
      </c>
      <c r="CQ20" s="141">
        <v>178000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2.845</v>
      </c>
      <c r="B21" s="203" t="s">
        <v>106</v>
      </c>
      <c r="C21" s="203"/>
      <c r="D21" s="203" t="s">
        <v>107</v>
      </c>
      <c r="E21" s="203" t="s">
        <v>63</v>
      </c>
      <c r="F21" s="203" t="s">
        <v>64</v>
      </c>
      <c r="G21" s="203" t="s">
        <v>108</v>
      </c>
      <c r="H21" s="90" t="s">
        <v>109</v>
      </c>
      <c r="I21" s="90" t="s">
        <v>110</v>
      </c>
      <c r="J21" s="188">
        <v>200000</v>
      </c>
      <c r="K21" s="81">
        <v>8</v>
      </c>
      <c r="L21" s="81">
        <v>0</v>
      </c>
      <c r="M21" s="81">
        <v>69</v>
      </c>
      <c r="N21" s="91">
        <v>2</v>
      </c>
      <c r="O21" s="92">
        <v>0</v>
      </c>
      <c r="P21" s="93">
        <f>N21+O21</f>
        <v>2</v>
      </c>
      <c r="Q21" s="82">
        <f>IFERROR(P21/M21,"-")</f>
        <v>0.028985507246377</v>
      </c>
      <c r="R21" s="81">
        <v>1</v>
      </c>
      <c r="S21" s="81">
        <v>0</v>
      </c>
      <c r="T21" s="82">
        <f>IFERROR(S21/(O21+P21),"-")</f>
        <v>0</v>
      </c>
      <c r="U21" s="182">
        <f>IFERROR(J21/SUM(P21:P26),"-")</f>
        <v>6060.6060606061</v>
      </c>
      <c r="V21" s="84">
        <v>1</v>
      </c>
      <c r="W21" s="82">
        <f>IF(P21=0,"-",V21/P21)</f>
        <v>0.5</v>
      </c>
      <c r="X21" s="186">
        <v>243000</v>
      </c>
      <c r="Y21" s="187">
        <f>IFERROR(X21/P21,"-")</f>
        <v>121500</v>
      </c>
      <c r="Z21" s="187">
        <f>IFERROR(X21/V21,"-")</f>
        <v>243000</v>
      </c>
      <c r="AA21" s="188">
        <f>SUM(X21:X26)-SUM(J21:J26)</f>
        <v>369000</v>
      </c>
      <c r="AB21" s="85">
        <f>SUM(X21:X26)/SUM(J21:J26)</f>
        <v>2.845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>
        <v>1</v>
      </c>
      <c r="BZ21" s="129">
        <f>IFERROR(BY21/BW21,"-")</f>
        <v>1</v>
      </c>
      <c r="CA21" s="130">
        <v>243000</v>
      </c>
      <c r="CB21" s="131">
        <f>IFERROR(CA21/BW21,"-")</f>
        <v>243000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243000</v>
      </c>
      <c r="CQ21" s="141">
        <v>243000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111</v>
      </c>
      <c r="C22" s="203"/>
      <c r="D22" s="203" t="s">
        <v>62</v>
      </c>
      <c r="E22" s="203" t="s">
        <v>96</v>
      </c>
      <c r="F22" s="203" t="s">
        <v>64</v>
      </c>
      <c r="G22" s="203"/>
      <c r="H22" s="90" t="s">
        <v>109</v>
      </c>
      <c r="I22" s="90"/>
      <c r="J22" s="188"/>
      <c r="K22" s="81">
        <v>3</v>
      </c>
      <c r="L22" s="81">
        <v>0</v>
      </c>
      <c r="M22" s="81">
        <v>44</v>
      </c>
      <c r="N22" s="91">
        <v>1</v>
      </c>
      <c r="O22" s="92">
        <v>0</v>
      </c>
      <c r="P22" s="93">
        <f>N22+O22</f>
        <v>1</v>
      </c>
      <c r="Q22" s="82">
        <f>IFERROR(P22/M22,"-")</f>
        <v>0.022727272727273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113</v>
      </c>
      <c r="E23" s="203" t="s">
        <v>114</v>
      </c>
      <c r="F23" s="203" t="s">
        <v>64</v>
      </c>
      <c r="G23" s="203"/>
      <c r="H23" s="90" t="s">
        <v>109</v>
      </c>
      <c r="I23" s="90"/>
      <c r="J23" s="188"/>
      <c r="K23" s="81">
        <v>9</v>
      </c>
      <c r="L23" s="81">
        <v>0</v>
      </c>
      <c r="M23" s="81">
        <v>39</v>
      </c>
      <c r="N23" s="91">
        <v>2</v>
      </c>
      <c r="O23" s="92">
        <v>0</v>
      </c>
      <c r="P23" s="93">
        <f>N23+O23</f>
        <v>2</v>
      </c>
      <c r="Q23" s="82">
        <f>IFERROR(P23/M23,"-")</f>
        <v>0.051282051282051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116</v>
      </c>
      <c r="E24" s="203" t="s">
        <v>117</v>
      </c>
      <c r="F24" s="203" t="s">
        <v>64</v>
      </c>
      <c r="G24" s="203"/>
      <c r="H24" s="90" t="s">
        <v>109</v>
      </c>
      <c r="I24" s="90"/>
      <c r="J24" s="188"/>
      <c r="K24" s="81">
        <v>2</v>
      </c>
      <c r="L24" s="81">
        <v>0</v>
      </c>
      <c r="M24" s="81">
        <v>14</v>
      </c>
      <c r="N24" s="91">
        <v>2</v>
      </c>
      <c r="O24" s="92">
        <v>0</v>
      </c>
      <c r="P24" s="93">
        <f>N24+O24</f>
        <v>2</v>
      </c>
      <c r="Q24" s="82">
        <f>IFERROR(P24/M24,"-")</f>
        <v>0.14285714285714</v>
      </c>
      <c r="R24" s="81">
        <v>0</v>
      </c>
      <c r="S24" s="81">
        <v>2</v>
      </c>
      <c r="T24" s="82">
        <f>IFERROR(S24/(O24+P24),"-")</f>
        <v>1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79</v>
      </c>
      <c r="E25" s="203" t="s">
        <v>80</v>
      </c>
      <c r="F25" s="203" t="s">
        <v>64</v>
      </c>
      <c r="G25" s="203"/>
      <c r="H25" s="90" t="s">
        <v>109</v>
      </c>
      <c r="I25" s="90"/>
      <c r="J25" s="188"/>
      <c r="K25" s="81">
        <v>9</v>
      </c>
      <c r="L25" s="81">
        <v>0</v>
      </c>
      <c r="M25" s="81">
        <v>39</v>
      </c>
      <c r="N25" s="91">
        <v>3</v>
      </c>
      <c r="O25" s="92">
        <v>0</v>
      </c>
      <c r="P25" s="93">
        <f>N25+O25</f>
        <v>3</v>
      </c>
      <c r="Q25" s="82">
        <f>IFERROR(P25/M25,"-")</f>
        <v>0.076923076923077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0.33333333333333</v>
      </c>
      <c r="X25" s="186">
        <v>26000</v>
      </c>
      <c r="Y25" s="187">
        <f>IFERROR(X25/P25,"-")</f>
        <v>8666.6666666667</v>
      </c>
      <c r="Z25" s="187">
        <f>IFERROR(X25/V25,"-")</f>
        <v>26000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0.66666666666667</v>
      </c>
      <c r="BY25" s="128">
        <v>1</v>
      </c>
      <c r="BZ25" s="129">
        <f>IFERROR(BY25/BW25,"-")</f>
        <v>0.5</v>
      </c>
      <c r="CA25" s="130">
        <v>26000</v>
      </c>
      <c r="CB25" s="131">
        <f>IFERROR(CA25/BW25,"-")</f>
        <v>13000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26000</v>
      </c>
      <c r="CQ25" s="141">
        <v>26000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75</v>
      </c>
      <c r="E26" s="203" t="s">
        <v>75</v>
      </c>
      <c r="F26" s="203" t="s">
        <v>76</v>
      </c>
      <c r="G26" s="203"/>
      <c r="H26" s="90"/>
      <c r="I26" s="90"/>
      <c r="J26" s="188"/>
      <c r="K26" s="81">
        <v>246</v>
      </c>
      <c r="L26" s="81">
        <v>95</v>
      </c>
      <c r="M26" s="81">
        <v>55</v>
      </c>
      <c r="N26" s="91">
        <v>23</v>
      </c>
      <c r="O26" s="92">
        <v>0</v>
      </c>
      <c r="P26" s="93">
        <f>N26+O26</f>
        <v>23</v>
      </c>
      <c r="Q26" s="82">
        <f>IFERROR(P26/M26,"-")</f>
        <v>0.41818181818182</v>
      </c>
      <c r="R26" s="81">
        <v>6</v>
      </c>
      <c r="S26" s="81">
        <v>6</v>
      </c>
      <c r="T26" s="82">
        <f>IFERROR(S26/(O26+P26),"-")</f>
        <v>0.26086956521739</v>
      </c>
      <c r="U26" s="182"/>
      <c r="V26" s="84">
        <v>6</v>
      </c>
      <c r="W26" s="82">
        <f>IF(P26=0,"-",V26/P26)</f>
        <v>0.26086956521739</v>
      </c>
      <c r="X26" s="186">
        <v>300000</v>
      </c>
      <c r="Y26" s="187">
        <f>IFERROR(X26/P26,"-")</f>
        <v>13043.47826087</v>
      </c>
      <c r="Z26" s="187">
        <f>IFERROR(X26/V26,"-")</f>
        <v>50000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0.1304347826087</v>
      </c>
      <c r="BG26" s="112">
        <v>1</v>
      </c>
      <c r="BH26" s="114">
        <f>IFERROR(BG26/BE26,"-")</f>
        <v>0.33333333333333</v>
      </c>
      <c r="BI26" s="115">
        <v>84000</v>
      </c>
      <c r="BJ26" s="116">
        <f>IFERROR(BI26/BE26,"-")</f>
        <v>28000</v>
      </c>
      <c r="BK26" s="117"/>
      <c r="BL26" s="117"/>
      <c r="BM26" s="117">
        <v>1</v>
      </c>
      <c r="BN26" s="119">
        <v>12</v>
      </c>
      <c r="BO26" s="120">
        <f>IF(P26=0,"",IF(BN26=0,"",(BN26/P26)))</f>
        <v>0.52173913043478</v>
      </c>
      <c r="BP26" s="121">
        <v>3</v>
      </c>
      <c r="BQ26" s="122">
        <f>IFERROR(BP26/BN26,"-")</f>
        <v>0.25</v>
      </c>
      <c r="BR26" s="123">
        <v>214000</v>
      </c>
      <c r="BS26" s="124">
        <f>IFERROR(BR26/BN26,"-")</f>
        <v>17833.333333333</v>
      </c>
      <c r="BT26" s="125">
        <v>1</v>
      </c>
      <c r="BU26" s="125"/>
      <c r="BV26" s="125">
        <v>2</v>
      </c>
      <c r="BW26" s="126">
        <v>6</v>
      </c>
      <c r="BX26" s="127">
        <f>IF(P26=0,"",IF(BW26=0,"",(BW26/P26)))</f>
        <v>0.26086956521739</v>
      </c>
      <c r="BY26" s="128">
        <v>2</v>
      </c>
      <c r="BZ26" s="129">
        <f>IFERROR(BY26/BW26,"-")</f>
        <v>0.33333333333333</v>
      </c>
      <c r="CA26" s="130">
        <v>34000</v>
      </c>
      <c r="CB26" s="131">
        <f>IFERROR(CA26/BW26,"-")</f>
        <v>5666.6666666667</v>
      </c>
      <c r="CC26" s="132"/>
      <c r="CD26" s="132">
        <v>1</v>
      </c>
      <c r="CE26" s="132">
        <v>1</v>
      </c>
      <c r="CF26" s="133">
        <v>2</v>
      </c>
      <c r="CG26" s="134">
        <f>IF(P26=0,"",IF(CF26=0,"",(CF26/P26)))</f>
        <v>0.08695652173913</v>
      </c>
      <c r="CH26" s="135">
        <v>2</v>
      </c>
      <c r="CI26" s="136">
        <f>IFERROR(CH26/CF26,"-")</f>
        <v>1</v>
      </c>
      <c r="CJ26" s="137">
        <v>1315000</v>
      </c>
      <c r="CK26" s="138">
        <f>IFERROR(CJ26/CF26,"-")</f>
        <v>657500</v>
      </c>
      <c r="CL26" s="139"/>
      <c r="CM26" s="139"/>
      <c r="CN26" s="139">
        <v>2</v>
      </c>
      <c r="CO26" s="140">
        <v>6</v>
      </c>
      <c r="CP26" s="141">
        <v>300000</v>
      </c>
      <c r="CQ26" s="141">
        <v>1241000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0</v>
      </c>
      <c r="B27" s="203" t="s">
        <v>120</v>
      </c>
      <c r="C27" s="203"/>
      <c r="D27" s="203" t="s">
        <v>121</v>
      </c>
      <c r="E27" s="203" t="s">
        <v>114</v>
      </c>
      <c r="F27" s="203" t="s">
        <v>64</v>
      </c>
      <c r="G27" s="203" t="s">
        <v>122</v>
      </c>
      <c r="H27" s="90" t="s">
        <v>66</v>
      </c>
      <c r="I27" s="204" t="s">
        <v>82</v>
      </c>
      <c r="J27" s="188">
        <v>190000</v>
      </c>
      <c r="K27" s="81">
        <v>9</v>
      </c>
      <c r="L27" s="81">
        <v>0</v>
      </c>
      <c r="M27" s="81">
        <v>33</v>
      </c>
      <c r="N27" s="91">
        <v>1</v>
      </c>
      <c r="O27" s="92">
        <v>0</v>
      </c>
      <c r="P27" s="93">
        <f>N27+O27</f>
        <v>1</v>
      </c>
      <c r="Q27" s="82">
        <f>IFERROR(P27/M27,"-")</f>
        <v>0.03030303030303</v>
      </c>
      <c r="R27" s="81">
        <v>0</v>
      </c>
      <c r="S27" s="81">
        <v>0</v>
      </c>
      <c r="T27" s="82">
        <f>IFERROR(S27/(O27+P27),"-")</f>
        <v>0</v>
      </c>
      <c r="U27" s="182">
        <f>IFERROR(J27/SUM(P27:P28),"-")</f>
        <v>23750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-190000</v>
      </c>
      <c r="AB27" s="85">
        <f>SUM(X27:X28)/SUM(J27:J28)</f>
        <v>0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121</v>
      </c>
      <c r="E28" s="203" t="s">
        <v>114</v>
      </c>
      <c r="F28" s="203" t="s">
        <v>76</v>
      </c>
      <c r="G28" s="203"/>
      <c r="H28" s="90"/>
      <c r="I28" s="90"/>
      <c r="J28" s="188"/>
      <c r="K28" s="81">
        <v>28</v>
      </c>
      <c r="L28" s="81">
        <v>23</v>
      </c>
      <c r="M28" s="81">
        <v>9</v>
      </c>
      <c r="N28" s="91">
        <v>7</v>
      </c>
      <c r="O28" s="92">
        <v>0</v>
      </c>
      <c r="P28" s="93">
        <f>N28+O28</f>
        <v>7</v>
      </c>
      <c r="Q28" s="82">
        <f>IFERROR(P28/M28,"-")</f>
        <v>0.77777777777778</v>
      </c>
      <c r="R28" s="81">
        <v>0</v>
      </c>
      <c r="S28" s="81">
        <v>1</v>
      </c>
      <c r="T28" s="82">
        <f>IFERROR(S28/(O28+P28),"-")</f>
        <v>0.14285714285714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0.14285714285714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2</v>
      </c>
      <c r="BF28" s="113">
        <f>IF(P28=0,"",IF(BE28=0,"",(BE28/P28)))</f>
        <v>0.28571428571429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0.42857142857143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0.14285714285714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4.936</v>
      </c>
      <c r="B29" s="203" t="s">
        <v>124</v>
      </c>
      <c r="C29" s="203"/>
      <c r="D29" s="203" t="s">
        <v>125</v>
      </c>
      <c r="E29" s="203" t="s">
        <v>126</v>
      </c>
      <c r="F29" s="203" t="s">
        <v>64</v>
      </c>
      <c r="G29" s="203" t="s">
        <v>81</v>
      </c>
      <c r="H29" s="90" t="s">
        <v>127</v>
      </c>
      <c r="I29" s="90" t="s">
        <v>128</v>
      </c>
      <c r="J29" s="188">
        <v>375000</v>
      </c>
      <c r="K29" s="81">
        <v>10</v>
      </c>
      <c r="L29" s="81">
        <v>0</v>
      </c>
      <c r="M29" s="81">
        <v>43</v>
      </c>
      <c r="N29" s="91">
        <v>4</v>
      </c>
      <c r="O29" s="92">
        <v>0</v>
      </c>
      <c r="P29" s="93">
        <f>N29+O29</f>
        <v>4</v>
      </c>
      <c r="Q29" s="82">
        <f>IFERROR(P29/M29,"-")</f>
        <v>0.093023255813953</v>
      </c>
      <c r="R29" s="81">
        <v>0</v>
      </c>
      <c r="S29" s="81">
        <v>2</v>
      </c>
      <c r="T29" s="82">
        <f>IFERROR(S29/(O29+P29),"-")</f>
        <v>0.5</v>
      </c>
      <c r="U29" s="182">
        <f>IFERROR(J29/SUM(P29:P36),"-")</f>
        <v>7211.5384615385</v>
      </c>
      <c r="V29" s="84">
        <v>2</v>
      </c>
      <c r="W29" s="82">
        <f>IF(P29=0,"-",V29/P29)</f>
        <v>0.5</v>
      </c>
      <c r="X29" s="186">
        <v>20000</v>
      </c>
      <c r="Y29" s="187">
        <f>IFERROR(X29/P29,"-")</f>
        <v>5000</v>
      </c>
      <c r="Z29" s="187">
        <f>IFERROR(X29/V29,"-")</f>
        <v>10000</v>
      </c>
      <c r="AA29" s="188">
        <f>SUM(X29:X36)-SUM(J29:J36)</f>
        <v>1476000</v>
      </c>
      <c r="AB29" s="85">
        <f>SUM(X29:X36)/SUM(J29:J36)</f>
        <v>4.936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0.25</v>
      </c>
      <c r="BG29" s="112">
        <v>1</v>
      </c>
      <c r="BH29" s="114">
        <f>IFERROR(BG29/BE29,"-")</f>
        <v>1</v>
      </c>
      <c r="BI29" s="115">
        <v>8000</v>
      </c>
      <c r="BJ29" s="116">
        <f>IFERROR(BI29/BE29,"-")</f>
        <v>8000</v>
      </c>
      <c r="BK29" s="117"/>
      <c r="BL29" s="117">
        <v>1</v>
      </c>
      <c r="BM29" s="117"/>
      <c r="BN29" s="119">
        <v>2</v>
      </c>
      <c r="BO29" s="120">
        <f>IF(P29=0,"",IF(BN29=0,"",(BN29/P29)))</f>
        <v>0.5</v>
      </c>
      <c r="BP29" s="121">
        <v>1</v>
      </c>
      <c r="BQ29" s="122">
        <f>IFERROR(BP29/BN29,"-")</f>
        <v>0.5</v>
      </c>
      <c r="BR29" s="123">
        <v>12000</v>
      </c>
      <c r="BS29" s="124">
        <f>IFERROR(BR29/BN29,"-")</f>
        <v>6000</v>
      </c>
      <c r="BT29" s="125"/>
      <c r="BU29" s="125"/>
      <c r="BV29" s="125">
        <v>1</v>
      </c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20000</v>
      </c>
      <c r="CQ29" s="141">
        <v>12000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129</v>
      </c>
      <c r="C30" s="203"/>
      <c r="D30" s="203" t="s">
        <v>130</v>
      </c>
      <c r="E30" s="203" t="s">
        <v>131</v>
      </c>
      <c r="F30" s="203" t="s">
        <v>64</v>
      </c>
      <c r="G30" s="203"/>
      <c r="H30" s="90" t="s">
        <v>127</v>
      </c>
      <c r="I30" s="90" t="s">
        <v>132</v>
      </c>
      <c r="J30" s="188"/>
      <c r="K30" s="81">
        <v>12</v>
      </c>
      <c r="L30" s="81">
        <v>0</v>
      </c>
      <c r="M30" s="81">
        <v>30</v>
      </c>
      <c r="N30" s="91">
        <v>2</v>
      </c>
      <c r="O30" s="92">
        <v>0</v>
      </c>
      <c r="P30" s="93">
        <f>N30+O30</f>
        <v>2</v>
      </c>
      <c r="Q30" s="82">
        <f>IFERROR(P30/M30,"-")</f>
        <v>0.066666666666667</v>
      </c>
      <c r="R30" s="81">
        <v>0</v>
      </c>
      <c r="S30" s="81">
        <v>2</v>
      </c>
      <c r="T30" s="82">
        <f>IFERROR(S30/(O30+P30),"-")</f>
        <v>1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133</v>
      </c>
      <c r="C31" s="203"/>
      <c r="D31" s="203" t="s">
        <v>134</v>
      </c>
      <c r="E31" s="203" t="s">
        <v>135</v>
      </c>
      <c r="F31" s="203" t="s">
        <v>64</v>
      </c>
      <c r="G31" s="203"/>
      <c r="H31" s="90" t="s">
        <v>127</v>
      </c>
      <c r="I31" s="90" t="s">
        <v>136</v>
      </c>
      <c r="J31" s="188"/>
      <c r="K31" s="81">
        <v>10</v>
      </c>
      <c r="L31" s="81">
        <v>0</v>
      </c>
      <c r="M31" s="81">
        <v>39</v>
      </c>
      <c r="N31" s="91">
        <v>3</v>
      </c>
      <c r="O31" s="92">
        <v>0</v>
      </c>
      <c r="P31" s="93">
        <f>N31+O31</f>
        <v>3</v>
      </c>
      <c r="Q31" s="82">
        <f>IFERROR(P31/M31,"-")</f>
        <v>0.076923076923077</v>
      </c>
      <c r="R31" s="81">
        <v>0</v>
      </c>
      <c r="S31" s="81">
        <v>2</v>
      </c>
      <c r="T31" s="82">
        <f>IFERROR(S31/(O31+P31),"-")</f>
        <v>0.66666666666667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3</v>
      </c>
      <c r="BO31" s="120">
        <f>IF(P31=0,"",IF(BN31=0,"",(BN31/P31)))</f>
        <v>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137</v>
      </c>
      <c r="C32" s="203"/>
      <c r="D32" s="203" t="s">
        <v>75</v>
      </c>
      <c r="E32" s="203" t="s">
        <v>75</v>
      </c>
      <c r="F32" s="203" t="s">
        <v>76</v>
      </c>
      <c r="G32" s="203"/>
      <c r="H32" s="90"/>
      <c r="I32" s="90"/>
      <c r="J32" s="188"/>
      <c r="K32" s="81">
        <v>75</v>
      </c>
      <c r="L32" s="81">
        <v>44</v>
      </c>
      <c r="M32" s="81">
        <v>15</v>
      </c>
      <c r="N32" s="91">
        <v>12</v>
      </c>
      <c r="O32" s="92">
        <v>0</v>
      </c>
      <c r="P32" s="93">
        <f>N32+O32</f>
        <v>12</v>
      </c>
      <c r="Q32" s="82">
        <f>IFERROR(P32/M32,"-")</f>
        <v>0.8</v>
      </c>
      <c r="R32" s="81">
        <v>2</v>
      </c>
      <c r="S32" s="81">
        <v>3</v>
      </c>
      <c r="T32" s="82">
        <f>IFERROR(S32/(O32+P32),"-")</f>
        <v>0.25</v>
      </c>
      <c r="U32" s="182"/>
      <c r="V32" s="84">
        <v>5</v>
      </c>
      <c r="W32" s="82">
        <f>IF(P32=0,"-",V32/P32)</f>
        <v>0.41666666666667</v>
      </c>
      <c r="X32" s="186">
        <v>174000</v>
      </c>
      <c r="Y32" s="187">
        <f>IFERROR(X32/P32,"-")</f>
        <v>14500</v>
      </c>
      <c r="Z32" s="187">
        <f>IFERROR(X32/V32,"-")</f>
        <v>34800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0.083333333333333</v>
      </c>
      <c r="AX32" s="106">
        <v>1</v>
      </c>
      <c r="AY32" s="108">
        <f>IFERROR(AX32/AV32,"-")</f>
        <v>1</v>
      </c>
      <c r="AZ32" s="109">
        <v>18000</v>
      </c>
      <c r="BA32" s="110">
        <f>IFERROR(AZ32/AV32,"-")</f>
        <v>18000</v>
      </c>
      <c r="BB32" s="111"/>
      <c r="BC32" s="111"/>
      <c r="BD32" s="111">
        <v>1</v>
      </c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6</v>
      </c>
      <c r="BO32" s="120">
        <f>IF(P32=0,"",IF(BN32=0,"",(BN32/P32)))</f>
        <v>0.5</v>
      </c>
      <c r="BP32" s="121">
        <v>2</v>
      </c>
      <c r="BQ32" s="122">
        <f>IFERROR(BP32/BN32,"-")</f>
        <v>0.33333333333333</v>
      </c>
      <c r="BR32" s="123">
        <v>45000</v>
      </c>
      <c r="BS32" s="124">
        <f>IFERROR(BR32/BN32,"-")</f>
        <v>7500</v>
      </c>
      <c r="BT32" s="125"/>
      <c r="BU32" s="125"/>
      <c r="BV32" s="125">
        <v>2</v>
      </c>
      <c r="BW32" s="126">
        <v>4</v>
      </c>
      <c r="BX32" s="127">
        <f>IF(P32=0,"",IF(BW32=0,"",(BW32/P32)))</f>
        <v>0.33333333333333</v>
      </c>
      <c r="BY32" s="128">
        <v>3</v>
      </c>
      <c r="BZ32" s="129">
        <f>IFERROR(BY32/BW32,"-")</f>
        <v>0.75</v>
      </c>
      <c r="CA32" s="130">
        <v>190000</v>
      </c>
      <c r="CB32" s="131">
        <f>IFERROR(CA32/BW32,"-")</f>
        <v>47500</v>
      </c>
      <c r="CC32" s="132">
        <v>2</v>
      </c>
      <c r="CD32" s="132"/>
      <c r="CE32" s="132">
        <v>1</v>
      </c>
      <c r="CF32" s="133">
        <v>1</v>
      </c>
      <c r="CG32" s="134">
        <f>IF(P32=0,"",IF(CF32=0,"",(CF32/P32)))</f>
        <v>0.083333333333333</v>
      </c>
      <c r="CH32" s="135">
        <v>1</v>
      </c>
      <c r="CI32" s="136">
        <f>IFERROR(CH32/CF32,"-")</f>
        <v>1</v>
      </c>
      <c r="CJ32" s="137">
        <v>97000</v>
      </c>
      <c r="CK32" s="138">
        <f>IFERROR(CJ32/CF32,"-")</f>
        <v>97000</v>
      </c>
      <c r="CL32" s="139"/>
      <c r="CM32" s="139"/>
      <c r="CN32" s="139">
        <v>1</v>
      </c>
      <c r="CO32" s="140">
        <v>5</v>
      </c>
      <c r="CP32" s="141">
        <v>174000</v>
      </c>
      <c r="CQ32" s="141">
        <v>181000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138</v>
      </c>
      <c r="C33" s="203"/>
      <c r="D33" s="203" t="s">
        <v>125</v>
      </c>
      <c r="E33" s="203" t="s">
        <v>139</v>
      </c>
      <c r="F33" s="203" t="s">
        <v>64</v>
      </c>
      <c r="G33" s="203" t="s">
        <v>87</v>
      </c>
      <c r="H33" s="90" t="s">
        <v>127</v>
      </c>
      <c r="I33" s="90" t="s">
        <v>128</v>
      </c>
      <c r="J33" s="188"/>
      <c r="K33" s="81">
        <v>33</v>
      </c>
      <c r="L33" s="81">
        <v>0</v>
      </c>
      <c r="M33" s="81">
        <v>129</v>
      </c>
      <c r="N33" s="91">
        <v>9</v>
      </c>
      <c r="O33" s="92">
        <v>0</v>
      </c>
      <c r="P33" s="93">
        <f>N33+O33</f>
        <v>9</v>
      </c>
      <c r="Q33" s="82">
        <f>IFERROR(P33/M33,"-")</f>
        <v>0.069767441860465</v>
      </c>
      <c r="R33" s="81">
        <v>1</v>
      </c>
      <c r="S33" s="81">
        <v>4</v>
      </c>
      <c r="T33" s="82">
        <f>IFERROR(S33/(O33+P33),"-")</f>
        <v>0.44444444444444</v>
      </c>
      <c r="U33" s="182"/>
      <c r="V33" s="84">
        <v>3</v>
      </c>
      <c r="W33" s="82">
        <f>IF(P33=0,"-",V33/P33)</f>
        <v>0.33333333333333</v>
      </c>
      <c r="X33" s="186">
        <v>59000</v>
      </c>
      <c r="Y33" s="187">
        <f>IFERROR(X33/P33,"-")</f>
        <v>6555.5555555556</v>
      </c>
      <c r="Z33" s="187">
        <f>IFERROR(X33/V33,"-")</f>
        <v>19666.666666667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0.11111111111111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0.22222222222222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6</v>
      </c>
      <c r="BX33" s="127">
        <f>IF(P33=0,"",IF(BW33=0,"",(BW33/P33)))</f>
        <v>0.66666666666667</v>
      </c>
      <c r="BY33" s="128">
        <v>3</v>
      </c>
      <c r="BZ33" s="129">
        <f>IFERROR(BY33/BW33,"-")</f>
        <v>0.5</v>
      </c>
      <c r="CA33" s="130">
        <v>59000</v>
      </c>
      <c r="CB33" s="131">
        <f>IFERROR(CA33/BW33,"-")</f>
        <v>9833.3333333333</v>
      </c>
      <c r="CC33" s="132"/>
      <c r="CD33" s="132">
        <v>1</v>
      </c>
      <c r="CE33" s="132">
        <v>2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3</v>
      </c>
      <c r="CP33" s="141">
        <v>59000</v>
      </c>
      <c r="CQ33" s="141">
        <v>29000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140</v>
      </c>
      <c r="C34" s="203"/>
      <c r="D34" s="203" t="s">
        <v>130</v>
      </c>
      <c r="E34" s="203" t="s">
        <v>131</v>
      </c>
      <c r="F34" s="203" t="s">
        <v>64</v>
      </c>
      <c r="G34" s="203"/>
      <c r="H34" s="90" t="s">
        <v>127</v>
      </c>
      <c r="I34" s="90" t="s">
        <v>132</v>
      </c>
      <c r="J34" s="188"/>
      <c r="K34" s="81">
        <v>12</v>
      </c>
      <c r="L34" s="81">
        <v>0</v>
      </c>
      <c r="M34" s="81">
        <v>76</v>
      </c>
      <c r="N34" s="91">
        <v>5</v>
      </c>
      <c r="O34" s="92">
        <v>0</v>
      </c>
      <c r="P34" s="93">
        <f>N34+O34</f>
        <v>5</v>
      </c>
      <c r="Q34" s="82">
        <f>IFERROR(P34/M34,"-")</f>
        <v>0.065789473684211</v>
      </c>
      <c r="R34" s="81">
        <v>2</v>
      </c>
      <c r="S34" s="81">
        <v>1</v>
      </c>
      <c r="T34" s="82">
        <f>IFERROR(S34/(O34+P34),"-")</f>
        <v>0.2</v>
      </c>
      <c r="U34" s="182"/>
      <c r="V34" s="84">
        <v>1</v>
      </c>
      <c r="W34" s="82">
        <f>IF(P34=0,"-",V34/P34)</f>
        <v>0.2</v>
      </c>
      <c r="X34" s="186">
        <v>21000</v>
      </c>
      <c r="Y34" s="187">
        <f>IFERROR(X34/P34,"-")</f>
        <v>4200</v>
      </c>
      <c r="Z34" s="187">
        <f>IFERROR(X34/V34,"-")</f>
        <v>21000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0.4</v>
      </c>
      <c r="BP34" s="121">
        <v>1</v>
      </c>
      <c r="BQ34" s="122">
        <f>IFERROR(BP34/BN34,"-")</f>
        <v>0.5</v>
      </c>
      <c r="BR34" s="123">
        <v>21000</v>
      </c>
      <c r="BS34" s="124">
        <f>IFERROR(BR34/BN34,"-")</f>
        <v>10500</v>
      </c>
      <c r="BT34" s="125"/>
      <c r="BU34" s="125"/>
      <c r="BV34" s="125">
        <v>1</v>
      </c>
      <c r="BW34" s="126">
        <v>2</v>
      </c>
      <c r="BX34" s="127">
        <f>IF(P34=0,"",IF(BW34=0,"",(BW34/P34)))</f>
        <v>0.4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0.2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21000</v>
      </c>
      <c r="CQ34" s="141">
        <v>21000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141</v>
      </c>
      <c r="C35" s="203"/>
      <c r="D35" s="203" t="s">
        <v>134</v>
      </c>
      <c r="E35" s="203" t="s">
        <v>135</v>
      </c>
      <c r="F35" s="203" t="s">
        <v>64</v>
      </c>
      <c r="G35" s="203"/>
      <c r="H35" s="90" t="s">
        <v>127</v>
      </c>
      <c r="I35" s="90" t="s">
        <v>136</v>
      </c>
      <c r="J35" s="188"/>
      <c r="K35" s="81">
        <v>3</v>
      </c>
      <c r="L35" s="81">
        <v>0</v>
      </c>
      <c r="M35" s="81">
        <v>20</v>
      </c>
      <c r="N35" s="91">
        <v>2</v>
      </c>
      <c r="O35" s="92">
        <v>0</v>
      </c>
      <c r="P35" s="93">
        <f>N35+O35</f>
        <v>2</v>
      </c>
      <c r="Q35" s="82">
        <f>IFERROR(P35/M35,"-")</f>
        <v>0.1</v>
      </c>
      <c r="R35" s="81">
        <v>0</v>
      </c>
      <c r="S35" s="81">
        <v>2</v>
      </c>
      <c r="T35" s="82">
        <f>IFERROR(S35/(O35+P35),"-")</f>
        <v>1</v>
      </c>
      <c r="U35" s="182"/>
      <c r="V35" s="84">
        <v>1</v>
      </c>
      <c r="W35" s="82">
        <f>IF(P35=0,"-",V35/P35)</f>
        <v>0.5</v>
      </c>
      <c r="X35" s="186">
        <v>77000</v>
      </c>
      <c r="Y35" s="187">
        <f>IFERROR(X35/P35,"-")</f>
        <v>38500</v>
      </c>
      <c r="Z35" s="187">
        <f>IFERROR(X35/V35,"-")</f>
        <v>77000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0.5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0.5</v>
      </c>
      <c r="BY35" s="128">
        <v>1</v>
      </c>
      <c r="BZ35" s="129">
        <f>IFERROR(BY35/BW35,"-")</f>
        <v>1</v>
      </c>
      <c r="CA35" s="130">
        <v>77000</v>
      </c>
      <c r="CB35" s="131">
        <f>IFERROR(CA35/BW35,"-")</f>
        <v>77000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77000</v>
      </c>
      <c r="CQ35" s="141">
        <v>77000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142</v>
      </c>
      <c r="C36" s="203"/>
      <c r="D36" s="203" t="s">
        <v>75</v>
      </c>
      <c r="E36" s="203" t="s">
        <v>75</v>
      </c>
      <c r="F36" s="203" t="s">
        <v>76</v>
      </c>
      <c r="G36" s="203"/>
      <c r="H36" s="90"/>
      <c r="I36" s="90"/>
      <c r="J36" s="188"/>
      <c r="K36" s="81">
        <v>167</v>
      </c>
      <c r="L36" s="81">
        <v>64</v>
      </c>
      <c r="M36" s="81">
        <v>36</v>
      </c>
      <c r="N36" s="91">
        <v>14</v>
      </c>
      <c r="O36" s="92">
        <v>1</v>
      </c>
      <c r="P36" s="93">
        <f>N36+O36</f>
        <v>15</v>
      </c>
      <c r="Q36" s="82">
        <f>IFERROR(P36/M36,"-")</f>
        <v>0.41666666666667</v>
      </c>
      <c r="R36" s="81">
        <v>7</v>
      </c>
      <c r="S36" s="81">
        <v>3</v>
      </c>
      <c r="T36" s="82">
        <f>IFERROR(S36/(O36+P36),"-")</f>
        <v>0.1875</v>
      </c>
      <c r="U36" s="182"/>
      <c r="V36" s="84">
        <v>7</v>
      </c>
      <c r="W36" s="82">
        <f>IF(P36=0,"-",V36/P36)</f>
        <v>0.46666666666667</v>
      </c>
      <c r="X36" s="186">
        <v>1500000</v>
      </c>
      <c r="Y36" s="187">
        <f>IFERROR(X36/P36,"-")</f>
        <v>100000</v>
      </c>
      <c r="Z36" s="187">
        <f>IFERROR(X36/V36,"-")</f>
        <v>214285.71428571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0.066666666666667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0.13333333333333</v>
      </c>
      <c r="BP36" s="121">
        <v>2</v>
      </c>
      <c r="BQ36" s="122">
        <f>IFERROR(BP36/BN36,"-")</f>
        <v>1</v>
      </c>
      <c r="BR36" s="123">
        <v>1240000</v>
      </c>
      <c r="BS36" s="124">
        <f>IFERROR(BR36/BN36,"-")</f>
        <v>620000</v>
      </c>
      <c r="BT36" s="125"/>
      <c r="BU36" s="125"/>
      <c r="BV36" s="125">
        <v>2</v>
      </c>
      <c r="BW36" s="126">
        <v>10</v>
      </c>
      <c r="BX36" s="127">
        <f>IF(P36=0,"",IF(BW36=0,"",(BW36/P36)))</f>
        <v>0.66666666666667</v>
      </c>
      <c r="BY36" s="128">
        <v>5</v>
      </c>
      <c r="BZ36" s="129">
        <f>IFERROR(BY36/BW36,"-")</f>
        <v>0.5</v>
      </c>
      <c r="CA36" s="130">
        <v>236000</v>
      </c>
      <c r="CB36" s="131">
        <f>IFERROR(CA36/BW36,"-")</f>
        <v>23600</v>
      </c>
      <c r="CC36" s="132">
        <v>1</v>
      </c>
      <c r="CD36" s="132">
        <v>2</v>
      </c>
      <c r="CE36" s="132">
        <v>2</v>
      </c>
      <c r="CF36" s="133">
        <v>2</v>
      </c>
      <c r="CG36" s="134">
        <f>IF(P36=0,"",IF(CF36=0,"",(CF36/P36)))</f>
        <v>0.13333333333333</v>
      </c>
      <c r="CH36" s="135">
        <v>1</v>
      </c>
      <c r="CI36" s="136">
        <f>IFERROR(CH36/CF36,"-")</f>
        <v>0.5</v>
      </c>
      <c r="CJ36" s="137">
        <v>25000</v>
      </c>
      <c r="CK36" s="138">
        <f>IFERROR(CJ36/CF36,"-")</f>
        <v>12500</v>
      </c>
      <c r="CL36" s="139"/>
      <c r="CM36" s="139"/>
      <c r="CN36" s="139">
        <v>1</v>
      </c>
      <c r="CO36" s="140">
        <v>7</v>
      </c>
      <c r="CP36" s="141">
        <v>1500000</v>
      </c>
      <c r="CQ36" s="141">
        <v>1151000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3.7</v>
      </c>
      <c r="B37" s="203" t="s">
        <v>143</v>
      </c>
      <c r="C37" s="203"/>
      <c r="D37" s="203" t="s">
        <v>144</v>
      </c>
      <c r="E37" s="203" t="s">
        <v>145</v>
      </c>
      <c r="F37" s="203" t="s">
        <v>64</v>
      </c>
      <c r="G37" s="203" t="s">
        <v>65</v>
      </c>
      <c r="H37" s="90" t="s">
        <v>88</v>
      </c>
      <c r="I37" s="90" t="s">
        <v>146</v>
      </c>
      <c r="J37" s="188">
        <v>120000</v>
      </c>
      <c r="K37" s="81">
        <v>18</v>
      </c>
      <c r="L37" s="81">
        <v>0</v>
      </c>
      <c r="M37" s="81">
        <v>78</v>
      </c>
      <c r="N37" s="91">
        <v>4</v>
      </c>
      <c r="O37" s="92">
        <v>0</v>
      </c>
      <c r="P37" s="93">
        <f>N37+O37</f>
        <v>4</v>
      </c>
      <c r="Q37" s="82">
        <f>IFERROR(P37/M37,"-")</f>
        <v>0.051282051282051</v>
      </c>
      <c r="R37" s="81">
        <v>2</v>
      </c>
      <c r="S37" s="81">
        <v>1</v>
      </c>
      <c r="T37" s="82">
        <f>IFERROR(S37/(O37+P37),"-")</f>
        <v>0.25</v>
      </c>
      <c r="U37" s="182">
        <f>IFERROR(J37/SUM(P37:P38),"-")</f>
        <v>12000</v>
      </c>
      <c r="V37" s="84">
        <v>3</v>
      </c>
      <c r="W37" s="82">
        <f>IF(P37=0,"-",V37/P37)</f>
        <v>0.75</v>
      </c>
      <c r="X37" s="186">
        <v>365000</v>
      </c>
      <c r="Y37" s="187">
        <f>IFERROR(X37/P37,"-")</f>
        <v>91250</v>
      </c>
      <c r="Z37" s="187">
        <f>IFERROR(X37/V37,"-")</f>
        <v>121666.66666667</v>
      </c>
      <c r="AA37" s="188">
        <f>SUM(X37:X38)-SUM(J37:J38)</f>
        <v>324000</v>
      </c>
      <c r="AB37" s="85">
        <f>SUM(X37:X38)/SUM(J37:J38)</f>
        <v>3.7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3</v>
      </c>
      <c r="BO37" s="120">
        <f>IF(P37=0,"",IF(BN37=0,"",(BN37/P37)))</f>
        <v>0.75</v>
      </c>
      <c r="BP37" s="121">
        <v>2</v>
      </c>
      <c r="BQ37" s="122">
        <f>IFERROR(BP37/BN37,"-")</f>
        <v>0.66666666666667</v>
      </c>
      <c r="BR37" s="123">
        <v>37000</v>
      </c>
      <c r="BS37" s="124">
        <f>IFERROR(BR37/BN37,"-")</f>
        <v>12333.333333333</v>
      </c>
      <c r="BT37" s="125">
        <v>1</v>
      </c>
      <c r="BU37" s="125"/>
      <c r="BV37" s="125">
        <v>1</v>
      </c>
      <c r="BW37" s="126">
        <v>1</v>
      </c>
      <c r="BX37" s="127">
        <f>IF(P37=0,"",IF(BW37=0,"",(BW37/P37)))</f>
        <v>0.25</v>
      </c>
      <c r="BY37" s="128">
        <v>1</v>
      </c>
      <c r="BZ37" s="129">
        <f>IFERROR(BY37/BW37,"-")</f>
        <v>1</v>
      </c>
      <c r="CA37" s="130">
        <v>328000</v>
      </c>
      <c r="CB37" s="131">
        <f>IFERROR(CA37/BW37,"-")</f>
        <v>328000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365000</v>
      </c>
      <c r="CQ37" s="141">
        <v>328000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/>
      <c r="B38" s="203" t="s">
        <v>147</v>
      </c>
      <c r="C38" s="203"/>
      <c r="D38" s="203" t="s">
        <v>144</v>
      </c>
      <c r="E38" s="203" t="s">
        <v>145</v>
      </c>
      <c r="F38" s="203" t="s">
        <v>76</v>
      </c>
      <c r="G38" s="203"/>
      <c r="H38" s="90"/>
      <c r="I38" s="90"/>
      <c r="J38" s="188"/>
      <c r="K38" s="81">
        <v>26</v>
      </c>
      <c r="L38" s="81">
        <v>18</v>
      </c>
      <c r="M38" s="81">
        <v>13</v>
      </c>
      <c r="N38" s="91">
        <v>6</v>
      </c>
      <c r="O38" s="92">
        <v>0</v>
      </c>
      <c r="P38" s="93">
        <f>N38+O38</f>
        <v>6</v>
      </c>
      <c r="Q38" s="82">
        <f>IFERROR(P38/M38,"-")</f>
        <v>0.46153846153846</v>
      </c>
      <c r="R38" s="81">
        <v>1</v>
      </c>
      <c r="S38" s="81">
        <v>2</v>
      </c>
      <c r="T38" s="82">
        <f>IFERROR(S38/(O38+P38),"-")</f>
        <v>0.33333333333333</v>
      </c>
      <c r="U38" s="182"/>
      <c r="V38" s="84">
        <v>2</v>
      </c>
      <c r="W38" s="82">
        <f>IF(P38=0,"-",V38/P38)</f>
        <v>0.33333333333333</v>
      </c>
      <c r="X38" s="186">
        <v>79000</v>
      </c>
      <c r="Y38" s="187">
        <f>IFERROR(X38/P38,"-")</f>
        <v>13166.666666667</v>
      </c>
      <c r="Z38" s="187">
        <f>IFERROR(X38/V38,"-")</f>
        <v>39500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4</v>
      </c>
      <c r="BO38" s="120">
        <f>IF(P38=0,"",IF(BN38=0,"",(BN38/P38)))</f>
        <v>0.66666666666667</v>
      </c>
      <c r="BP38" s="121">
        <v>2</v>
      </c>
      <c r="BQ38" s="122">
        <f>IFERROR(BP38/BN38,"-")</f>
        <v>0.5</v>
      </c>
      <c r="BR38" s="123">
        <v>104000</v>
      </c>
      <c r="BS38" s="124">
        <f>IFERROR(BR38/BN38,"-")</f>
        <v>26000</v>
      </c>
      <c r="BT38" s="125"/>
      <c r="BU38" s="125"/>
      <c r="BV38" s="125">
        <v>2</v>
      </c>
      <c r="BW38" s="126">
        <v>1</v>
      </c>
      <c r="BX38" s="127">
        <f>IF(P38=0,"",IF(BW38=0,"",(BW38/P38)))</f>
        <v>0.16666666666667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0.16666666666667</v>
      </c>
      <c r="CH38" s="135">
        <v>1</v>
      </c>
      <c r="CI38" s="136">
        <f>IFERROR(CH38/CF38,"-")</f>
        <v>1</v>
      </c>
      <c r="CJ38" s="137">
        <v>5000</v>
      </c>
      <c r="CK38" s="138">
        <f>IFERROR(CJ38/CF38,"-")</f>
        <v>5000</v>
      </c>
      <c r="CL38" s="139">
        <v>1</v>
      </c>
      <c r="CM38" s="139"/>
      <c r="CN38" s="139"/>
      <c r="CO38" s="140">
        <v>2</v>
      </c>
      <c r="CP38" s="141">
        <v>79000</v>
      </c>
      <c r="CQ38" s="141">
        <v>65000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0.1</v>
      </c>
      <c r="B39" s="203" t="s">
        <v>148</v>
      </c>
      <c r="C39" s="203"/>
      <c r="D39" s="203" t="s">
        <v>149</v>
      </c>
      <c r="E39" s="203" t="s">
        <v>150</v>
      </c>
      <c r="F39" s="203" t="s">
        <v>64</v>
      </c>
      <c r="G39" s="203" t="s">
        <v>69</v>
      </c>
      <c r="H39" s="90" t="s">
        <v>88</v>
      </c>
      <c r="I39" s="205" t="s">
        <v>151</v>
      </c>
      <c r="J39" s="188">
        <v>150000</v>
      </c>
      <c r="K39" s="81">
        <v>23</v>
      </c>
      <c r="L39" s="81">
        <v>0</v>
      </c>
      <c r="M39" s="81">
        <v>51</v>
      </c>
      <c r="N39" s="91">
        <v>6</v>
      </c>
      <c r="O39" s="92">
        <v>0</v>
      </c>
      <c r="P39" s="93">
        <f>N39+O39</f>
        <v>6</v>
      </c>
      <c r="Q39" s="82">
        <f>IFERROR(P39/M39,"-")</f>
        <v>0.11764705882353</v>
      </c>
      <c r="R39" s="81">
        <v>0</v>
      </c>
      <c r="S39" s="81">
        <v>3</v>
      </c>
      <c r="T39" s="82">
        <f>IFERROR(S39/(O39+P39),"-")</f>
        <v>0.5</v>
      </c>
      <c r="U39" s="182">
        <f>IFERROR(J39/SUM(P39:P40),"-")</f>
        <v>21428.571428571</v>
      </c>
      <c r="V39" s="84">
        <v>1</v>
      </c>
      <c r="W39" s="82">
        <f>IF(P39=0,"-",V39/P39)</f>
        <v>0.16666666666667</v>
      </c>
      <c r="X39" s="186">
        <v>5000</v>
      </c>
      <c r="Y39" s="187">
        <f>IFERROR(X39/P39,"-")</f>
        <v>833.33333333333</v>
      </c>
      <c r="Z39" s="187">
        <f>IFERROR(X39/V39,"-")</f>
        <v>5000</v>
      </c>
      <c r="AA39" s="188">
        <f>SUM(X39:X40)-SUM(J39:J40)</f>
        <v>-135000</v>
      </c>
      <c r="AB39" s="85">
        <f>SUM(X39:X40)/SUM(J39:J40)</f>
        <v>0.1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4</v>
      </c>
      <c r="BO39" s="120">
        <f>IF(P39=0,"",IF(BN39=0,"",(BN39/P39)))</f>
        <v>0.66666666666667</v>
      </c>
      <c r="BP39" s="121">
        <v>1</v>
      </c>
      <c r="BQ39" s="122">
        <f>IFERROR(BP39/BN39,"-")</f>
        <v>0.25</v>
      </c>
      <c r="BR39" s="123">
        <v>5000</v>
      </c>
      <c r="BS39" s="124">
        <f>IFERROR(BR39/BN39,"-")</f>
        <v>1250</v>
      </c>
      <c r="BT39" s="125">
        <v>1</v>
      </c>
      <c r="BU39" s="125"/>
      <c r="BV39" s="125"/>
      <c r="BW39" s="126">
        <v>2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152</v>
      </c>
      <c r="C40" s="203"/>
      <c r="D40" s="203" t="s">
        <v>149</v>
      </c>
      <c r="E40" s="203" t="s">
        <v>150</v>
      </c>
      <c r="F40" s="203" t="s">
        <v>76</v>
      </c>
      <c r="G40" s="203"/>
      <c r="H40" s="90"/>
      <c r="I40" s="90"/>
      <c r="J40" s="188"/>
      <c r="K40" s="81">
        <v>12</v>
      </c>
      <c r="L40" s="81">
        <v>9</v>
      </c>
      <c r="M40" s="81">
        <v>1</v>
      </c>
      <c r="N40" s="91">
        <v>1</v>
      </c>
      <c r="O40" s="92">
        <v>0</v>
      </c>
      <c r="P40" s="93">
        <f>N40+O40</f>
        <v>1</v>
      </c>
      <c r="Q40" s="82">
        <f>IFERROR(P40/M40,"-")</f>
        <v>1</v>
      </c>
      <c r="R40" s="81">
        <v>0</v>
      </c>
      <c r="S40" s="81">
        <v>1</v>
      </c>
      <c r="T40" s="82">
        <f>IFERROR(S40/(O40+P40),"-")</f>
        <v>1</v>
      </c>
      <c r="U40" s="182"/>
      <c r="V40" s="84">
        <v>1</v>
      </c>
      <c r="W40" s="82">
        <f>IF(P40=0,"-",V40/P40)</f>
        <v>1</v>
      </c>
      <c r="X40" s="186">
        <v>10000</v>
      </c>
      <c r="Y40" s="187">
        <f>IFERROR(X40/P40,"-")</f>
        <v>10000</v>
      </c>
      <c r="Z40" s="187">
        <f>IFERROR(X40/V40,"-")</f>
        <v>10000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>
        <v>1</v>
      </c>
      <c r="BZ40" s="129">
        <f>IFERROR(BY40/BW40,"-")</f>
        <v>1</v>
      </c>
      <c r="CA40" s="130">
        <v>10000</v>
      </c>
      <c r="CB40" s="131">
        <f>IFERROR(CA40/BW40,"-")</f>
        <v>10000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10000</v>
      </c>
      <c r="CQ40" s="141">
        <v>10000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3.4692307692308</v>
      </c>
      <c r="B41" s="203" t="s">
        <v>153</v>
      </c>
      <c r="C41" s="203"/>
      <c r="D41" s="203" t="s">
        <v>116</v>
      </c>
      <c r="E41" s="203" t="s">
        <v>117</v>
      </c>
      <c r="F41" s="203" t="s">
        <v>64</v>
      </c>
      <c r="G41" s="203" t="s">
        <v>81</v>
      </c>
      <c r="H41" s="90" t="s">
        <v>154</v>
      </c>
      <c r="I41" s="205" t="s">
        <v>155</v>
      </c>
      <c r="J41" s="188">
        <v>130000</v>
      </c>
      <c r="K41" s="81">
        <v>7</v>
      </c>
      <c r="L41" s="81">
        <v>0</v>
      </c>
      <c r="M41" s="81">
        <v>18</v>
      </c>
      <c r="N41" s="91">
        <v>2</v>
      </c>
      <c r="O41" s="92">
        <v>0</v>
      </c>
      <c r="P41" s="93">
        <f>N41+O41</f>
        <v>2</v>
      </c>
      <c r="Q41" s="82">
        <f>IFERROR(P41/M41,"-")</f>
        <v>0.11111111111111</v>
      </c>
      <c r="R41" s="81">
        <v>1</v>
      </c>
      <c r="S41" s="81">
        <v>0</v>
      </c>
      <c r="T41" s="82">
        <f>IFERROR(S41/(O41+P41),"-")</f>
        <v>0</v>
      </c>
      <c r="U41" s="182">
        <f>IFERROR(J41/SUM(P41:P42),"-")</f>
        <v>21666.666666667</v>
      </c>
      <c r="V41" s="84">
        <v>2</v>
      </c>
      <c r="W41" s="82">
        <f>IF(P41=0,"-",V41/P41)</f>
        <v>1</v>
      </c>
      <c r="X41" s="186">
        <v>292000</v>
      </c>
      <c r="Y41" s="187">
        <f>IFERROR(X41/P41,"-")</f>
        <v>146000</v>
      </c>
      <c r="Z41" s="187">
        <f>IFERROR(X41/V41,"-")</f>
        <v>146000</v>
      </c>
      <c r="AA41" s="188">
        <f>SUM(X41:X42)-SUM(J41:J42)</f>
        <v>321000</v>
      </c>
      <c r="AB41" s="85">
        <f>SUM(X41:X42)/SUM(J41:J42)</f>
        <v>3.4692307692308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0.5</v>
      </c>
      <c r="AX41" s="106">
        <v>1</v>
      </c>
      <c r="AY41" s="108">
        <f>IFERROR(AX41/AV41,"-")</f>
        <v>1</v>
      </c>
      <c r="AZ41" s="109">
        <v>5000</v>
      </c>
      <c r="BA41" s="110">
        <f>IFERROR(AZ41/AV41,"-")</f>
        <v>5000</v>
      </c>
      <c r="BB41" s="111">
        <v>1</v>
      </c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>
        <v>1</v>
      </c>
      <c r="BQ41" s="122">
        <f>IFERROR(BP41/BN41,"-")</f>
        <v>1</v>
      </c>
      <c r="BR41" s="123">
        <v>287000</v>
      </c>
      <c r="BS41" s="124">
        <f>IFERROR(BR41/BN41,"-")</f>
        <v>287000</v>
      </c>
      <c r="BT41" s="125"/>
      <c r="BU41" s="125"/>
      <c r="BV41" s="125">
        <v>1</v>
      </c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292000</v>
      </c>
      <c r="CQ41" s="141">
        <v>287000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/>
      <c r="B42" s="203" t="s">
        <v>156</v>
      </c>
      <c r="C42" s="203"/>
      <c r="D42" s="203" t="s">
        <v>116</v>
      </c>
      <c r="E42" s="203" t="s">
        <v>117</v>
      </c>
      <c r="F42" s="203" t="s">
        <v>76</v>
      </c>
      <c r="G42" s="203"/>
      <c r="H42" s="90"/>
      <c r="I42" s="90"/>
      <c r="J42" s="188"/>
      <c r="K42" s="81">
        <v>67</v>
      </c>
      <c r="L42" s="81">
        <v>17</v>
      </c>
      <c r="M42" s="81">
        <v>4</v>
      </c>
      <c r="N42" s="91">
        <v>4</v>
      </c>
      <c r="O42" s="92">
        <v>0</v>
      </c>
      <c r="P42" s="93">
        <f>N42+O42</f>
        <v>4</v>
      </c>
      <c r="Q42" s="82">
        <f>IFERROR(P42/M42,"-")</f>
        <v>1</v>
      </c>
      <c r="R42" s="81">
        <v>0</v>
      </c>
      <c r="S42" s="81">
        <v>1</v>
      </c>
      <c r="T42" s="82">
        <f>IFERROR(S42/(O42+P42),"-")</f>
        <v>0.25</v>
      </c>
      <c r="U42" s="182"/>
      <c r="V42" s="84">
        <v>2</v>
      </c>
      <c r="W42" s="82">
        <f>IF(P42=0,"-",V42/P42)</f>
        <v>0.5</v>
      </c>
      <c r="X42" s="186">
        <v>159000</v>
      </c>
      <c r="Y42" s="187">
        <f>IFERROR(X42/P42,"-")</f>
        <v>39750</v>
      </c>
      <c r="Z42" s="187">
        <f>IFERROR(X42/V42,"-")</f>
        <v>79500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0.5</v>
      </c>
      <c r="BP42" s="121">
        <v>1</v>
      </c>
      <c r="BQ42" s="122">
        <f>IFERROR(BP42/BN42,"-")</f>
        <v>0.5</v>
      </c>
      <c r="BR42" s="123">
        <v>153000</v>
      </c>
      <c r="BS42" s="124">
        <f>IFERROR(BR42/BN42,"-")</f>
        <v>76500</v>
      </c>
      <c r="BT42" s="125"/>
      <c r="BU42" s="125"/>
      <c r="BV42" s="125">
        <v>1</v>
      </c>
      <c r="BW42" s="126">
        <v>1</v>
      </c>
      <c r="BX42" s="127">
        <f>IF(P42=0,"",IF(BW42=0,"",(BW42/P42)))</f>
        <v>0.25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0.25</v>
      </c>
      <c r="CH42" s="135">
        <v>1</v>
      </c>
      <c r="CI42" s="136">
        <f>IFERROR(CH42/CF42,"-")</f>
        <v>1</v>
      </c>
      <c r="CJ42" s="137">
        <v>6000</v>
      </c>
      <c r="CK42" s="138">
        <f>IFERROR(CJ42/CF42,"-")</f>
        <v>6000</v>
      </c>
      <c r="CL42" s="139"/>
      <c r="CM42" s="139">
        <v>1</v>
      </c>
      <c r="CN42" s="139"/>
      <c r="CO42" s="140">
        <v>2</v>
      </c>
      <c r="CP42" s="141">
        <v>159000</v>
      </c>
      <c r="CQ42" s="141">
        <v>153000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>
        <f>AB43</f>
        <v>3.0615384615385</v>
      </c>
      <c r="B43" s="203" t="s">
        <v>157</v>
      </c>
      <c r="C43" s="203"/>
      <c r="D43" s="203" t="s">
        <v>113</v>
      </c>
      <c r="E43" s="203" t="s">
        <v>114</v>
      </c>
      <c r="F43" s="203" t="s">
        <v>64</v>
      </c>
      <c r="G43" s="203" t="s">
        <v>98</v>
      </c>
      <c r="H43" s="90" t="s">
        <v>88</v>
      </c>
      <c r="I43" s="205" t="s">
        <v>151</v>
      </c>
      <c r="J43" s="188">
        <v>130000</v>
      </c>
      <c r="K43" s="81">
        <v>15</v>
      </c>
      <c r="L43" s="81">
        <v>0</v>
      </c>
      <c r="M43" s="81">
        <v>51</v>
      </c>
      <c r="N43" s="91">
        <v>4</v>
      </c>
      <c r="O43" s="92">
        <v>0</v>
      </c>
      <c r="P43" s="93">
        <f>N43+O43</f>
        <v>4</v>
      </c>
      <c r="Q43" s="82">
        <f>IFERROR(P43/M43,"-")</f>
        <v>0.07843137254902</v>
      </c>
      <c r="R43" s="81">
        <v>1</v>
      </c>
      <c r="S43" s="81">
        <v>1</v>
      </c>
      <c r="T43" s="82">
        <f>IFERROR(S43/(O43+P43),"-")</f>
        <v>0.25</v>
      </c>
      <c r="U43" s="182">
        <f>IFERROR(J43/SUM(P43:P44),"-")</f>
        <v>13000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268000</v>
      </c>
      <c r="AB43" s="85">
        <f>SUM(X43:X44)/SUM(J43:J44)</f>
        <v>3.0615384615385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0.25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158</v>
      </c>
      <c r="C44" s="203"/>
      <c r="D44" s="203" t="s">
        <v>113</v>
      </c>
      <c r="E44" s="203" t="s">
        <v>114</v>
      </c>
      <c r="F44" s="203" t="s">
        <v>76</v>
      </c>
      <c r="G44" s="203"/>
      <c r="H44" s="90"/>
      <c r="I44" s="90"/>
      <c r="J44" s="188"/>
      <c r="K44" s="81">
        <v>21</v>
      </c>
      <c r="L44" s="81">
        <v>18</v>
      </c>
      <c r="M44" s="81">
        <v>10</v>
      </c>
      <c r="N44" s="91">
        <v>6</v>
      </c>
      <c r="O44" s="92">
        <v>0</v>
      </c>
      <c r="P44" s="93">
        <f>N44+O44</f>
        <v>6</v>
      </c>
      <c r="Q44" s="82">
        <f>IFERROR(P44/M44,"-")</f>
        <v>0.6</v>
      </c>
      <c r="R44" s="81">
        <v>3</v>
      </c>
      <c r="S44" s="81">
        <v>3</v>
      </c>
      <c r="T44" s="82">
        <f>IFERROR(S44/(O44+P44),"-")</f>
        <v>0.5</v>
      </c>
      <c r="U44" s="182"/>
      <c r="V44" s="84">
        <v>3</v>
      </c>
      <c r="W44" s="82">
        <f>IF(P44=0,"-",V44/P44)</f>
        <v>0.5</v>
      </c>
      <c r="X44" s="186">
        <v>398000</v>
      </c>
      <c r="Y44" s="187">
        <f>IFERROR(X44/P44,"-")</f>
        <v>66333.333333333</v>
      </c>
      <c r="Z44" s="187">
        <f>IFERROR(X44/V44,"-")</f>
        <v>132666.66666667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3</v>
      </c>
      <c r="BO44" s="120">
        <f>IF(P44=0,"",IF(BN44=0,"",(BN44/P44)))</f>
        <v>0.5</v>
      </c>
      <c r="BP44" s="121">
        <v>2</v>
      </c>
      <c r="BQ44" s="122">
        <f>IFERROR(BP44/BN44,"-")</f>
        <v>0.66666666666667</v>
      </c>
      <c r="BR44" s="123">
        <v>390000</v>
      </c>
      <c r="BS44" s="124">
        <f>IFERROR(BR44/BN44,"-")</f>
        <v>130000</v>
      </c>
      <c r="BT44" s="125"/>
      <c r="BU44" s="125"/>
      <c r="BV44" s="125">
        <v>2</v>
      </c>
      <c r="BW44" s="126">
        <v>1</v>
      </c>
      <c r="BX44" s="127">
        <f>IF(P44=0,"",IF(BW44=0,"",(BW44/P44)))</f>
        <v>0.16666666666667</v>
      </c>
      <c r="BY44" s="128">
        <v>1</v>
      </c>
      <c r="BZ44" s="129">
        <f>IFERROR(BY44/BW44,"-")</f>
        <v>1</v>
      </c>
      <c r="CA44" s="130">
        <v>8000</v>
      </c>
      <c r="CB44" s="131">
        <f>IFERROR(CA44/BW44,"-")</f>
        <v>8000</v>
      </c>
      <c r="CC44" s="132"/>
      <c r="CD44" s="132">
        <v>1</v>
      </c>
      <c r="CE44" s="132"/>
      <c r="CF44" s="133">
        <v>1</v>
      </c>
      <c r="CG44" s="134">
        <f>IF(P44=0,"",IF(CF44=0,"",(CF44/P44)))</f>
        <v>0.16666666666667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3</v>
      </c>
      <c r="CP44" s="141">
        <v>398000</v>
      </c>
      <c r="CQ44" s="141">
        <v>235000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0.275</v>
      </c>
      <c r="B45" s="203" t="s">
        <v>159</v>
      </c>
      <c r="C45" s="203"/>
      <c r="D45" s="203" t="s">
        <v>103</v>
      </c>
      <c r="E45" s="203" t="s">
        <v>80</v>
      </c>
      <c r="F45" s="203" t="s">
        <v>64</v>
      </c>
      <c r="G45" s="203" t="s">
        <v>108</v>
      </c>
      <c r="H45" s="90" t="s">
        <v>66</v>
      </c>
      <c r="I45" s="90" t="s">
        <v>160</v>
      </c>
      <c r="J45" s="188">
        <v>120000</v>
      </c>
      <c r="K45" s="81">
        <v>18</v>
      </c>
      <c r="L45" s="81">
        <v>0</v>
      </c>
      <c r="M45" s="81">
        <v>35</v>
      </c>
      <c r="N45" s="91">
        <v>6</v>
      </c>
      <c r="O45" s="92">
        <v>0</v>
      </c>
      <c r="P45" s="93">
        <f>N45+O45</f>
        <v>6</v>
      </c>
      <c r="Q45" s="82">
        <f>IFERROR(P45/M45,"-")</f>
        <v>0.17142857142857</v>
      </c>
      <c r="R45" s="81">
        <v>0</v>
      </c>
      <c r="S45" s="81">
        <v>2</v>
      </c>
      <c r="T45" s="82">
        <f>IFERROR(S45/(O45+P45),"-")</f>
        <v>0.33333333333333</v>
      </c>
      <c r="U45" s="182">
        <f>IFERROR(J45/SUM(P45:P46),"-")</f>
        <v>9230.7692307692</v>
      </c>
      <c r="V45" s="84">
        <v>1</v>
      </c>
      <c r="W45" s="82">
        <f>IF(P45=0,"-",V45/P45)</f>
        <v>0.16666666666667</v>
      </c>
      <c r="X45" s="186">
        <v>3000</v>
      </c>
      <c r="Y45" s="187">
        <f>IFERROR(X45/P45,"-")</f>
        <v>500</v>
      </c>
      <c r="Z45" s="187">
        <f>IFERROR(X45/V45,"-")</f>
        <v>3000</v>
      </c>
      <c r="AA45" s="188">
        <f>SUM(X45:X46)-SUM(J45:J46)</f>
        <v>-87000</v>
      </c>
      <c r="AB45" s="85">
        <f>SUM(X45:X46)/SUM(J45:J46)</f>
        <v>0.275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0.16666666666667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0.16666666666667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2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0.33333333333333</v>
      </c>
      <c r="BY45" s="128">
        <v>1</v>
      </c>
      <c r="BZ45" s="129">
        <f>IFERROR(BY45/BW45,"-")</f>
        <v>0.5</v>
      </c>
      <c r="CA45" s="130">
        <v>3000</v>
      </c>
      <c r="CB45" s="131">
        <f>IFERROR(CA45/BW45,"-")</f>
        <v>1500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161</v>
      </c>
      <c r="C46" s="203"/>
      <c r="D46" s="203" t="s">
        <v>103</v>
      </c>
      <c r="E46" s="203" t="s">
        <v>80</v>
      </c>
      <c r="F46" s="203" t="s">
        <v>76</v>
      </c>
      <c r="G46" s="203"/>
      <c r="H46" s="90"/>
      <c r="I46" s="90"/>
      <c r="J46" s="188"/>
      <c r="K46" s="81">
        <v>38</v>
      </c>
      <c r="L46" s="81">
        <v>27</v>
      </c>
      <c r="M46" s="81">
        <v>13</v>
      </c>
      <c r="N46" s="91">
        <v>7</v>
      </c>
      <c r="O46" s="92">
        <v>0</v>
      </c>
      <c r="P46" s="93">
        <f>N46+O46</f>
        <v>7</v>
      </c>
      <c r="Q46" s="82">
        <f>IFERROR(P46/M46,"-")</f>
        <v>0.53846153846154</v>
      </c>
      <c r="R46" s="81">
        <v>2</v>
      </c>
      <c r="S46" s="81">
        <v>3</v>
      </c>
      <c r="T46" s="82">
        <f>IFERROR(S46/(O46+P46),"-")</f>
        <v>0.42857142857143</v>
      </c>
      <c r="U46" s="182"/>
      <c r="V46" s="84">
        <v>3</v>
      </c>
      <c r="W46" s="82">
        <f>IF(P46=0,"-",V46/P46)</f>
        <v>0.42857142857143</v>
      </c>
      <c r="X46" s="186">
        <v>30000</v>
      </c>
      <c r="Y46" s="187">
        <f>IFERROR(X46/P46,"-")</f>
        <v>4285.7142857143</v>
      </c>
      <c r="Z46" s="187">
        <f>IFERROR(X46/V46,"-")</f>
        <v>10000</v>
      </c>
      <c r="AA46" s="188"/>
      <c r="AB46" s="85"/>
      <c r="AC46" s="79"/>
      <c r="AD46" s="94">
        <v>1</v>
      </c>
      <c r="AE46" s="95">
        <f>IF(P46=0,"",IF(AD46=0,"",(AD46/P46)))</f>
        <v>0.14285714285714</v>
      </c>
      <c r="AF46" s="94"/>
      <c r="AG46" s="96">
        <f>IFERROR(AF46/AD46,"-")</f>
        <v>0</v>
      </c>
      <c r="AH46" s="97"/>
      <c r="AI46" s="98">
        <f>IFERROR(AH46/AD46,"-")</f>
        <v>0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0.14285714285714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3</v>
      </c>
      <c r="BX46" s="127">
        <f>IF(P46=0,"",IF(BW46=0,"",(BW46/P46)))</f>
        <v>0.42857142857143</v>
      </c>
      <c r="BY46" s="128">
        <v>2</v>
      </c>
      <c r="BZ46" s="129">
        <f>IFERROR(BY46/BW46,"-")</f>
        <v>0.66666666666667</v>
      </c>
      <c r="CA46" s="130">
        <v>29000</v>
      </c>
      <c r="CB46" s="131">
        <f>IFERROR(CA46/BW46,"-")</f>
        <v>9666.6666666667</v>
      </c>
      <c r="CC46" s="132"/>
      <c r="CD46" s="132">
        <v>1</v>
      </c>
      <c r="CE46" s="132">
        <v>1</v>
      </c>
      <c r="CF46" s="133">
        <v>2</v>
      </c>
      <c r="CG46" s="134">
        <f>IF(P46=0,"",IF(CF46=0,"",(CF46/P46)))</f>
        <v>0.28571428571429</v>
      </c>
      <c r="CH46" s="135">
        <v>1</v>
      </c>
      <c r="CI46" s="136">
        <f>IFERROR(CH46/CF46,"-")</f>
        <v>0.5</v>
      </c>
      <c r="CJ46" s="137">
        <v>1000</v>
      </c>
      <c r="CK46" s="138">
        <f>IFERROR(CJ46/CF46,"-")</f>
        <v>500</v>
      </c>
      <c r="CL46" s="139">
        <v>1</v>
      </c>
      <c r="CM46" s="139"/>
      <c r="CN46" s="139"/>
      <c r="CO46" s="140">
        <v>3</v>
      </c>
      <c r="CP46" s="141">
        <v>30000</v>
      </c>
      <c r="CQ46" s="141">
        <v>25000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0.05</v>
      </c>
      <c r="B47" s="203" t="s">
        <v>162</v>
      </c>
      <c r="C47" s="203"/>
      <c r="D47" s="203" t="s">
        <v>121</v>
      </c>
      <c r="E47" s="203" t="s">
        <v>114</v>
      </c>
      <c r="F47" s="203" t="s">
        <v>64</v>
      </c>
      <c r="G47" s="203" t="s">
        <v>108</v>
      </c>
      <c r="H47" s="90" t="s">
        <v>66</v>
      </c>
      <c r="I47" s="90" t="s">
        <v>163</v>
      </c>
      <c r="J47" s="188">
        <v>120000</v>
      </c>
      <c r="K47" s="81">
        <v>12</v>
      </c>
      <c r="L47" s="81">
        <v>0</v>
      </c>
      <c r="M47" s="81">
        <v>55</v>
      </c>
      <c r="N47" s="91">
        <v>4</v>
      </c>
      <c r="O47" s="92">
        <v>0</v>
      </c>
      <c r="P47" s="93">
        <f>N47+O47</f>
        <v>4</v>
      </c>
      <c r="Q47" s="82">
        <f>IFERROR(P47/M47,"-")</f>
        <v>0.072727272727273</v>
      </c>
      <c r="R47" s="81">
        <v>0</v>
      </c>
      <c r="S47" s="81">
        <v>2</v>
      </c>
      <c r="T47" s="82">
        <f>IFERROR(S47/(O47+P47),"-")</f>
        <v>0.5</v>
      </c>
      <c r="U47" s="182">
        <f>IFERROR(J47/SUM(P47:P48),"-")</f>
        <v>24000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-114000</v>
      </c>
      <c r="AB47" s="85">
        <f>SUM(X47:X48)/SUM(J47:J48)</f>
        <v>0.05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164</v>
      </c>
      <c r="C48" s="203"/>
      <c r="D48" s="203" t="s">
        <v>121</v>
      </c>
      <c r="E48" s="203" t="s">
        <v>114</v>
      </c>
      <c r="F48" s="203" t="s">
        <v>76</v>
      </c>
      <c r="G48" s="203"/>
      <c r="H48" s="90"/>
      <c r="I48" s="90"/>
      <c r="J48" s="188"/>
      <c r="K48" s="81">
        <v>36</v>
      </c>
      <c r="L48" s="81">
        <v>25</v>
      </c>
      <c r="M48" s="81">
        <v>2</v>
      </c>
      <c r="N48" s="91">
        <v>1</v>
      </c>
      <c r="O48" s="92">
        <v>0</v>
      </c>
      <c r="P48" s="93">
        <f>N48+O48</f>
        <v>1</v>
      </c>
      <c r="Q48" s="82">
        <f>IFERROR(P48/M48,"-")</f>
        <v>0.5</v>
      </c>
      <c r="R48" s="81">
        <v>1</v>
      </c>
      <c r="S48" s="81">
        <v>0</v>
      </c>
      <c r="T48" s="82">
        <f>IFERROR(S48/(O48+P48),"-")</f>
        <v>0</v>
      </c>
      <c r="U48" s="182"/>
      <c r="V48" s="84">
        <v>1</v>
      </c>
      <c r="W48" s="82">
        <f>IF(P48=0,"-",V48/P48)</f>
        <v>1</v>
      </c>
      <c r="X48" s="186">
        <v>6000</v>
      </c>
      <c r="Y48" s="187">
        <f>IFERROR(X48/P48,"-")</f>
        <v>6000</v>
      </c>
      <c r="Z48" s="187">
        <f>IFERROR(X48/V48,"-")</f>
        <v>6000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1</v>
      </c>
      <c r="CH48" s="135">
        <v>1</v>
      </c>
      <c r="CI48" s="136">
        <f>IFERROR(CH48/CF48,"-")</f>
        <v>1</v>
      </c>
      <c r="CJ48" s="137">
        <v>6000</v>
      </c>
      <c r="CK48" s="138">
        <f>IFERROR(CJ48/CF48,"-")</f>
        <v>6000</v>
      </c>
      <c r="CL48" s="139"/>
      <c r="CM48" s="139">
        <v>1</v>
      </c>
      <c r="CN48" s="139"/>
      <c r="CO48" s="140">
        <v>1</v>
      </c>
      <c r="CP48" s="141">
        <v>6000</v>
      </c>
      <c r="CQ48" s="141">
        <v>6000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0.325</v>
      </c>
      <c r="B49" s="203" t="s">
        <v>165</v>
      </c>
      <c r="C49" s="203"/>
      <c r="D49" s="203" t="s">
        <v>107</v>
      </c>
      <c r="E49" s="203" t="s">
        <v>63</v>
      </c>
      <c r="F49" s="203" t="s">
        <v>64</v>
      </c>
      <c r="G49" s="203" t="s">
        <v>166</v>
      </c>
      <c r="H49" s="90" t="s">
        <v>88</v>
      </c>
      <c r="I49" s="204" t="s">
        <v>67</v>
      </c>
      <c r="J49" s="188">
        <v>80000</v>
      </c>
      <c r="K49" s="81">
        <v>5</v>
      </c>
      <c r="L49" s="81">
        <v>0</v>
      </c>
      <c r="M49" s="81">
        <v>28</v>
      </c>
      <c r="N49" s="91">
        <v>3</v>
      </c>
      <c r="O49" s="92">
        <v>0</v>
      </c>
      <c r="P49" s="93">
        <f>N49+O49</f>
        <v>3</v>
      </c>
      <c r="Q49" s="82">
        <f>IFERROR(P49/M49,"-")</f>
        <v>0.10714285714286</v>
      </c>
      <c r="R49" s="81">
        <v>0</v>
      </c>
      <c r="S49" s="81">
        <v>1</v>
      </c>
      <c r="T49" s="82">
        <f>IFERROR(S49/(O49+P49),"-")</f>
        <v>0.33333333333333</v>
      </c>
      <c r="U49" s="182">
        <f>IFERROR(J49/SUM(P49:P50),"-")</f>
        <v>20000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-54000</v>
      </c>
      <c r="AB49" s="85">
        <f>SUM(X49:X50)/SUM(J49:J50)</f>
        <v>0.325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3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167</v>
      </c>
      <c r="C50" s="203"/>
      <c r="D50" s="203" t="s">
        <v>107</v>
      </c>
      <c r="E50" s="203" t="s">
        <v>63</v>
      </c>
      <c r="F50" s="203" t="s">
        <v>76</v>
      </c>
      <c r="G50" s="203"/>
      <c r="H50" s="90"/>
      <c r="I50" s="90"/>
      <c r="J50" s="188"/>
      <c r="K50" s="81">
        <v>18</v>
      </c>
      <c r="L50" s="81">
        <v>11</v>
      </c>
      <c r="M50" s="81">
        <v>1</v>
      </c>
      <c r="N50" s="91">
        <v>1</v>
      </c>
      <c r="O50" s="92">
        <v>0</v>
      </c>
      <c r="P50" s="93">
        <f>N50+O50</f>
        <v>1</v>
      </c>
      <c r="Q50" s="82">
        <f>IFERROR(P50/M50,"-")</f>
        <v>1</v>
      </c>
      <c r="R50" s="81">
        <v>0</v>
      </c>
      <c r="S50" s="81">
        <v>1</v>
      </c>
      <c r="T50" s="82">
        <f>IFERROR(S50/(O50+P50),"-")</f>
        <v>1</v>
      </c>
      <c r="U50" s="182"/>
      <c r="V50" s="84">
        <v>1</v>
      </c>
      <c r="W50" s="82">
        <f>IF(P50=0,"-",V50/P50)</f>
        <v>1</v>
      </c>
      <c r="X50" s="186">
        <v>26000</v>
      </c>
      <c r="Y50" s="187">
        <f>IFERROR(X50/P50,"-")</f>
        <v>26000</v>
      </c>
      <c r="Z50" s="187">
        <f>IFERROR(X50/V50,"-")</f>
        <v>26000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1</v>
      </c>
      <c r="CH50" s="135">
        <v>1</v>
      </c>
      <c r="CI50" s="136">
        <f>IFERROR(CH50/CF50,"-")</f>
        <v>1</v>
      </c>
      <c r="CJ50" s="137">
        <v>26000</v>
      </c>
      <c r="CK50" s="138">
        <f>IFERROR(CJ50/CF50,"-")</f>
        <v>26000</v>
      </c>
      <c r="CL50" s="139"/>
      <c r="CM50" s="139"/>
      <c r="CN50" s="139">
        <v>1</v>
      </c>
      <c r="CO50" s="140">
        <v>1</v>
      </c>
      <c r="CP50" s="141">
        <v>26000</v>
      </c>
      <c r="CQ50" s="141">
        <v>26000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168</v>
      </c>
      <c r="C51" s="203"/>
      <c r="D51" s="203" t="s">
        <v>62</v>
      </c>
      <c r="E51" s="203" t="s">
        <v>96</v>
      </c>
      <c r="F51" s="203" t="s">
        <v>64</v>
      </c>
      <c r="G51" s="203" t="s">
        <v>166</v>
      </c>
      <c r="H51" s="90" t="s">
        <v>88</v>
      </c>
      <c r="I51" s="204" t="s">
        <v>169</v>
      </c>
      <c r="J51" s="188">
        <v>80000</v>
      </c>
      <c r="K51" s="81">
        <v>13</v>
      </c>
      <c r="L51" s="81">
        <v>0</v>
      </c>
      <c r="M51" s="81">
        <v>39</v>
      </c>
      <c r="N51" s="91">
        <v>1</v>
      </c>
      <c r="O51" s="92">
        <v>0</v>
      </c>
      <c r="P51" s="93">
        <f>N51+O51</f>
        <v>1</v>
      </c>
      <c r="Q51" s="82">
        <f>IFERROR(P51/M51,"-")</f>
        <v>0.025641025641026</v>
      </c>
      <c r="R51" s="81">
        <v>0</v>
      </c>
      <c r="S51" s="81">
        <v>1</v>
      </c>
      <c r="T51" s="82">
        <f>IFERROR(S51/(O51+P51),"-")</f>
        <v>1</v>
      </c>
      <c r="U51" s="182">
        <f>IFERROR(J51/SUM(P51:P52),"-")</f>
        <v>40000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-80000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170</v>
      </c>
      <c r="C52" s="203"/>
      <c r="D52" s="203" t="s">
        <v>62</v>
      </c>
      <c r="E52" s="203" t="s">
        <v>96</v>
      </c>
      <c r="F52" s="203" t="s">
        <v>76</v>
      </c>
      <c r="G52" s="203"/>
      <c r="H52" s="90"/>
      <c r="I52" s="90"/>
      <c r="J52" s="188"/>
      <c r="K52" s="81">
        <v>22</v>
      </c>
      <c r="L52" s="81">
        <v>11</v>
      </c>
      <c r="M52" s="81">
        <v>2</v>
      </c>
      <c r="N52" s="91">
        <v>1</v>
      </c>
      <c r="O52" s="92">
        <v>0</v>
      </c>
      <c r="P52" s="93">
        <f>N52+O52</f>
        <v>1</v>
      </c>
      <c r="Q52" s="82">
        <f>IFERROR(P52/M52,"-")</f>
        <v>0.5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0.36</v>
      </c>
      <c r="B53" s="203" t="s">
        <v>171</v>
      </c>
      <c r="C53" s="203"/>
      <c r="D53" s="203" t="s">
        <v>172</v>
      </c>
      <c r="E53" s="203" t="s">
        <v>80</v>
      </c>
      <c r="F53" s="203" t="s">
        <v>64</v>
      </c>
      <c r="G53" s="203" t="s">
        <v>104</v>
      </c>
      <c r="H53" s="90" t="s">
        <v>173</v>
      </c>
      <c r="I53" s="90" t="s">
        <v>174</v>
      </c>
      <c r="J53" s="188">
        <v>50000</v>
      </c>
      <c r="K53" s="81">
        <v>18</v>
      </c>
      <c r="L53" s="81">
        <v>0</v>
      </c>
      <c r="M53" s="81">
        <v>100</v>
      </c>
      <c r="N53" s="91">
        <v>4</v>
      </c>
      <c r="O53" s="92">
        <v>0</v>
      </c>
      <c r="P53" s="93">
        <f>N53+O53</f>
        <v>4</v>
      </c>
      <c r="Q53" s="82">
        <f>IFERROR(P53/M53,"-")</f>
        <v>0.04</v>
      </c>
      <c r="R53" s="81">
        <v>0</v>
      </c>
      <c r="S53" s="81">
        <v>1</v>
      </c>
      <c r="T53" s="82">
        <f>IFERROR(S53/(O53+P53),"-")</f>
        <v>0.25</v>
      </c>
      <c r="U53" s="182">
        <f>IFERROR(J53/SUM(P53:P54),"-")</f>
        <v>5555.5555555556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-32000</v>
      </c>
      <c r="AB53" s="85">
        <f>SUM(X53:X54)/SUM(J53:J54)</f>
        <v>0.36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172</v>
      </c>
      <c r="E54" s="203" t="s">
        <v>80</v>
      </c>
      <c r="F54" s="203" t="s">
        <v>76</v>
      </c>
      <c r="G54" s="203"/>
      <c r="H54" s="90"/>
      <c r="I54" s="90"/>
      <c r="J54" s="188"/>
      <c r="K54" s="81">
        <v>45</v>
      </c>
      <c r="L54" s="81">
        <v>29</v>
      </c>
      <c r="M54" s="81">
        <v>17</v>
      </c>
      <c r="N54" s="91">
        <v>5</v>
      </c>
      <c r="O54" s="92">
        <v>0</v>
      </c>
      <c r="P54" s="93">
        <f>N54+O54</f>
        <v>5</v>
      </c>
      <c r="Q54" s="82">
        <f>IFERROR(P54/M54,"-")</f>
        <v>0.29411764705882</v>
      </c>
      <c r="R54" s="81">
        <v>4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0.2</v>
      </c>
      <c r="X54" s="186">
        <v>18000</v>
      </c>
      <c r="Y54" s="187">
        <f>IFERROR(X54/P54,"-")</f>
        <v>3600</v>
      </c>
      <c r="Z54" s="187">
        <f>IFERROR(X54/V54,"-")</f>
        <v>18000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0.2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2</v>
      </c>
      <c r="BX54" s="127">
        <f>IF(P54=0,"",IF(BW54=0,"",(BW54/P54)))</f>
        <v>0.4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2</v>
      </c>
      <c r="CG54" s="134">
        <f>IF(P54=0,"",IF(CF54=0,"",(CF54/P54)))</f>
        <v>0.4</v>
      </c>
      <c r="CH54" s="135">
        <v>1</v>
      </c>
      <c r="CI54" s="136">
        <f>IFERROR(CH54/CF54,"-")</f>
        <v>0.5</v>
      </c>
      <c r="CJ54" s="137">
        <v>18000</v>
      </c>
      <c r="CK54" s="138">
        <f>IFERROR(CJ54/CF54,"-")</f>
        <v>9000</v>
      </c>
      <c r="CL54" s="139"/>
      <c r="CM54" s="139"/>
      <c r="CN54" s="139">
        <v>1</v>
      </c>
      <c r="CO54" s="140">
        <v>1</v>
      </c>
      <c r="CP54" s="141">
        <v>18000</v>
      </c>
      <c r="CQ54" s="141">
        <v>18000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0.16</v>
      </c>
      <c r="B55" s="203" t="s">
        <v>176</v>
      </c>
      <c r="C55" s="203"/>
      <c r="D55" s="203" t="s">
        <v>177</v>
      </c>
      <c r="E55" s="203" t="s">
        <v>178</v>
      </c>
      <c r="F55" s="203" t="s">
        <v>64</v>
      </c>
      <c r="G55" s="203" t="s">
        <v>104</v>
      </c>
      <c r="H55" s="90" t="s">
        <v>173</v>
      </c>
      <c r="I55" s="90" t="s">
        <v>179</v>
      </c>
      <c r="J55" s="188">
        <v>50000</v>
      </c>
      <c r="K55" s="81">
        <v>8</v>
      </c>
      <c r="L55" s="81">
        <v>0</v>
      </c>
      <c r="M55" s="81">
        <v>44</v>
      </c>
      <c r="N55" s="91">
        <v>3</v>
      </c>
      <c r="O55" s="92">
        <v>0</v>
      </c>
      <c r="P55" s="93">
        <f>N55+O55</f>
        <v>3</v>
      </c>
      <c r="Q55" s="82">
        <f>IFERROR(P55/M55,"-")</f>
        <v>0.068181818181818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6250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-42000</v>
      </c>
      <c r="AB55" s="85">
        <f>SUM(X55:X56)/SUM(J55:J56)</f>
        <v>0.16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0.33333333333333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0.33333333333333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180</v>
      </c>
      <c r="C56" s="203"/>
      <c r="D56" s="203" t="s">
        <v>177</v>
      </c>
      <c r="E56" s="203" t="s">
        <v>178</v>
      </c>
      <c r="F56" s="203" t="s">
        <v>76</v>
      </c>
      <c r="G56" s="203"/>
      <c r="H56" s="90"/>
      <c r="I56" s="90"/>
      <c r="J56" s="188"/>
      <c r="K56" s="81">
        <v>24</v>
      </c>
      <c r="L56" s="81">
        <v>19</v>
      </c>
      <c r="M56" s="81">
        <v>12</v>
      </c>
      <c r="N56" s="91">
        <v>5</v>
      </c>
      <c r="O56" s="92">
        <v>0</v>
      </c>
      <c r="P56" s="93">
        <f>N56+O56</f>
        <v>5</v>
      </c>
      <c r="Q56" s="82">
        <f>IFERROR(P56/M56,"-")</f>
        <v>0.41666666666667</v>
      </c>
      <c r="R56" s="81">
        <v>1</v>
      </c>
      <c r="S56" s="81">
        <v>2</v>
      </c>
      <c r="T56" s="82">
        <f>IFERROR(S56/(O56+P56),"-")</f>
        <v>0.4</v>
      </c>
      <c r="U56" s="182"/>
      <c r="V56" s="84">
        <v>1</v>
      </c>
      <c r="W56" s="82">
        <f>IF(P56=0,"-",V56/P56)</f>
        <v>0.2</v>
      </c>
      <c r="X56" s="186">
        <v>8000</v>
      </c>
      <c r="Y56" s="187">
        <f>IFERROR(X56/P56,"-")</f>
        <v>1600</v>
      </c>
      <c r="Z56" s="187">
        <f>IFERROR(X56/V56,"-")</f>
        <v>8000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0.2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0.2</v>
      </c>
      <c r="BG56" s="112">
        <v>1</v>
      </c>
      <c r="BH56" s="114">
        <f>IFERROR(BG56/BE56,"-")</f>
        <v>1</v>
      </c>
      <c r="BI56" s="115">
        <v>8000</v>
      </c>
      <c r="BJ56" s="116">
        <f>IFERROR(BI56/BE56,"-")</f>
        <v>8000</v>
      </c>
      <c r="BK56" s="117"/>
      <c r="BL56" s="117">
        <v>1</v>
      </c>
      <c r="BM56" s="117"/>
      <c r="BN56" s="119">
        <v>1</v>
      </c>
      <c r="BO56" s="120">
        <f>IF(P56=0,"",IF(BN56=0,"",(BN56/P56)))</f>
        <v>0.2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0.4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8000</v>
      </c>
      <c r="CQ56" s="141">
        <v>8000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0.02</v>
      </c>
      <c r="B57" s="203" t="s">
        <v>181</v>
      </c>
      <c r="C57" s="203"/>
      <c r="D57" s="203" t="s">
        <v>182</v>
      </c>
      <c r="E57" s="203" t="s">
        <v>139</v>
      </c>
      <c r="F57" s="203" t="s">
        <v>64</v>
      </c>
      <c r="G57" s="203" t="s">
        <v>108</v>
      </c>
      <c r="H57" s="90" t="s">
        <v>183</v>
      </c>
      <c r="I57" s="204" t="s">
        <v>82</v>
      </c>
      <c r="J57" s="188">
        <v>100000</v>
      </c>
      <c r="K57" s="81">
        <v>4</v>
      </c>
      <c r="L57" s="81">
        <v>0</v>
      </c>
      <c r="M57" s="81">
        <v>29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>
        <f>IFERROR(J57/SUM(P57:P61),"-")</f>
        <v>20000</v>
      </c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>
        <f>SUM(X57:X61)-SUM(J57:J61)</f>
        <v>-98000</v>
      </c>
      <c r="AB57" s="85">
        <f>SUM(X57:X61)/SUM(J57:J61)</f>
        <v>0.02</v>
      </c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184</v>
      </c>
      <c r="C58" s="203"/>
      <c r="D58" s="203" t="s">
        <v>182</v>
      </c>
      <c r="E58" s="203" t="s">
        <v>131</v>
      </c>
      <c r="F58" s="203" t="s">
        <v>64</v>
      </c>
      <c r="G58" s="203" t="s">
        <v>108</v>
      </c>
      <c r="H58" s="90" t="s">
        <v>183</v>
      </c>
      <c r="I58" s="205" t="s">
        <v>100</v>
      </c>
      <c r="J58" s="188"/>
      <c r="K58" s="81">
        <v>5</v>
      </c>
      <c r="L58" s="81">
        <v>0</v>
      </c>
      <c r="M58" s="81">
        <v>31</v>
      </c>
      <c r="N58" s="91">
        <v>2</v>
      </c>
      <c r="O58" s="92">
        <v>0</v>
      </c>
      <c r="P58" s="93">
        <f>N58+O58</f>
        <v>2</v>
      </c>
      <c r="Q58" s="82">
        <f>IFERROR(P58/M58,"-")</f>
        <v>0.064516129032258</v>
      </c>
      <c r="R58" s="81">
        <v>0</v>
      </c>
      <c r="S58" s="81">
        <v>2</v>
      </c>
      <c r="T58" s="82">
        <f>IFERROR(S58/(O58+P58),"-")</f>
        <v>1</v>
      </c>
      <c r="U58" s="182"/>
      <c r="V58" s="84">
        <v>1</v>
      </c>
      <c r="W58" s="82">
        <f>IF(P58=0,"-",V58/P58)</f>
        <v>0.5</v>
      </c>
      <c r="X58" s="186">
        <v>2000</v>
      </c>
      <c r="Y58" s="187">
        <f>IFERROR(X58/P58,"-")</f>
        <v>1000</v>
      </c>
      <c r="Z58" s="187">
        <f>IFERROR(X58/V58,"-")</f>
        <v>2000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2</v>
      </c>
      <c r="BF58" s="113">
        <f>IF(P58=0,"",IF(BE58=0,"",(BE58/P58)))</f>
        <v>1</v>
      </c>
      <c r="BG58" s="112">
        <v>1</v>
      </c>
      <c r="BH58" s="114">
        <f>IFERROR(BG58/BE58,"-")</f>
        <v>0.5</v>
      </c>
      <c r="BI58" s="115">
        <v>2000</v>
      </c>
      <c r="BJ58" s="116">
        <f>IFERROR(BI58/BE58,"-")</f>
        <v>1000</v>
      </c>
      <c r="BK58" s="117"/>
      <c r="BL58" s="117"/>
      <c r="BM58" s="117">
        <v>1</v>
      </c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2000</v>
      </c>
      <c r="CQ58" s="141">
        <v>2000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185</v>
      </c>
      <c r="C59" s="203"/>
      <c r="D59" s="203" t="s">
        <v>186</v>
      </c>
      <c r="E59" s="203" t="s">
        <v>187</v>
      </c>
      <c r="F59" s="203" t="s">
        <v>64</v>
      </c>
      <c r="G59" s="203" t="s">
        <v>108</v>
      </c>
      <c r="H59" s="90" t="s">
        <v>183</v>
      </c>
      <c r="I59" s="204" t="s">
        <v>188</v>
      </c>
      <c r="J59" s="188"/>
      <c r="K59" s="81">
        <v>0</v>
      </c>
      <c r="L59" s="81">
        <v>0</v>
      </c>
      <c r="M59" s="81">
        <v>17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189</v>
      </c>
      <c r="C60" s="203"/>
      <c r="D60" s="203" t="s">
        <v>190</v>
      </c>
      <c r="E60" s="203" t="s">
        <v>135</v>
      </c>
      <c r="F60" s="203" t="s">
        <v>64</v>
      </c>
      <c r="G60" s="203" t="s">
        <v>108</v>
      </c>
      <c r="H60" s="90" t="s">
        <v>183</v>
      </c>
      <c r="I60" s="205" t="s">
        <v>155</v>
      </c>
      <c r="J60" s="188"/>
      <c r="K60" s="81">
        <v>4</v>
      </c>
      <c r="L60" s="81">
        <v>0</v>
      </c>
      <c r="M60" s="81">
        <v>16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191</v>
      </c>
      <c r="C61" s="203"/>
      <c r="D61" s="203" t="s">
        <v>75</v>
      </c>
      <c r="E61" s="203" t="s">
        <v>75</v>
      </c>
      <c r="F61" s="203" t="s">
        <v>76</v>
      </c>
      <c r="G61" s="203" t="s">
        <v>192</v>
      </c>
      <c r="H61" s="90"/>
      <c r="I61" s="90"/>
      <c r="J61" s="188"/>
      <c r="K61" s="81">
        <v>112</v>
      </c>
      <c r="L61" s="81">
        <v>29</v>
      </c>
      <c r="M61" s="81">
        <v>47</v>
      </c>
      <c r="N61" s="91">
        <v>3</v>
      </c>
      <c r="O61" s="92">
        <v>0</v>
      </c>
      <c r="P61" s="93">
        <f>N61+O61</f>
        <v>3</v>
      </c>
      <c r="Q61" s="82">
        <f>IFERROR(P61/M61,"-")</f>
        <v>0.063829787234043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0.325</v>
      </c>
      <c r="B62" s="203" t="s">
        <v>193</v>
      </c>
      <c r="C62" s="203"/>
      <c r="D62" s="203"/>
      <c r="E62" s="203"/>
      <c r="F62" s="203" t="s">
        <v>64</v>
      </c>
      <c r="G62" s="203" t="s">
        <v>194</v>
      </c>
      <c r="H62" s="90" t="s">
        <v>195</v>
      </c>
      <c r="I62" s="90" t="s">
        <v>146</v>
      </c>
      <c r="J62" s="188">
        <v>80000</v>
      </c>
      <c r="K62" s="81">
        <v>15</v>
      </c>
      <c r="L62" s="81">
        <v>0</v>
      </c>
      <c r="M62" s="81">
        <v>79</v>
      </c>
      <c r="N62" s="91">
        <v>4</v>
      </c>
      <c r="O62" s="92">
        <v>0</v>
      </c>
      <c r="P62" s="93">
        <f>N62+O62</f>
        <v>4</v>
      </c>
      <c r="Q62" s="82">
        <f>IFERROR(P62/M62,"-")</f>
        <v>0.050632911392405</v>
      </c>
      <c r="R62" s="81">
        <v>0</v>
      </c>
      <c r="S62" s="81">
        <v>3</v>
      </c>
      <c r="T62" s="82">
        <f>IFERROR(S62/(O62+P62),"-")</f>
        <v>0.75</v>
      </c>
      <c r="U62" s="182">
        <f>IFERROR(J62/SUM(P62:P63),"-")</f>
        <v>11428.571428571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-54000</v>
      </c>
      <c r="AB62" s="85">
        <f>SUM(X62:X63)/SUM(J62:J63)</f>
        <v>0.325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0.25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2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196</v>
      </c>
      <c r="C63" s="203"/>
      <c r="D63" s="203"/>
      <c r="E63" s="203"/>
      <c r="F63" s="203" t="s">
        <v>76</v>
      </c>
      <c r="G63" s="203"/>
      <c r="H63" s="90"/>
      <c r="I63" s="90"/>
      <c r="J63" s="188"/>
      <c r="K63" s="81">
        <v>18</v>
      </c>
      <c r="L63" s="81">
        <v>12</v>
      </c>
      <c r="M63" s="81">
        <v>16</v>
      </c>
      <c r="N63" s="91">
        <v>3</v>
      </c>
      <c r="O63" s="92">
        <v>0</v>
      </c>
      <c r="P63" s="93">
        <f>N63+O63</f>
        <v>3</v>
      </c>
      <c r="Q63" s="82">
        <f>IFERROR(P63/M63,"-")</f>
        <v>0.1875</v>
      </c>
      <c r="R63" s="81">
        <v>2</v>
      </c>
      <c r="S63" s="81">
        <v>1</v>
      </c>
      <c r="T63" s="82">
        <f>IFERROR(S63/(O63+P63),"-")</f>
        <v>0.33333333333333</v>
      </c>
      <c r="U63" s="182"/>
      <c r="V63" s="84">
        <v>1</v>
      </c>
      <c r="W63" s="82">
        <f>IF(P63=0,"-",V63/P63)</f>
        <v>0.33333333333333</v>
      </c>
      <c r="X63" s="186">
        <v>26000</v>
      </c>
      <c r="Y63" s="187">
        <f>IFERROR(X63/P63,"-")</f>
        <v>8666.6666666667</v>
      </c>
      <c r="Z63" s="187">
        <f>IFERROR(X63/V63,"-")</f>
        <v>26000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0.33333333333333</v>
      </c>
      <c r="BP63" s="121">
        <v>1</v>
      </c>
      <c r="BQ63" s="122">
        <f>IFERROR(BP63/BN63,"-")</f>
        <v>1</v>
      </c>
      <c r="BR63" s="123">
        <v>21000</v>
      </c>
      <c r="BS63" s="124">
        <f>IFERROR(BR63/BN63,"-")</f>
        <v>21000</v>
      </c>
      <c r="BT63" s="125"/>
      <c r="BU63" s="125"/>
      <c r="BV63" s="125">
        <v>1</v>
      </c>
      <c r="BW63" s="126">
        <v>2</v>
      </c>
      <c r="BX63" s="127">
        <f>IF(P63=0,"",IF(BW63=0,"",(BW63/P63)))</f>
        <v>0.66666666666667</v>
      </c>
      <c r="BY63" s="128">
        <v>1</v>
      </c>
      <c r="BZ63" s="129">
        <f>IFERROR(BY63/BW63,"-")</f>
        <v>0.5</v>
      </c>
      <c r="CA63" s="130">
        <v>5000</v>
      </c>
      <c r="CB63" s="131">
        <f>IFERROR(CA63/BW63,"-")</f>
        <v>2500</v>
      </c>
      <c r="CC63" s="132">
        <v>1</v>
      </c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26000</v>
      </c>
      <c r="CQ63" s="141">
        <v>21000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30"/>
      <c r="B64" s="87"/>
      <c r="C64" s="88"/>
      <c r="D64" s="88"/>
      <c r="E64" s="88"/>
      <c r="F64" s="89"/>
      <c r="G64" s="90"/>
      <c r="H64" s="90"/>
      <c r="I64" s="90"/>
      <c r="J64" s="192"/>
      <c r="K64" s="34"/>
      <c r="L64" s="34"/>
      <c r="M64" s="31"/>
      <c r="N64" s="23"/>
      <c r="O64" s="23"/>
      <c r="P64" s="23"/>
      <c r="Q64" s="33"/>
      <c r="R64" s="32"/>
      <c r="S64" s="23"/>
      <c r="T64" s="32"/>
      <c r="U64" s="183"/>
      <c r="V64" s="25"/>
      <c r="W64" s="25"/>
      <c r="X64" s="189"/>
      <c r="Y64" s="189"/>
      <c r="Z64" s="189"/>
      <c r="AA64" s="189"/>
      <c r="AB64" s="33"/>
      <c r="AC64" s="59"/>
      <c r="AD64" s="63"/>
      <c r="AE64" s="64"/>
      <c r="AF64" s="63"/>
      <c r="AG64" s="67"/>
      <c r="AH64" s="68"/>
      <c r="AI64" s="69"/>
      <c r="AJ64" s="70"/>
      <c r="AK64" s="70"/>
      <c r="AL64" s="70"/>
      <c r="AM64" s="63"/>
      <c r="AN64" s="64"/>
      <c r="AO64" s="63"/>
      <c r="AP64" s="67"/>
      <c r="AQ64" s="68"/>
      <c r="AR64" s="69"/>
      <c r="AS64" s="70"/>
      <c r="AT64" s="70"/>
      <c r="AU64" s="70"/>
      <c r="AV64" s="63"/>
      <c r="AW64" s="64"/>
      <c r="AX64" s="63"/>
      <c r="AY64" s="67"/>
      <c r="AZ64" s="68"/>
      <c r="BA64" s="69"/>
      <c r="BB64" s="70"/>
      <c r="BC64" s="70"/>
      <c r="BD64" s="70"/>
      <c r="BE64" s="63"/>
      <c r="BF64" s="64"/>
      <c r="BG64" s="63"/>
      <c r="BH64" s="67"/>
      <c r="BI64" s="68"/>
      <c r="BJ64" s="69"/>
      <c r="BK64" s="70"/>
      <c r="BL64" s="70"/>
      <c r="BM64" s="70"/>
      <c r="BN64" s="65"/>
      <c r="BO64" s="66"/>
      <c r="BP64" s="63"/>
      <c r="BQ64" s="67"/>
      <c r="BR64" s="68"/>
      <c r="BS64" s="69"/>
      <c r="BT64" s="70"/>
      <c r="BU64" s="70"/>
      <c r="BV64" s="70"/>
      <c r="BW64" s="65"/>
      <c r="BX64" s="66"/>
      <c r="BY64" s="63"/>
      <c r="BZ64" s="67"/>
      <c r="CA64" s="68"/>
      <c r="CB64" s="69"/>
      <c r="CC64" s="70"/>
      <c r="CD64" s="70"/>
      <c r="CE64" s="70"/>
      <c r="CF64" s="65"/>
      <c r="CG64" s="66"/>
      <c r="CH64" s="63"/>
      <c r="CI64" s="67"/>
      <c r="CJ64" s="68"/>
      <c r="CK64" s="69"/>
      <c r="CL64" s="70"/>
      <c r="CM64" s="70"/>
      <c r="CN64" s="70"/>
      <c r="CO64" s="71"/>
      <c r="CP64" s="68"/>
      <c r="CQ64" s="68"/>
      <c r="CR64" s="68"/>
      <c r="CS64" s="72"/>
    </row>
    <row r="65" spans="1:98">
      <c r="A65" s="30"/>
      <c r="B65" s="37"/>
      <c r="C65" s="21"/>
      <c r="D65" s="21"/>
      <c r="E65" s="21"/>
      <c r="F65" s="22"/>
      <c r="G65" s="36"/>
      <c r="H65" s="36"/>
      <c r="I65" s="75"/>
      <c r="J65" s="193"/>
      <c r="K65" s="34"/>
      <c r="L65" s="34"/>
      <c r="M65" s="31"/>
      <c r="N65" s="23"/>
      <c r="O65" s="23"/>
      <c r="P65" s="23"/>
      <c r="Q65" s="33"/>
      <c r="R65" s="32"/>
      <c r="S65" s="23"/>
      <c r="T65" s="32"/>
      <c r="U65" s="183"/>
      <c r="V65" s="25"/>
      <c r="W65" s="25"/>
      <c r="X65" s="189"/>
      <c r="Y65" s="189"/>
      <c r="Z65" s="189"/>
      <c r="AA65" s="189"/>
      <c r="AB65" s="33"/>
      <c r="AC65" s="61"/>
      <c r="AD65" s="63"/>
      <c r="AE65" s="64"/>
      <c r="AF65" s="63"/>
      <c r="AG65" s="67"/>
      <c r="AH65" s="68"/>
      <c r="AI65" s="69"/>
      <c r="AJ65" s="70"/>
      <c r="AK65" s="70"/>
      <c r="AL65" s="70"/>
      <c r="AM65" s="63"/>
      <c r="AN65" s="64"/>
      <c r="AO65" s="63"/>
      <c r="AP65" s="67"/>
      <c r="AQ65" s="68"/>
      <c r="AR65" s="69"/>
      <c r="AS65" s="70"/>
      <c r="AT65" s="70"/>
      <c r="AU65" s="70"/>
      <c r="AV65" s="63"/>
      <c r="AW65" s="64"/>
      <c r="AX65" s="63"/>
      <c r="AY65" s="67"/>
      <c r="AZ65" s="68"/>
      <c r="BA65" s="69"/>
      <c r="BB65" s="70"/>
      <c r="BC65" s="70"/>
      <c r="BD65" s="70"/>
      <c r="BE65" s="63"/>
      <c r="BF65" s="64"/>
      <c r="BG65" s="63"/>
      <c r="BH65" s="67"/>
      <c r="BI65" s="68"/>
      <c r="BJ65" s="69"/>
      <c r="BK65" s="70"/>
      <c r="BL65" s="70"/>
      <c r="BM65" s="70"/>
      <c r="BN65" s="65"/>
      <c r="BO65" s="66"/>
      <c r="BP65" s="63"/>
      <c r="BQ65" s="67"/>
      <c r="BR65" s="68"/>
      <c r="BS65" s="69"/>
      <c r="BT65" s="70"/>
      <c r="BU65" s="70"/>
      <c r="BV65" s="70"/>
      <c r="BW65" s="65"/>
      <c r="BX65" s="66"/>
      <c r="BY65" s="63"/>
      <c r="BZ65" s="67"/>
      <c r="CA65" s="68"/>
      <c r="CB65" s="69"/>
      <c r="CC65" s="70"/>
      <c r="CD65" s="70"/>
      <c r="CE65" s="70"/>
      <c r="CF65" s="65"/>
      <c r="CG65" s="66"/>
      <c r="CH65" s="63"/>
      <c r="CI65" s="67"/>
      <c r="CJ65" s="68"/>
      <c r="CK65" s="69"/>
      <c r="CL65" s="70"/>
      <c r="CM65" s="70"/>
      <c r="CN65" s="70"/>
      <c r="CO65" s="71"/>
      <c r="CP65" s="68"/>
      <c r="CQ65" s="68"/>
      <c r="CR65" s="68"/>
      <c r="CS65" s="72"/>
    </row>
    <row r="66" spans="1:98">
      <c r="A66" s="19">
        <f>AB66</f>
        <v>1.746393442623</v>
      </c>
      <c r="B66" s="39"/>
      <c r="C66" s="39"/>
      <c r="D66" s="39"/>
      <c r="E66" s="39"/>
      <c r="F66" s="39"/>
      <c r="G66" s="40" t="s">
        <v>197</v>
      </c>
      <c r="H66" s="40"/>
      <c r="I66" s="40"/>
      <c r="J66" s="190">
        <f>SUM(J6:J65)</f>
        <v>3965000</v>
      </c>
      <c r="K66" s="41">
        <f>SUM(K6:K65)</f>
        <v>1895</v>
      </c>
      <c r="L66" s="41">
        <f>SUM(L6:L65)</f>
        <v>708</v>
      </c>
      <c r="M66" s="41">
        <f>SUM(M6:M65)</f>
        <v>2211</v>
      </c>
      <c r="N66" s="41">
        <f>SUM(N6:N65)</f>
        <v>298</v>
      </c>
      <c r="O66" s="41">
        <f>SUM(O6:O65)</f>
        <v>2</v>
      </c>
      <c r="P66" s="41">
        <f>SUM(P6:P65)</f>
        <v>300</v>
      </c>
      <c r="Q66" s="42">
        <f>IFERROR(P66/M66,"-")</f>
        <v>0.13568521031208</v>
      </c>
      <c r="R66" s="78">
        <f>SUM(R6:R65)</f>
        <v>61</v>
      </c>
      <c r="S66" s="78">
        <f>SUM(S6:S65)</f>
        <v>110</v>
      </c>
      <c r="T66" s="42">
        <f>IFERROR(R66/P66,"-")</f>
        <v>0.20333333333333</v>
      </c>
      <c r="U66" s="184">
        <f>IFERROR(J66/P66,"-")</f>
        <v>13216.666666667</v>
      </c>
      <c r="V66" s="44">
        <f>SUM(V6:V65)</f>
        <v>82</v>
      </c>
      <c r="W66" s="42">
        <f>IFERROR(V66/P66,"-")</f>
        <v>0.27333333333333</v>
      </c>
      <c r="X66" s="190">
        <f>SUM(X6:X65)</f>
        <v>6924450</v>
      </c>
      <c r="Y66" s="190">
        <f>IFERROR(X66/P66,"-")</f>
        <v>23081.5</v>
      </c>
      <c r="Z66" s="190">
        <f>IFERROR(X66/V66,"-")</f>
        <v>84444.512195122</v>
      </c>
      <c r="AA66" s="190">
        <f>X66-J66</f>
        <v>2959450</v>
      </c>
      <c r="AB66" s="47">
        <f>X66/J66</f>
        <v>1.746393442623</v>
      </c>
      <c r="AC66" s="60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6"/>
    <mergeCell ref="J21:J26"/>
    <mergeCell ref="U21:U26"/>
    <mergeCell ref="AA21:AA26"/>
    <mergeCell ref="AB21:AB26"/>
    <mergeCell ref="A27:A28"/>
    <mergeCell ref="J27:J28"/>
    <mergeCell ref="U27:U28"/>
    <mergeCell ref="AA27:AA28"/>
    <mergeCell ref="AB27:AB28"/>
    <mergeCell ref="A29:A36"/>
    <mergeCell ref="J29:J36"/>
    <mergeCell ref="U29:U36"/>
    <mergeCell ref="AA29:AA36"/>
    <mergeCell ref="AB29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61"/>
    <mergeCell ref="J57:J61"/>
    <mergeCell ref="U57:U61"/>
    <mergeCell ref="AA57:AA61"/>
    <mergeCell ref="AB57:AB61"/>
    <mergeCell ref="A62:A63"/>
    <mergeCell ref="J62:J63"/>
    <mergeCell ref="U62:U63"/>
    <mergeCell ref="AA62:AA63"/>
    <mergeCell ref="AB62:AB6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198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0.70181818181818</v>
      </c>
      <c r="B6" s="203" t="s">
        <v>199</v>
      </c>
      <c r="C6" s="203" t="s">
        <v>200</v>
      </c>
      <c r="D6" s="203" t="s">
        <v>201</v>
      </c>
      <c r="E6" s="203" t="s">
        <v>202</v>
      </c>
      <c r="F6" s="203" t="s">
        <v>97</v>
      </c>
      <c r="G6" s="203" t="s">
        <v>203</v>
      </c>
      <c r="H6" s="90" t="s">
        <v>204</v>
      </c>
      <c r="I6" s="90" t="s">
        <v>205</v>
      </c>
      <c r="J6" s="188">
        <v>275000</v>
      </c>
      <c r="K6" s="81">
        <v>16</v>
      </c>
      <c r="L6" s="81">
        <v>0</v>
      </c>
      <c r="M6" s="81">
        <v>74</v>
      </c>
      <c r="N6" s="91">
        <v>12</v>
      </c>
      <c r="O6" s="92">
        <v>0</v>
      </c>
      <c r="P6" s="93">
        <f>N6+O6</f>
        <v>12</v>
      </c>
      <c r="Q6" s="82">
        <f>IFERROR(P6/M6,"-")</f>
        <v>0.16216216216216</v>
      </c>
      <c r="R6" s="81">
        <v>1</v>
      </c>
      <c r="S6" s="81">
        <v>9</v>
      </c>
      <c r="T6" s="82">
        <f>IFERROR(S6/(O6+P6),"-")</f>
        <v>0.75</v>
      </c>
      <c r="U6" s="182">
        <f>IFERROR(J6/SUM(P6:P7),"-")</f>
        <v>11956.52173913</v>
      </c>
      <c r="V6" s="84">
        <v>2</v>
      </c>
      <c r="W6" s="82">
        <f>IF(P6=0,"-",V6/P6)</f>
        <v>0.16666666666667</v>
      </c>
      <c r="X6" s="186">
        <v>62000</v>
      </c>
      <c r="Y6" s="187">
        <f>IFERROR(X6/P6,"-")</f>
        <v>5166.6666666667</v>
      </c>
      <c r="Z6" s="187">
        <f>IFERROR(X6/V6,"-")</f>
        <v>31000</v>
      </c>
      <c r="AA6" s="188">
        <f>SUM(X6:X7)-SUM(J6:J7)</f>
        <v>-82000</v>
      </c>
      <c r="AB6" s="85">
        <f>SUM(X6:X7)/SUM(J6:J7)</f>
        <v>0.70181818181818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0.083333333333333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0.41666666666667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0.16666666666667</v>
      </c>
      <c r="BY6" s="128">
        <v>1</v>
      </c>
      <c r="BZ6" s="129">
        <f>IFERROR(BY6/BW6,"-")</f>
        <v>0.5</v>
      </c>
      <c r="CA6" s="130">
        <v>4000</v>
      </c>
      <c r="CB6" s="131">
        <f>IFERROR(CA6/BW6,"-")</f>
        <v>2000</v>
      </c>
      <c r="CC6" s="132"/>
      <c r="CD6" s="132">
        <v>1</v>
      </c>
      <c r="CE6" s="132"/>
      <c r="CF6" s="133">
        <v>1</v>
      </c>
      <c r="CG6" s="134">
        <f>IF(P6=0,"",IF(CF6=0,"",(CF6/P6)))</f>
        <v>0.083333333333333</v>
      </c>
      <c r="CH6" s="135">
        <v>1</v>
      </c>
      <c r="CI6" s="136">
        <f>IFERROR(CH6/CF6,"-")</f>
        <v>1</v>
      </c>
      <c r="CJ6" s="137">
        <v>58000</v>
      </c>
      <c r="CK6" s="138">
        <f>IFERROR(CJ6/CF6,"-")</f>
        <v>58000</v>
      </c>
      <c r="CL6" s="139"/>
      <c r="CM6" s="139"/>
      <c r="CN6" s="139">
        <v>1</v>
      </c>
      <c r="CO6" s="140">
        <v>2</v>
      </c>
      <c r="CP6" s="141">
        <v>62000</v>
      </c>
      <c r="CQ6" s="141">
        <v>58000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145</v>
      </c>
      <c r="L7" s="81">
        <v>54</v>
      </c>
      <c r="M7" s="81">
        <v>15</v>
      </c>
      <c r="N7" s="91">
        <v>11</v>
      </c>
      <c r="O7" s="92">
        <v>0</v>
      </c>
      <c r="P7" s="93">
        <f>N7+O7</f>
        <v>11</v>
      </c>
      <c r="Q7" s="82">
        <f>IFERROR(P7/M7,"-")</f>
        <v>0.73333333333333</v>
      </c>
      <c r="R7" s="81">
        <v>2</v>
      </c>
      <c r="S7" s="81">
        <v>7</v>
      </c>
      <c r="T7" s="82">
        <f>IFERROR(S7/(O7+P7),"-")</f>
        <v>0.63636363636364</v>
      </c>
      <c r="U7" s="182"/>
      <c r="V7" s="84">
        <v>2</v>
      </c>
      <c r="W7" s="82">
        <f>IF(P7=0,"-",V7/P7)</f>
        <v>0.18181818181818</v>
      </c>
      <c r="X7" s="186">
        <v>131000</v>
      </c>
      <c r="Y7" s="187">
        <f>IFERROR(X7/P7,"-")</f>
        <v>11909.090909091</v>
      </c>
      <c r="Z7" s="187">
        <f>IFERROR(X7/V7,"-")</f>
        <v>65500</v>
      </c>
      <c r="AA7" s="188"/>
      <c r="AB7" s="85"/>
      <c r="AC7" s="79"/>
      <c r="AD7" s="94">
        <v>1</v>
      </c>
      <c r="AE7" s="95">
        <f>IF(P7=0,"",IF(AD7=0,"",(AD7/P7)))</f>
        <v>0.090909090909091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0.36363636363636</v>
      </c>
      <c r="BG7" s="112">
        <v>1</v>
      </c>
      <c r="BH7" s="114">
        <f>IFERROR(BG7/BE7,"-")</f>
        <v>0.25</v>
      </c>
      <c r="BI7" s="115">
        <v>123000</v>
      </c>
      <c r="BJ7" s="116">
        <f>IFERROR(BI7/BE7,"-")</f>
        <v>30750</v>
      </c>
      <c r="BK7" s="117"/>
      <c r="BL7" s="117"/>
      <c r="BM7" s="117">
        <v>1</v>
      </c>
      <c r="BN7" s="119">
        <v>4</v>
      </c>
      <c r="BO7" s="120">
        <f>IF(P7=0,"",IF(BN7=0,"",(BN7/P7)))</f>
        <v>0.36363636363636</v>
      </c>
      <c r="BP7" s="121">
        <v>1</v>
      </c>
      <c r="BQ7" s="122">
        <f>IFERROR(BP7/BN7,"-")</f>
        <v>0.25</v>
      </c>
      <c r="BR7" s="123">
        <v>8000</v>
      </c>
      <c r="BS7" s="124">
        <f>IFERROR(BR7/BN7,"-")</f>
        <v>2000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131000</v>
      </c>
      <c r="CQ7" s="141">
        <v>123000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1.5162162162162</v>
      </c>
      <c r="B8" s="203" t="s">
        <v>207</v>
      </c>
      <c r="C8" s="203" t="s">
        <v>208</v>
      </c>
      <c r="D8" s="203" t="s">
        <v>209</v>
      </c>
      <c r="E8" s="203" t="s">
        <v>210</v>
      </c>
      <c r="F8" s="203" t="s">
        <v>97</v>
      </c>
      <c r="G8" s="203" t="s">
        <v>211</v>
      </c>
      <c r="H8" s="90" t="s">
        <v>212</v>
      </c>
      <c r="I8" s="90" t="s">
        <v>213</v>
      </c>
      <c r="J8" s="188">
        <v>370000</v>
      </c>
      <c r="K8" s="81">
        <v>52</v>
      </c>
      <c r="L8" s="81">
        <v>0</v>
      </c>
      <c r="M8" s="81">
        <v>167</v>
      </c>
      <c r="N8" s="91">
        <v>14</v>
      </c>
      <c r="O8" s="92">
        <v>0</v>
      </c>
      <c r="P8" s="93">
        <f>N8+O8</f>
        <v>14</v>
      </c>
      <c r="Q8" s="82">
        <f>IFERROR(P8/M8,"-")</f>
        <v>0.083832335329341</v>
      </c>
      <c r="R8" s="81">
        <v>0</v>
      </c>
      <c r="S8" s="81">
        <v>7</v>
      </c>
      <c r="T8" s="82">
        <f>IFERROR(S8/(O8+P8),"-")</f>
        <v>0.5</v>
      </c>
      <c r="U8" s="182">
        <f>IFERROR(J8/SUM(P8:P9),"-")</f>
        <v>9024.3902439024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191000</v>
      </c>
      <c r="AB8" s="85">
        <f>SUM(X8:X9)/SUM(J8:J9)</f>
        <v>1.5162162162162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0.21428571428571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7</v>
      </c>
      <c r="BO8" s="120">
        <f>IF(P8=0,"",IF(BN8=0,"",(BN8/P8)))</f>
        <v>0.5</v>
      </c>
      <c r="BP8" s="121">
        <v>1</v>
      </c>
      <c r="BQ8" s="122">
        <f>IFERROR(BP8/BN8,"-")</f>
        <v>0.14285714285714</v>
      </c>
      <c r="BR8" s="123">
        <v>55000</v>
      </c>
      <c r="BS8" s="124">
        <f>IFERROR(BR8/BN8,"-")</f>
        <v>7857.1428571429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>
        <v>55000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214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290</v>
      </c>
      <c r="L9" s="81">
        <v>136</v>
      </c>
      <c r="M9" s="81">
        <v>69</v>
      </c>
      <c r="N9" s="91">
        <v>27</v>
      </c>
      <c r="O9" s="92">
        <v>0</v>
      </c>
      <c r="P9" s="93">
        <f>N9+O9</f>
        <v>27</v>
      </c>
      <c r="Q9" s="82">
        <f>IFERROR(P9/M9,"-")</f>
        <v>0.39130434782609</v>
      </c>
      <c r="R9" s="81">
        <v>5</v>
      </c>
      <c r="S9" s="81">
        <v>7</v>
      </c>
      <c r="T9" s="82">
        <f>IFERROR(S9/(O9+P9),"-")</f>
        <v>0.25925925925926</v>
      </c>
      <c r="U9" s="182"/>
      <c r="V9" s="84">
        <v>5</v>
      </c>
      <c r="W9" s="82">
        <f>IF(P9=0,"-",V9/P9)</f>
        <v>0.18518518518519</v>
      </c>
      <c r="X9" s="186">
        <v>561000</v>
      </c>
      <c r="Y9" s="187">
        <f>IFERROR(X9/P9,"-")</f>
        <v>20777.777777778</v>
      </c>
      <c r="Z9" s="187">
        <f>IFERROR(X9/V9,"-")</f>
        <v>112200</v>
      </c>
      <c r="AA9" s="188"/>
      <c r="AB9" s="85"/>
      <c r="AC9" s="79"/>
      <c r="AD9" s="94">
        <v>2</v>
      </c>
      <c r="AE9" s="95">
        <f>IF(P9=0,"",IF(AD9=0,"",(AD9/P9)))</f>
        <v>0.074074074074074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0.074074074074074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0.22222222222222</v>
      </c>
      <c r="BG9" s="112">
        <v>2</v>
      </c>
      <c r="BH9" s="114">
        <f>IFERROR(BG9/BE9,"-")</f>
        <v>0.33333333333333</v>
      </c>
      <c r="BI9" s="115">
        <v>481000</v>
      </c>
      <c r="BJ9" s="116">
        <f>IFERROR(BI9/BE9,"-")</f>
        <v>80166.666666667</v>
      </c>
      <c r="BK9" s="117"/>
      <c r="BL9" s="117"/>
      <c r="BM9" s="117">
        <v>2</v>
      </c>
      <c r="BN9" s="119">
        <v>9</v>
      </c>
      <c r="BO9" s="120">
        <f>IF(P9=0,"",IF(BN9=0,"",(BN9/P9)))</f>
        <v>0.33333333333333</v>
      </c>
      <c r="BP9" s="121">
        <v>3</v>
      </c>
      <c r="BQ9" s="122">
        <f>IFERROR(BP9/BN9,"-")</f>
        <v>0.33333333333333</v>
      </c>
      <c r="BR9" s="123">
        <v>90000</v>
      </c>
      <c r="BS9" s="124">
        <f>IFERROR(BR9/BN9,"-")</f>
        <v>10000</v>
      </c>
      <c r="BT9" s="125"/>
      <c r="BU9" s="125"/>
      <c r="BV9" s="125">
        <v>3</v>
      </c>
      <c r="BW9" s="126">
        <v>5</v>
      </c>
      <c r="BX9" s="127">
        <f>IF(P9=0,"",IF(BW9=0,"",(BW9/P9)))</f>
        <v>0.18518518518519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3</v>
      </c>
      <c r="CG9" s="134">
        <f>IF(P9=0,"",IF(CF9=0,"",(CF9/P9)))</f>
        <v>0.11111111111111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561000</v>
      </c>
      <c r="CQ9" s="141">
        <v>445000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1.1294117647059</v>
      </c>
      <c r="B10" s="203" t="s">
        <v>215</v>
      </c>
      <c r="C10" s="203" t="s">
        <v>216</v>
      </c>
      <c r="D10" s="203" t="s">
        <v>209</v>
      </c>
      <c r="E10" s="203" t="s">
        <v>210</v>
      </c>
      <c r="F10" s="203" t="s">
        <v>97</v>
      </c>
      <c r="G10" s="203" t="s">
        <v>217</v>
      </c>
      <c r="H10" s="90" t="s">
        <v>204</v>
      </c>
      <c r="I10" s="90" t="s">
        <v>205</v>
      </c>
      <c r="J10" s="188">
        <v>340000</v>
      </c>
      <c r="K10" s="81">
        <v>32</v>
      </c>
      <c r="L10" s="81">
        <v>0</v>
      </c>
      <c r="M10" s="81">
        <v>145</v>
      </c>
      <c r="N10" s="91">
        <v>11</v>
      </c>
      <c r="O10" s="92">
        <v>0</v>
      </c>
      <c r="P10" s="93">
        <f>N10+O10</f>
        <v>11</v>
      </c>
      <c r="Q10" s="82">
        <f>IFERROR(P10/M10,"-")</f>
        <v>0.075862068965517</v>
      </c>
      <c r="R10" s="81">
        <v>2</v>
      </c>
      <c r="S10" s="81">
        <v>6</v>
      </c>
      <c r="T10" s="82">
        <f>IFERROR(S10/(O10+P10),"-")</f>
        <v>0.54545454545455</v>
      </c>
      <c r="U10" s="182">
        <f>IFERROR(J10/SUM(P10:P11),"-")</f>
        <v>10303.03030303</v>
      </c>
      <c r="V10" s="84">
        <v>2</v>
      </c>
      <c r="W10" s="82">
        <f>IF(P10=0,"-",V10/P10)</f>
        <v>0.18181818181818</v>
      </c>
      <c r="X10" s="186">
        <v>49000</v>
      </c>
      <c r="Y10" s="187">
        <f>IFERROR(X10/P10,"-")</f>
        <v>4454.5454545455</v>
      </c>
      <c r="Z10" s="187">
        <f>IFERROR(X10/V10,"-")</f>
        <v>24500</v>
      </c>
      <c r="AA10" s="188">
        <f>SUM(X10:X11)-SUM(J10:J11)</f>
        <v>44000</v>
      </c>
      <c r="AB10" s="85">
        <f>SUM(X10:X11)/SUM(J10:J11)</f>
        <v>1.1294117647059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0.27272727272727</v>
      </c>
      <c r="BG10" s="112">
        <v>1</v>
      </c>
      <c r="BH10" s="114">
        <f>IFERROR(BG10/BE10,"-")</f>
        <v>0.33333333333333</v>
      </c>
      <c r="BI10" s="115">
        <v>5000</v>
      </c>
      <c r="BJ10" s="116">
        <f>IFERROR(BI10/BE10,"-")</f>
        <v>1666.6666666667</v>
      </c>
      <c r="BK10" s="117">
        <v>1</v>
      </c>
      <c r="BL10" s="117"/>
      <c r="BM10" s="117"/>
      <c r="BN10" s="119">
        <v>7</v>
      </c>
      <c r="BO10" s="120">
        <f>IF(P10=0,"",IF(BN10=0,"",(BN10/P10)))</f>
        <v>0.63636363636364</v>
      </c>
      <c r="BP10" s="121">
        <v>2</v>
      </c>
      <c r="BQ10" s="122">
        <f>IFERROR(BP10/BN10,"-")</f>
        <v>0.28571428571429</v>
      </c>
      <c r="BR10" s="123">
        <v>50000</v>
      </c>
      <c r="BS10" s="124">
        <f>IFERROR(BR10/BN10,"-")</f>
        <v>7142.8571428571</v>
      </c>
      <c r="BT10" s="125"/>
      <c r="BU10" s="125">
        <v>1</v>
      </c>
      <c r="BV10" s="125">
        <v>1</v>
      </c>
      <c r="BW10" s="126">
        <v>1</v>
      </c>
      <c r="BX10" s="127">
        <f>IF(P10=0,"",IF(BW10=0,"",(BW10/P10)))</f>
        <v>0.090909090909091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49000</v>
      </c>
      <c r="CQ10" s="141">
        <v>44000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218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128</v>
      </c>
      <c r="L11" s="81">
        <v>82</v>
      </c>
      <c r="M11" s="81">
        <v>33</v>
      </c>
      <c r="N11" s="91">
        <v>22</v>
      </c>
      <c r="O11" s="92">
        <v>0</v>
      </c>
      <c r="P11" s="93">
        <f>N11+O11</f>
        <v>22</v>
      </c>
      <c r="Q11" s="82">
        <f>IFERROR(P11/M11,"-")</f>
        <v>0.66666666666667</v>
      </c>
      <c r="R11" s="81">
        <v>4</v>
      </c>
      <c r="S11" s="81">
        <v>7</v>
      </c>
      <c r="T11" s="82">
        <f>IFERROR(S11/(O11+P11),"-")</f>
        <v>0.31818181818182</v>
      </c>
      <c r="U11" s="182"/>
      <c r="V11" s="84">
        <v>5</v>
      </c>
      <c r="W11" s="82">
        <f>IF(P11=0,"-",V11/P11)</f>
        <v>0.22727272727273</v>
      </c>
      <c r="X11" s="186">
        <v>335000</v>
      </c>
      <c r="Y11" s="187">
        <f>IFERROR(X11/P11,"-")</f>
        <v>15227.272727273</v>
      </c>
      <c r="Z11" s="187">
        <f>IFERROR(X11/V11,"-")</f>
        <v>67000</v>
      </c>
      <c r="AA11" s="188"/>
      <c r="AB11" s="85"/>
      <c r="AC11" s="79"/>
      <c r="AD11" s="94">
        <v>1</v>
      </c>
      <c r="AE11" s="95">
        <f>IF(P11=0,"",IF(AD11=0,"",(AD11/P11)))</f>
        <v>0.045454545454545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0.045454545454545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0.090909090909091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0.18181818181818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9</v>
      </c>
      <c r="BO11" s="120">
        <f>IF(P11=0,"",IF(BN11=0,"",(BN11/P11)))</f>
        <v>0.40909090909091</v>
      </c>
      <c r="BP11" s="121">
        <v>3</v>
      </c>
      <c r="BQ11" s="122">
        <f>IFERROR(BP11/BN11,"-")</f>
        <v>0.33333333333333</v>
      </c>
      <c r="BR11" s="123">
        <v>70000</v>
      </c>
      <c r="BS11" s="124">
        <f>IFERROR(BR11/BN11,"-")</f>
        <v>7777.7777777778</v>
      </c>
      <c r="BT11" s="125"/>
      <c r="BU11" s="125">
        <v>2</v>
      </c>
      <c r="BV11" s="125">
        <v>1</v>
      </c>
      <c r="BW11" s="126">
        <v>4</v>
      </c>
      <c r="BX11" s="127">
        <f>IF(P11=0,"",IF(BW11=0,"",(BW11/P11)))</f>
        <v>0.18181818181818</v>
      </c>
      <c r="BY11" s="128">
        <v>3</v>
      </c>
      <c r="BZ11" s="129">
        <f>IFERROR(BY11/BW11,"-")</f>
        <v>0.75</v>
      </c>
      <c r="CA11" s="130">
        <v>257000</v>
      </c>
      <c r="CB11" s="131">
        <f>IFERROR(CA11/BW11,"-")</f>
        <v>64250</v>
      </c>
      <c r="CC11" s="132"/>
      <c r="CD11" s="132">
        <v>1</v>
      </c>
      <c r="CE11" s="132">
        <v>2</v>
      </c>
      <c r="CF11" s="133">
        <v>1</v>
      </c>
      <c r="CG11" s="134">
        <f>IF(P11=0,"",IF(CF11=0,"",(CF11/P11)))</f>
        <v>0.045454545454545</v>
      </c>
      <c r="CH11" s="135">
        <v>1</v>
      </c>
      <c r="CI11" s="136">
        <f>IFERROR(CH11/CF11,"-")</f>
        <v>1</v>
      </c>
      <c r="CJ11" s="137">
        <v>8000</v>
      </c>
      <c r="CK11" s="138">
        <f>IFERROR(CJ11/CF11,"-")</f>
        <v>8000</v>
      </c>
      <c r="CL11" s="139"/>
      <c r="CM11" s="139">
        <v>1</v>
      </c>
      <c r="CN11" s="139"/>
      <c r="CO11" s="140">
        <v>5</v>
      </c>
      <c r="CP11" s="141">
        <v>335000</v>
      </c>
      <c r="CQ11" s="141">
        <v>219000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1.1553299492386</v>
      </c>
      <c r="B14" s="39"/>
      <c r="C14" s="39"/>
      <c r="D14" s="39"/>
      <c r="E14" s="39"/>
      <c r="F14" s="39"/>
      <c r="G14" s="40" t="s">
        <v>219</v>
      </c>
      <c r="H14" s="40"/>
      <c r="I14" s="40"/>
      <c r="J14" s="190">
        <f>SUM(J6:J13)</f>
        <v>985000</v>
      </c>
      <c r="K14" s="41">
        <f>SUM(K6:K13)</f>
        <v>663</v>
      </c>
      <c r="L14" s="41">
        <f>SUM(L6:L13)</f>
        <v>272</v>
      </c>
      <c r="M14" s="41">
        <f>SUM(M6:M13)</f>
        <v>503</v>
      </c>
      <c r="N14" s="41">
        <f>SUM(N6:N13)</f>
        <v>97</v>
      </c>
      <c r="O14" s="41">
        <f>SUM(O6:O13)</f>
        <v>0</v>
      </c>
      <c r="P14" s="41">
        <f>SUM(P6:P13)</f>
        <v>97</v>
      </c>
      <c r="Q14" s="42">
        <f>IFERROR(P14/M14,"-")</f>
        <v>0.19284294234592</v>
      </c>
      <c r="R14" s="78">
        <f>SUM(R6:R13)</f>
        <v>14</v>
      </c>
      <c r="S14" s="78">
        <f>SUM(S6:S13)</f>
        <v>43</v>
      </c>
      <c r="T14" s="42">
        <f>IFERROR(R14/P14,"-")</f>
        <v>0.14432989690722</v>
      </c>
      <c r="U14" s="184">
        <f>IFERROR(J14/P14,"-")</f>
        <v>10154.639175258</v>
      </c>
      <c r="V14" s="44">
        <f>SUM(V6:V13)</f>
        <v>16</v>
      </c>
      <c r="W14" s="42">
        <f>IFERROR(V14/P14,"-")</f>
        <v>0.16494845360825</v>
      </c>
      <c r="X14" s="190">
        <f>SUM(X6:X13)</f>
        <v>1138000</v>
      </c>
      <c r="Y14" s="190">
        <f>IFERROR(X14/P14,"-")</f>
        <v>11731.958762887</v>
      </c>
      <c r="Z14" s="190">
        <f>IFERROR(X14/V14,"-")</f>
        <v>71125</v>
      </c>
      <c r="AA14" s="190">
        <f>X14-J14</f>
        <v>153000</v>
      </c>
      <c r="AB14" s="47">
        <f>X14/J14</f>
        <v>1.1553299492386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