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<sst xmlns="http://schemas.openxmlformats.org/spreadsheetml/2006/main" uniqueCount="227">
  <si>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</si>
  <si>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</si>
  <si>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</si>
  <si>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</si>
  <si>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</si>
  <si>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</si>
  <si>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</si>
  <si>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</si>
  <si>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</si>
  <si>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</si>
  <si>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</si>
  <si>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</si>
  <si>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</si>
  <si>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</si>
  <si>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</si>
  <si>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</si>
  <si>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</si>
  <si>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</si>
  <si>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</si>
  <si>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</si>
  <si>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</si>
  <si>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</si>
  <si>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</si>
  <si>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</si>
  <si>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</si>
  <si>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</si>
  <si>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</si>
  <si>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</si>
  <si>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</si>
  <si>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</si>
  <si>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</si>
  <si>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</si>
  <si>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</si>
  <si>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</si>
  <si>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</si>
  <si>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</si>
  <si>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</si>
  <si>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</si>
  <si>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</si>
  <si>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</si>
  <si>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</si>
  <si>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</si>
  <si>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</si>
  <si>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</si>
  <si>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</si>
  <si>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</si>
  <si>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</si>
  <si>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</si>
  <si>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</si>
  <si>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</si>
  <si>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</si>
  <si>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</si>
  <si>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</si>
  <si>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</si>
  <si>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</si>
  <si>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</si>
  <si>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</si>
  <si>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</si>
  <si>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</si>
  <si>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</si>
  <si>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</si>
  <si>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np2268</t>
  </si>
  <si>
    <t>記事風版</t>
  </si>
  <si>
    <t>今までで一番すごかった</t>
  </si>
  <si>
    <t>lp03_a</t>
  </si>
  <si>
    <t>スポニチ関東</t>
  </si>
  <si>
    <t>4C終面全5段</t>
  </si>
  <si>
    <t>3月15日(日)</t>
  </si>
  <si>
    <t>np2269</t>
  </si>
  <si>
    <t>スポニチ関西</t>
  </si>
  <si>
    <t>np2270</t>
  </si>
  <si>
    <t>スポニチ西部</t>
  </si>
  <si>
    <t>np2271</t>
  </si>
  <si>
    <t>スポニチ北海道</t>
  </si>
  <si>
    <t>np2272</t>
  </si>
  <si>
    <t>(空電共通)</t>
  </si>
  <si>
    <t>空電</t>
  </si>
  <si>
    <t>空電 (共通)</t>
  </si>
  <si>
    <t>np2273</t>
  </si>
  <si>
    <t>雑誌版 SPA</t>
  </si>
  <si>
    <t>女性からご飯に誘われる男性はyesかnoか返事するだけ</t>
  </si>
  <si>
    <t>サンスポ関西</t>
  </si>
  <si>
    <t>3月08日(日)</t>
  </si>
  <si>
    <t>np2274</t>
  </si>
  <si>
    <t>np2275</t>
  </si>
  <si>
    <t>サンスポ関東</t>
  </si>
  <si>
    <t>全5段</t>
  </si>
  <si>
    <t>np2276</t>
  </si>
  <si>
    <t>np2277</t>
  </si>
  <si>
    <t>右女３</t>
  </si>
  <si>
    <t>お試し登録だけでもOK</t>
  </si>
  <si>
    <t>np2278</t>
  </si>
  <si>
    <t>np2279</t>
  </si>
  <si>
    <t>コラムお試し１枠</t>
  </si>
  <si>
    <t>np2280</t>
  </si>
  <si>
    <t>np2281</t>
  </si>
  <si>
    <t>長年ずっと悩んでたあの時ダメ元で始めてよかった</t>
  </si>
  <si>
    <t>中京スポーツ</t>
  </si>
  <si>
    <t>3月07日(土)</t>
  </si>
  <si>
    <t>np2282</t>
  </si>
  <si>
    <t>np2283</t>
  </si>
  <si>
    <t>アメコミ版緑</t>
  </si>
  <si>
    <t>待ってりゃ声かけてくれる</t>
  </si>
  <si>
    <t>3月20日(金)</t>
  </si>
  <si>
    <t>np2284</t>
  </si>
  <si>
    <t>np2285</t>
  </si>
  <si>
    <t>焼肉版</t>
  </si>
  <si>
    <t>求む！女性が好きな男性</t>
  </si>
  <si>
    <t>スポーツ報知関西</t>
  </si>
  <si>
    <t>全5段つかみ4回</t>
  </si>
  <si>
    <t>np2286</t>
  </si>
  <si>
    <t>np2287</t>
  </si>
  <si>
    <t>C版</t>
  </si>
  <si>
    <t>女性からナンパしてほしい</t>
  </si>
  <si>
    <t>np2288</t>
  </si>
  <si>
    <t>サプリ版</t>
  </si>
  <si>
    <t>私が元気にしてあげる！！</t>
  </si>
  <si>
    <t>np2289</t>
  </si>
  <si>
    <t>np2290</t>
  </si>
  <si>
    <t>np2291</t>
  </si>
  <si>
    <t>np2292</t>
  </si>
  <si>
    <t>旧デイリー風</t>
  </si>
  <si>
    <t>(新txt)もう50代の熟女だけど</t>
  </si>
  <si>
    <t>半2段つかみ10段保証</t>
  </si>
  <si>
    <t>np2293</t>
  </si>
  <si>
    <t>np2294</t>
  </si>
  <si>
    <t>①右女３</t>
  </si>
  <si>
    <t>111「急げ！今か今かと美熟女が男を待っています」</t>
  </si>
  <si>
    <t>デイリースポーツ関西</t>
  </si>
  <si>
    <t>半2段つかみ20段保証</t>
  </si>
  <si>
    <t>20段保証</t>
  </si>
  <si>
    <t>np2295</t>
  </si>
  <si>
    <t>②旧デイリー風</t>
  </si>
  <si>
    <t>112「女性から誘われて男の自信復活！」</t>
  </si>
  <si>
    <t>np2296</t>
  </si>
  <si>
    <t>③新版</t>
  </si>
  <si>
    <t>113「プロのコンシェルジュが出会いをサポート！あなた好みの女性を写真から探せます」</t>
  </si>
  <si>
    <t>np2297</t>
  </si>
  <si>
    <t>④求人風</t>
  </si>
  <si>
    <t>114「1日1回、かんたん出会い！隙間時間に少しだけでOK」</t>
  </si>
  <si>
    <t>np2298</t>
  </si>
  <si>
    <t>np2299</t>
  </si>
  <si>
    <t>ニッカン関西</t>
  </si>
  <si>
    <t>1～10日</t>
  </si>
  <si>
    <t>np2300</t>
  </si>
  <si>
    <t>11～20日</t>
  </si>
  <si>
    <t>np2301</t>
  </si>
  <si>
    <t>21～31日</t>
  </si>
  <si>
    <t>np2302</t>
  </si>
  <si>
    <t>np2303</t>
  </si>
  <si>
    <t>みすず学園版</t>
  </si>
  <si>
    <t>3月26日(木)</t>
  </si>
  <si>
    <t>np2304</t>
  </si>
  <si>
    <t>np2305</t>
  </si>
  <si>
    <t>黒：記事版</t>
  </si>
  <si>
    <t>3月01日(日)</t>
  </si>
  <si>
    <t>np2306</t>
  </si>
  <si>
    <t>np2307</t>
  </si>
  <si>
    <t>誤発注版</t>
  </si>
  <si>
    <t>助けてください</t>
  </si>
  <si>
    <t>np2308</t>
  </si>
  <si>
    <t>np2309</t>
  </si>
  <si>
    <t>新書籍版</t>
  </si>
  <si>
    <t>逆指名祭り</t>
  </si>
  <si>
    <t>3月28日(土)</t>
  </si>
  <si>
    <t>np2310</t>
  </si>
  <si>
    <t>np2311</t>
  </si>
  <si>
    <t>熟女版</t>
  </si>
  <si>
    <t>np2312</t>
  </si>
  <si>
    <t>np2313</t>
  </si>
  <si>
    <t>(新txt)女性から逆指名</t>
  </si>
  <si>
    <t>3月14日(土)</t>
  </si>
  <si>
    <t>np2314</t>
  </si>
  <si>
    <t>np2315</t>
  </si>
  <si>
    <t>3月13日(金)</t>
  </si>
  <si>
    <t>np2316</t>
  </si>
  <si>
    <t>np2317</t>
  </si>
  <si>
    <t>3月22日(日)</t>
  </si>
  <si>
    <t>np2318</t>
  </si>
  <si>
    <t>np2319</t>
  </si>
  <si>
    <t>旅行版</t>
  </si>
  <si>
    <t>私と一緒に旅行しない？</t>
  </si>
  <si>
    <t>九スポ</t>
  </si>
  <si>
    <t>np2320</t>
  </si>
  <si>
    <t>np2321</t>
  </si>
  <si>
    <t>雑誌版</t>
  </si>
  <si>
    <t>np2322</t>
  </si>
  <si>
    <t>np2323</t>
  </si>
  <si>
    <t>スポーツ報知関東</t>
  </si>
  <si>
    <t>4C終面雑報</t>
  </si>
  <si>
    <t>3月04日(水)</t>
  </si>
  <si>
    <t>np2324</t>
  </si>
  <si>
    <t>np2325</t>
  </si>
  <si>
    <t>大正版</t>
  </si>
  <si>
    <t>出会い求人</t>
  </si>
  <si>
    <t>np2326</t>
  </si>
  <si>
    <t>np2327</t>
  </si>
  <si>
    <t>記事</t>
  </si>
  <si>
    <t>4C記事枠</t>
  </si>
  <si>
    <t>np2328</t>
  </si>
  <si>
    <t>np2329</t>
  </si>
  <si>
    <t>101「この歳で、最高の初体験。」</t>
  </si>
  <si>
    <t>np2330</t>
  </si>
  <si>
    <t>3月21日(土)</t>
  </si>
  <si>
    <t>np2331</t>
  </si>
  <si>
    <t>3月29日(日)</t>
  </si>
  <si>
    <t>np2332</t>
  </si>
  <si>
    <t>共通</t>
  </si>
  <si>
    <t>新聞 TOTAL</t>
  </si>
  <si>
    <t>●雑誌 広告</t>
  </si>
  <si>
    <t>zw191</t>
  </si>
  <si>
    <t>芸文社</t>
  </si>
  <si>
    <t>求人風</t>
  </si>
  <si>
    <t>50〜70代男性限定！熟女好きな男性募集中！</t>
  </si>
  <si>
    <t>lp03_l</t>
  </si>
  <si>
    <t>カミオン</t>
  </si>
  <si>
    <t>4C1P</t>
  </si>
  <si>
    <t>2月29日(土)</t>
  </si>
  <si>
    <t>zw192</t>
  </si>
  <si>
    <t>zw193</t>
  </si>
  <si>
    <t>リイド社</t>
  </si>
  <si>
    <t>1604FLASH</t>
  </si>
  <si>
    <t>コミック乱</t>
  </si>
  <si>
    <t>1C2P</t>
  </si>
  <si>
    <t>3月27日(金)</t>
  </si>
  <si>
    <t>zw194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</si>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</sst>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65</v>
      </c>
      <c r="D6" s="195">
        <v>4385000</v>
      </c>
      <c r="E6" s="81">
        <v>1932</v>
      </c>
      <c r="F6" s="81">
        <v>779</v>
      </c>
      <c r="G6" s="81">
        <v>2301</v>
      </c>
      <c r="H6" s="91">
        <v>347</v>
      </c>
      <c r="I6" s="92">
        <v>2</v>
      </c>
      <c r="J6" s="145">
        <f>H6+I6</f>
        <v>349</v>
      </c>
      <c r="K6" s="82">
        <f>IFERROR(J6/G6,"-")</f>
        <v>0.15167318557149</v>
      </c>
      <c r="L6" s="81">
        <v>35</v>
      </c>
      <c r="M6" s="81">
        <v>120</v>
      </c>
      <c r="N6" s="82">
        <f>IFERROR(L6/J6,"-")</f>
        <v>0.10028653295129</v>
      </c>
      <c r="O6" s="83">
        <f>IFERROR(D6/J6,"-")</f>
        <v>12564.46991404</v>
      </c>
      <c r="P6" s="84">
        <v>74</v>
      </c>
      <c r="Q6" s="82">
        <f>IFERROR(P6/J6,"-")</f>
        <v>0.21203438395415</v>
      </c>
      <c r="R6" s="200">
        <v>4615000</v>
      </c>
      <c r="S6" s="201">
        <f>IFERROR(R6/J6,"-")</f>
        <v>13223.495702006</v>
      </c>
      <c r="T6" s="201">
        <f>IFERROR(R6/P6,"-")</f>
        <v>62364.864864865</v>
      </c>
      <c r="U6" s="195">
        <f>IFERROR(R6-D6,"-")</f>
        <v>230000</v>
      </c>
      <c r="V6" s="85">
        <f>R6/D6</f>
        <v>1.0524515393387</v>
      </c>
      <c r="W6" s="79"/>
      <c r="X6" s="144"/>
    </row>
    <row r="7" spans="1:24">
      <c r="A7" s="80"/>
      <c r="B7" s="86" t="s">
        <v>24</v>
      </c>
      <c r="C7" s="86">
        <v>4</v>
      </c>
      <c r="D7" s="195">
        <v>190000</v>
      </c>
      <c r="E7" s="81">
        <v>106</v>
      </c>
      <c r="F7" s="81">
        <v>37</v>
      </c>
      <c r="G7" s="81">
        <v>96</v>
      </c>
      <c r="H7" s="91">
        <v>20</v>
      </c>
      <c r="I7" s="92">
        <v>1</v>
      </c>
      <c r="J7" s="145">
        <f>H7+I7</f>
        <v>21</v>
      </c>
      <c r="K7" s="82">
        <f>IFERROR(J7/G7,"-")</f>
        <v>0.21875</v>
      </c>
      <c r="L7" s="81">
        <v>4</v>
      </c>
      <c r="M7" s="81">
        <v>9</v>
      </c>
      <c r="N7" s="82">
        <f>IFERROR(L7/J7,"-")</f>
        <v>0.19047619047619</v>
      </c>
      <c r="O7" s="83">
        <f>IFERROR(D7/J7,"-")</f>
        <v>9047.619047619</v>
      </c>
      <c r="P7" s="84">
        <v>5</v>
      </c>
      <c r="Q7" s="82">
        <f>IFERROR(P7/J7,"-")</f>
        <v>0.23809523809524</v>
      </c>
      <c r="R7" s="200">
        <v>716000</v>
      </c>
      <c r="S7" s="201">
        <f>IFERROR(R7/J7,"-")</f>
        <v>34095.238095238</v>
      </c>
      <c r="T7" s="201">
        <f>IFERROR(R7/P7,"-")</f>
        <v>143200</v>
      </c>
      <c r="U7" s="195">
        <f>IFERROR(R7-D7,"-")</f>
        <v>526000</v>
      </c>
      <c r="V7" s="85">
        <f>R7/D7</f>
        <v>3.7684210526316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4575000</v>
      </c>
      <c r="E10" s="41">
        <f>SUM(E6:E8)</f>
        <v>2038</v>
      </c>
      <c r="F10" s="41">
        <f>SUM(F6:F8)</f>
        <v>816</v>
      </c>
      <c r="G10" s="41">
        <f>SUM(G6:G8)</f>
        <v>2397</v>
      </c>
      <c r="H10" s="41">
        <f>SUM(H6:H8)</f>
        <v>367</v>
      </c>
      <c r="I10" s="41">
        <f>SUM(I6:I8)</f>
        <v>3</v>
      </c>
      <c r="J10" s="41">
        <f>SUM(J6:J8)</f>
        <v>370</v>
      </c>
      <c r="K10" s="42">
        <f>IFERROR(J10/G10,"-")</f>
        <v>0.1543596161869</v>
      </c>
      <c r="L10" s="78">
        <f>SUM(L6:L8)</f>
        <v>39</v>
      </c>
      <c r="M10" s="78">
        <f>SUM(M6:M8)</f>
        <v>129</v>
      </c>
      <c r="N10" s="42">
        <f>IFERROR(L10/J10,"-")</f>
        <v>0.10540540540541</v>
      </c>
      <c r="O10" s="43">
        <f>IFERROR(D10/J10,"-")</f>
        <v>12364.864864865</v>
      </c>
      <c r="P10" s="44">
        <f>SUM(P6:P8)</f>
        <v>79</v>
      </c>
      <c r="Q10" s="42">
        <f>IFERROR(P10/J10,"-")</f>
        <v>0.21351351351351</v>
      </c>
      <c r="R10" s="45">
        <f>SUM(R6:R8)</f>
        <v>5331000</v>
      </c>
      <c r="S10" s="45">
        <f>IFERROR(R10/J10,"-")</f>
        <v>14408.108108108</v>
      </c>
      <c r="T10" s="45">
        <f>IFERROR(R10/P10,"-")</f>
        <v>67481.012658228</v>
      </c>
      <c r="U10" s="46">
        <f>SUM(U6:U8)</f>
        <v>756000</v>
      </c>
      <c r="V10" s="47">
        <f>IFERROR(R10/D10,"-")</f>
        <v>1.1652459016393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1.5157142857143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33</v>
      </c>
      <c r="L6" s="81">
        <v>0</v>
      </c>
      <c r="M6" s="81">
        <v>111</v>
      </c>
      <c r="N6" s="91">
        <v>11</v>
      </c>
      <c r="O6" s="92">
        <v>0</v>
      </c>
      <c r="P6" s="93">
        <f>N6+O6</f>
        <v>11</v>
      </c>
      <c r="Q6" s="82">
        <f>IFERROR(P6/M6,"-")</f>
        <v>0.099099099099099</v>
      </c>
      <c r="R6" s="81">
        <v>1</v>
      </c>
      <c r="S6" s="81">
        <v>3</v>
      </c>
      <c r="T6" s="82">
        <f>IFERROR(S6/(O6+P6),"-")</f>
        <v>0.27272727272727</v>
      </c>
      <c r="U6" s="182">
        <f>IFERROR(J6/SUM(P6:P10),"-")</f>
        <v>10447.76119403</v>
      </c>
      <c r="V6" s="84">
        <v>5</v>
      </c>
      <c r="W6" s="82">
        <f>IF(P6=0,"-",V6/P6)</f>
        <v>0.45454545454545</v>
      </c>
      <c r="X6" s="186">
        <v>56000</v>
      </c>
      <c r="Y6" s="187">
        <f>IFERROR(X6/P6,"-")</f>
        <v>5090.9090909091</v>
      </c>
      <c r="Z6" s="187">
        <f>IFERROR(X6/V6,"-")</f>
        <v>11200</v>
      </c>
      <c r="AA6" s="188">
        <f>SUM(X6:X10)-SUM(J6:J10)</f>
        <v>361000</v>
      </c>
      <c r="AB6" s="85">
        <f>SUM(X6:X10)/SUM(J6:J10)</f>
        <v>1.5157142857143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0.090909090909091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0.18181818181818</v>
      </c>
      <c r="BG6" s="112">
        <v>1</v>
      </c>
      <c r="BH6" s="114">
        <f>IFERROR(BG6/BE6,"-")</f>
        <v>0.5</v>
      </c>
      <c r="BI6" s="115">
        <v>3000</v>
      </c>
      <c r="BJ6" s="116">
        <f>IFERROR(BI6/BE6,"-")</f>
        <v>1500</v>
      </c>
      <c r="BK6" s="117">
        <v>1</v>
      </c>
      <c r="BL6" s="117"/>
      <c r="BM6" s="117"/>
      <c r="BN6" s="119">
        <v>7</v>
      </c>
      <c r="BO6" s="120">
        <f>IF(P6=0,"",IF(BN6=0,"",(BN6/P6)))</f>
        <v>0.63636363636364</v>
      </c>
      <c r="BP6" s="121">
        <v>3</v>
      </c>
      <c r="BQ6" s="122">
        <f>IFERROR(BP6/BN6,"-")</f>
        <v>0.42857142857143</v>
      </c>
      <c r="BR6" s="123">
        <v>48000</v>
      </c>
      <c r="BS6" s="124">
        <f>IFERROR(BR6/BN6,"-")</f>
        <v>6857.1428571429</v>
      </c>
      <c r="BT6" s="125">
        <v>1</v>
      </c>
      <c r="BU6" s="125"/>
      <c r="BV6" s="125">
        <v>2</v>
      </c>
      <c r="BW6" s="126">
        <v>1</v>
      </c>
      <c r="BX6" s="127">
        <f>IF(P6=0,"",IF(BW6=0,"",(BW6/P6)))</f>
        <v>0.090909090909091</v>
      </c>
      <c r="BY6" s="128">
        <v>1</v>
      </c>
      <c r="BZ6" s="129">
        <f>IFERROR(BY6/BW6,"-")</f>
        <v>1</v>
      </c>
      <c r="CA6" s="130">
        <v>5000</v>
      </c>
      <c r="CB6" s="131">
        <f>IFERROR(CA6/BW6,"-")</f>
        <v>5000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5</v>
      </c>
      <c r="CP6" s="141">
        <v>56000</v>
      </c>
      <c r="CQ6" s="141">
        <v>30000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28</v>
      </c>
      <c r="L7" s="81">
        <v>0</v>
      </c>
      <c r="M7" s="81">
        <v>97</v>
      </c>
      <c r="N7" s="91">
        <v>10</v>
      </c>
      <c r="O7" s="92">
        <v>0</v>
      </c>
      <c r="P7" s="93">
        <f>N7+O7</f>
        <v>10</v>
      </c>
      <c r="Q7" s="82">
        <f>IFERROR(P7/M7,"-")</f>
        <v>0.10309278350515</v>
      </c>
      <c r="R7" s="81">
        <v>1</v>
      </c>
      <c r="S7" s="81">
        <v>4</v>
      </c>
      <c r="T7" s="82">
        <f>IFERROR(S7/(O7+P7),"-")</f>
        <v>0.4</v>
      </c>
      <c r="U7" s="182"/>
      <c r="V7" s="84">
        <v>3</v>
      </c>
      <c r="W7" s="82">
        <f>IF(P7=0,"-",V7/P7)</f>
        <v>0.3</v>
      </c>
      <c r="X7" s="186">
        <v>193000</v>
      </c>
      <c r="Y7" s="187">
        <f>IFERROR(X7/P7,"-")</f>
        <v>19300</v>
      </c>
      <c r="Z7" s="187">
        <f>IFERROR(X7/V7,"-")</f>
        <v>64333.333333333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5</v>
      </c>
      <c r="BO7" s="120">
        <f>IF(P7=0,"",IF(BN7=0,"",(BN7/P7)))</f>
        <v>0.5</v>
      </c>
      <c r="BP7" s="121">
        <v>1</v>
      </c>
      <c r="BQ7" s="122">
        <f>IFERROR(BP7/BN7,"-")</f>
        <v>0.2</v>
      </c>
      <c r="BR7" s="123">
        <v>8000</v>
      </c>
      <c r="BS7" s="124">
        <f>IFERROR(BR7/BN7,"-")</f>
        <v>1600</v>
      </c>
      <c r="BT7" s="125"/>
      <c r="BU7" s="125">
        <v>1</v>
      </c>
      <c r="BV7" s="125"/>
      <c r="BW7" s="126">
        <v>4</v>
      </c>
      <c r="BX7" s="127">
        <f>IF(P7=0,"",IF(BW7=0,"",(BW7/P7)))</f>
        <v>0.4</v>
      </c>
      <c r="BY7" s="128">
        <v>2</v>
      </c>
      <c r="BZ7" s="129">
        <f>IFERROR(BY7/BW7,"-")</f>
        <v>0.5</v>
      </c>
      <c r="CA7" s="130">
        <v>185000</v>
      </c>
      <c r="CB7" s="131">
        <f>IFERROR(CA7/BW7,"-")</f>
        <v>46250</v>
      </c>
      <c r="CC7" s="132"/>
      <c r="CD7" s="132">
        <v>1</v>
      </c>
      <c r="CE7" s="132">
        <v>1</v>
      </c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3</v>
      </c>
      <c r="CP7" s="141">
        <v>193000</v>
      </c>
      <c r="CQ7" s="141">
        <v>170000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4</v>
      </c>
      <c r="L8" s="81">
        <v>0</v>
      </c>
      <c r="M8" s="81">
        <v>22</v>
      </c>
      <c r="N8" s="91">
        <v>3</v>
      </c>
      <c r="O8" s="92">
        <v>0</v>
      </c>
      <c r="P8" s="93">
        <f>N8+O8</f>
        <v>3</v>
      </c>
      <c r="Q8" s="82">
        <f>IFERROR(P8/M8,"-")</f>
        <v>0.13636363636364</v>
      </c>
      <c r="R8" s="81">
        <v>0</v>
      </c>
      <c r="S8" s="81">
        <v>2</v>
      </c>
      <c r="T8" s="82">
        <f>IFERROR(S8/(O8+P8),"-")</f>
        <v>0.66666666666667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10</v>
      </c>
      <c r="L9" s="81">
        <v>0</v>
      </c>
      <c r="M9" s="81">
        <v>26</v>
      </c>
      <c r="N9" s="91">
        <v>4</v>
      </c>
      <c r="O9" s="92">
        <v>0</v>
      </c>
      <c r="P9" s="93">
        <f>N9+O9</f>
        <v>4</v>
      </c>
      <c r="Q9" s="82">
        <f>IFERROR(P9/M9,"-")</f>
        <v>0.15384615384615</v>
      </c>
      <c r="R9" s="81">
        <v>1</v>
      </c>
      <c r="S9" s="81">
        <v>1</v>
      </c>
      <c r="T9" s="82">
        <f>IFERROR(S9/(O9+P9),"-")</f>
        <v>0.25</v>
      </c>
      <c r="U9" s="182"/>
      <c r="V9" s="84">
        <v>1</v>
      </c>
      <c r="W9" s="82">
        <f>IF(P9=0,"-",V9/P9)</f>
        <v>0.25</v>
      </c>
      <c r="X9" s="186">
        <v>83000</v>
      </c>
      <c r="Y9" s="187">
        <f>IFERROR(X9/P9,"-")</f>
        <v>20750</v>
      </c>
      <c r="Z9" s="187">
        <f>IFERROR(X9/V9,"-")</f>
        <v>83000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0.25</v>
      </c>
      <c r="BP9" s="121">
        <v>1</v>
      </c>
      <c r="BQ9" s="122">
        <f>IFERROR(BP9/BN9,"-")</f>
        <v>1</v>
      </c>
      <c r="BR9" s="123">
        <v>93000</v>
      </c>
      <c r="BS9" s="124">
        <f>IFERROR(BR9/BN9,"-")</f>
        <v>93000</v>
      </c>
      <c r="BT9" s="125"/>
      <c r="BU9" s="125"/>
      <c r="BV9" s="125">
        <v>1</v>
      </c>
      <c r="BW9" s="126">
        <v>2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83000</v>
      </c>
      <c r="CQ9" s="141">
        <v>93000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262</v>
      </c>
      <c r="L10" s="81">
        <v>125</v>
      </c>
      <c r="M10" s="81">
        <v>89</v>
      </c>
      <c r="N10" s="91">
        <v>39</v>
      </c>
      <c r="O10" s="92">
        <v>0</v>
      </c>
      <c r="P10" s="93">
        <f>N10+O10</f>
        <v>39</v>
      </c>
      <c r="Q10" s="82">
        <f>IFERROR(P10/M10,"-")</f>
        <v>0.43820224719101</v>
      </c>
      <c r="R10" s="81">
        <v>5</v>
      </c>
      <c r="S10" s="81">
        <v>10</v>
      </c>
      <c r="T10" s="82">
        <f>IFERROR(S10/(O10+P10),"-")</f>
        <v>0.25641025641026</v>
      </c>
      <c r="U10" s="182"/>
      <c r="V10" s="84">
        <v>11</v>
      </c>
      <c r="W10" s="82">
        <f>IF(P10=0,"-",V10/P10)</f>
        <v>0.28205128205128</v>
      </c>
      <c r="X10" s="186">
        <v>729000</v>
      </c>
      <c r="Y10" s="187">
        <f>IFERROR(X10/P10,"-")</f>
        <v>18692.307692308</v>
      </c>
      <c r="Z10" s="187">
        <f>IFERROR(X10/V10,"-")</f>
        <v>66272.727272727</v>
      </c>
      <c r="AA10" s="188"/>
      <c r="AB10" s="85"/>
      <c r="AC10" s="79"/>
      <c r="AD10" s="94">
        <v>1</v>
      </c>
      <c r="AE10" s="95">
        <f>IF(P10=0,"",IF(AD10=0,"",(AD10/P10)))</f>
        <v>0.025641025641026</v>
      </c>
      <c r="AF10" s="94"/>
      <c r="AG10" s="96">
        <f>IFERROR(AF10/AD10,"-")</f>
        <v>0</v>
      </c>
      <c r="AH10" s="97"/>
      <c r="AI10" s="98">
        <f>IFERROR(AH10/AD10,"-")</f>
        <v>0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3</v>
      </c>
      <c r="AW10" s="107">
        <f>IF(P10=0,"",IF(AV10=0,"",(AV10/P10)))</f>
        <v>0.076923076923077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7</v>
      </c>
      <c r="BF10" s="113">
        <f>IF(P10=0,"",IF(BE10=0,"",(BE10/P10)))</f>
        <v>0.17948717948718</v>
      </c>
      <c r="BG10" s="112">
        <v>3</v>
      </c>
      <c r="BH10" s="114">
        <f>IFERROR(BG10/BE10,"-")</f>
        <v>0.42857142857143</v>
      </c>
      <c r="BI10" s="115">
        <v>30000</v>
      </c>
      <c r="BJ10" s="116">
        <f>IFERROR(BI10/BE10,"-")</f>
        <v>4285.7142857143</v>
      </c>
      <c r="BK10" s="117">
        <v>2</v>
      </c>
      <c r="BL10" s="117"/>
      <c r="BM10" s="117">
        <v>1</v>
      </c>
      <c r="BN10" s="119">
        <v>14</v>
      </c>
      <c r="BO10" s="120">
        <f>IF(P10=0,"",IF(BN10=0,"",(BN10/P10)))</f>
        <v>0.35897435897436</v>
      </c>
      <c r="BP10" s="121">
        <v>4</v>
      </c>
      <c r="BQ10" s="122">
        <f>IFERROR(BP10/BN10,"-")</f>
        <v>0.28571428571429</v>
      </c>
      <c r="BR10" s="123">
        <v>137000</v>
      </c>
      <c r="BS10" s="124">
        <f>IFERROR(BR10/BN10,"-")</f>
        <v>9785.7142857143</v>
      </c>
      <c r="BT10" s="125">
        <v>1</v>
      </c>
      <c r="BU10" s="125"/>
      <c r="BV10" s="125">
        <v>3</v>
      </c>
      <c r="BW10" s="126">
        <v>12</v>
      </c>
      <c r="BX10" s="127">
        <f>IF(P10=0,"",IF(BW10=0,"",(BW10/P10)))</f>
        <v>0.30769230769231</v>
      </c>
      <c r="BY10" s="128">
        <v>5</v>
      </c>
      <c r="BZ10" s="129">
        <f>IFERROR(BY10/BW10,"-")</f>
        <v>0.41666666666667</v>
      </c>
      <c r="CA10" s="130">
        <v>611000</v>
      </c>
      <c r="CB10" s="131">
        <f>IFERROR(CA10/BW10,"-")</f>
        <v>50916.666666667</v>
      </c>
      <c r="CC10" s="132">
        <v>1</v>
      </c>
      <c r="CD10" s="132">
        <v>1</v>
      </c>
      <c r="CE10" s="132">
        <v>3</v>
      </c>
      <c r="CF10" s="133">
        <v>2</v>
      </c>
      <c r="CG10" s="134">
        <f>IF(P10=0,"",IF(CF10=0,"",(CF10/P10)))</f>
        <v>0.051282051282051</v>
      </c>
      <c r="CH10" s="135">
        <v>1</v>
      </c>
      <c r="CI10" s="136">
        <f>IFERROR(CH10/CF10,"-")</f>
        <v>0.5</v>
      </c>
      <c r="CJ10" s="137">
        <v>21000</v>
      </c>
      <c r="CK10" s="138">
        <f>IFERROR(CJ10/CF10,"-")</f>
        <v>10500</v>
      </c>
      <c r="CL10" s="139"/>
      <c r="CM10" s="139"/>
      <c r="CN10" s="139">
        <v>1</v>
      </c>
      <c r="CO10" s="140">
        <v>11</v>
      </c>
      <c r="CP10" s="141">
        <v>729000</v>
      </c>
      <c r="CQ10" s="141">
        <v>375000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0.29824561403509</v>
      </c>
      <c r="B11" s="203" t="s">
        <v>78</v>
      </c>
      <c r="C11" s="203"/>
      <c r="D11" s="203" t="s">
        <v>79</v>
      </c>
      <c r="E11" s="203" t="s">
        <v>80</v>
      </c>
      <c r="F11" s="203" t="s">
        <v>64</v>
      </c>
      <c r="G11" s="203" t="s">
        <v>81</v>
      </c>
      <c r="H11" s="90" t="s">
        <v>66</v>
      </c>
      <c r="I11" s="204" t="s">
        <v>82</v>
      </c>
      <c r="J11" s="188">
        <v>570000</v>
      </c>
      <c r="K11" s="81">
        <v>17</v>
      </c>
      <c r="L11" s="81">
        <v>0</v>
      </c>
      <c r="M11" s="81">
        <v>88</v>
      </c>
      <c r="N11" s="91">
        <v>9</v>
      </c>
      <c r="O11" s="92">
        <v>0</v>
      </c>
      <c r="P11" s="93">
        <f>N11+O11</f>
        <v>9</v>
      </c>
      <c r="Q11" s="82">
        <f>IFERROR(P11/M11,"-")</f>
        <v>0.10227272727273</v>
      </c>
      <c r="R11" s="81">
        <v>0</v>
      </c>
      <c r="S11" s="81">
        <v>4</v>
      </c>
      <c r="T11" s="82">
        <f>IFERROR(S11/(O11+P11),"-")</f>
        <v>0.44444444444444</v>
      </c>
      <c r="U11" s="182">
        <f>IFERROR(J11/SUM(P11:P16),"-")</f>
        <v>17812.5</v>
      </c>
      <c r="V11" s="84">
        <v>1</v>
      </c>
      <c r="W11" s="82">
        <f>IF(P11=0,"-",V11/P11)</f>
        <v>0.11111111111111</v>
      </c>
      <c r="X11" s="186">
        <v>8000</v>
      </c>
      <c r="Y11" s="187">
        <f>IFERROR(X11/P11,"-")</f>
        <v>888.88888888889</v>
      </c>
      <c r="Z11" s="187">
        <f>IFERROR(X11/V11,"-")</f>
        <v>8000</v>
      </c>
      <c r="AA11" s="188">
        <f>SUM(X11:X16)-SUM(J11:J16)</f>
        <v>-400000</v>
      </c>
      <c r="AB11" s="85">
        <f>SUM(X11:X16)/SUM(J11:J16)</f>
        <v>0.29824561403509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0.11111111111111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>
        <v>2</v>
      </c>
      <c r="AW11" s="107">
        <f>IF(P11=0,"",IF(AV11=0,"",(AV11/P11)))</f>
        <v>0.22222222222222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0.11111111111111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0.44444444444444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0.11111111111111</v>
      </c>
      <c r="BY11" s="128">
        <v>1</v>
      </c>
      <c r="BZ11" s="129">
        <f>IFERROR(BY11/BW11,"-")</f>
        <v>1</v>
      </c>
      <c r="CA11" s="130">
        <v>8000</v>
      </c>
      <c r="CB11" s="131">
        <f>IFERROR(CA11/BW11,"-")</f>
        <v>8000</v>
      </c>
      <c r="CC11" s="132"/>
      <c r="CD11" s="132">
        <v>1</v>
      </c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8000</v>
      </c>
      <c r="CQ11" s="141">
        <v>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83</v>
      </c>
      <c r="C12" s="203"/>
      <c r="D12" s="203" t="s">
        <v>79</v>
      </c>
      <c r="E12" s="203" t="s">
        <v>80</v>
      </c>
      <c r="F12" s="203" t="s">
        <v>76</v>
      </c>
      <c r="G12" s="203"/>
      <c r="H12" s="90"/>
      <c r="I12" s="90"/>
      <c r="J12" s="188"/>
      <c r="K12" s="81">
        <v>64</v>
      </c>
      <c r="L12" s="81">
        <v>39</v>
      </c>
      <c r="M12" s="81">
        <v>21</v>
      </c>
      <c r="N12" s="91">
        <v>10</v>
      </c>
      <c r="O12" s="92">
        <v>0</v>
      </c>
      <c r="P12" s="93">
        <f>N12+O12</f>
        <v>10</v>
      </c>
      <c r="Q12" s="82">
        <f>IFERROR(P12/M12,"-")</f>
        <v>0.47619047619048</v>
      </c>
      <c r="R12" s="81">
        <v>3</v>
      </c>
      <c r="S12" s="81">
        <v>4</v>
      </c>
      <c r="T12" s="82">
        <f>IFERROR(S12/(O12+P12),"-")</f>
        <v>0.4</v>
      </c>
      <c r="U12" s="182"/>
      <c r="V12" s="84">
        <v>3</v>
      </c>
      <c r="W12" s="82">
        <f>IF(P12=0,"-",V12/P12)</f>
        <v>0.3</v>
      </c>
      <c r="X12" s="186">
        <v>161000</v>
      </c>
      <c r="Y12" s="187">
        <f>IFERROR(X12/P12,"-")</f>
        <v>16100</v>
      </c>
      <c r="Z12" s="187">
        <f>IFERROR(X12/V12,"-")</f>
        <v>53666.666666667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6</v>
      </c>
      <c r="BO12" s="120">
        <f>IF(P12=0,"",IF(BN12=0,"",(BN12/P12)))</f>
        <v>0.6</v>
      </c>
      <c r="BP12" s="121">
        <v>4</v>
      </c>
      <c r="BQ12" s="122">
        <f>IFERROR(BP12/BN12,"-")</f>
        <v>0.66666666666667</v>
      </c>
      <c r="BR12" s="123">
        <v>203000</v>
      </c>
      <c r="BS12" s="124">
        <f>IFERROR(BR12/BN12,"-")</f>
        <v>33833.333333333</v>
      </c>
      <c r="BT12" s="125"/>
      <c r="BU12" s="125">
        <v>1</v>
      </c>
      <c r="BV12" s="125">
        <v>3</v>
      </c>
      <c r="BW12" s="126">
        <v>2</v>
      </c>
      <c r="BX12" s="127">
        <f>IF(P12=0,"",IF(BW12=0,"",(BW12/P12)))</f>
        <v>0.2</v>
      </c>
      <c r="BY12" s="128">
        <v>2</v>
      </c>
      <c r="BZ12" s="129">
        <f>IFERROR(BY12/BW12,"-")</f>
        <v>1</v>
      </c>
      <c r="CA12" s="130">
        <v>56000</v>
      </c>
      <c r="CB12" s="131">
        <f>IFERROR(CA12/BW12,"-")</f>
        <v>28000</v>
      </c>
      <c r="CC12" s="132"/>
      <c r="CD12" s="132"/>
      <c r="CE12" s="132">
        <v>2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3</v>
      </c>
      <c r="CP12" s="141">
        <v>161000</v>
      </c>
      <c r="CQ12" s="141">
        <v>100000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84</v>
      </c>
      <c r="C13" s="203"/>
      <c r="D13" s="203" t="s">
        <v>79</v>
      </c>
      <c r="E13" s="203" t="s">
        <v>80</v>
      </c>
      <c r="F13" s="203" t="s">
        <v>64</v>
      </c>
      <c r="G13" s="203" t="s">
        <v>85</v>
      </c>
      <c r="H13" s="90" t="s">
        <v>86</v>
      </c>
      <c r="I13" s="204" t="s">
        <v>82</v>
      </c>
      <c r="J13" s="188"/>
      <c r="K13" s="81">
        <v>19</v>
      </c>
      <c r="L13" s="81">
        <v>0</v>
      </c>
      <c r="M13" s="81">
        <v>54</v>
      </c>
      <c r="N13" s="91">
        <v>6</v>
      </c>
      <c r="O13" s="92">
        <v>0</v>
      </c>
      <c r="P13" s="93">
        <f>N13+O13</f>
        <v>6</v>
      </c>
      <c r="Q13" s="82">
        <f>IFERROR(P13/M13,"-")</f>
        <v>0.11111111111111</v>
      </c>
      <c r="R13" s="81">
        <v>0</v>
      </c>
      <c r="S13" s="81">
        <v>1</v>
      </c>
      <c r="T13" s="82">
        <f>IFERROR(S13/(O13+P13),"-")</f>
        <v>0.16666666666667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>
        <v>2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3</v>
      </c>
      <c r="BO13" s="120">
        <f>IF(P13=0,"",IF(BN13=0,"",(BN13/P13)))</f>
        <v>0.5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>
        <v>1</v>
      </c>
      <c r="BX13" s="127">
        <f>IF(P13=0,"",IF(BW13=0,"",(BW13/P13)))</f>
        <v>0.16666666666667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87</v>
      </c>
      <c r="C14" s="203"/>
      <c r="D14" s="203" t="s">
        <v>79</v>
      </c>
      <c r="E14" s="203" t="s">
        <v>80</v>
      </c>
      <c r="F14" s="203" t="s">
        <v>76</v>
      </c>
      <c r="G14" s="203"/>
      <c r="H14" s="90"/>
      <c r="I14" s="90"/>
      <c r="J14" s="188"/>
      <c r="K14" s="81">
        <v>25</v>
      </c>
      <c r="L14" s="81">
        <v>17</v>
      </c>
      <c r="M14" s="81">
        <v>17</v>
      </c>
      <c r="N14" s="91">
        <v>2</v>
      </c>
      <c r="O14" s="92">
        <v>0</v>
      </c>
      <c r="P14" s="93">
        <f>N14+O14</f>
        <v>2</v>
      </c>
      <c r="Q14" s="82">
        <f>IFERROR(P14/M14,"-")</f>
        <v>0.11764705882353</v>
      </c>
      <c r="R14" s="81">
        <v>0</v>
      </c>
      <c r="S14" s="81">
        <v>0</v>
      </c>
      <c r="T14" s="82">
        <f>IFERROR(S14/(O14+P14),"-")</f>
        <v>0</v>
      </c>
      <c r="U14" s="182"/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2</v>
      </c>
      <c r="BX14" s="127">
        <f>IF(P14=0,"",IF(BW14=0,"",(BW14/P14)))</f>
        <v>1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89</v>
      </c>
      <c r="E15" s="203" t="s">
        <v>90</v>
      </c>
      <c r="F15" s="203" t="s">
        <v>64</v>
      </c>
      <c r="G15" s="203" t="s">
        <v>85</v>
      </c>
      <c r="H15" s="90" t="s">
        <v>86</v>
      </c>
      <c r="I15" s="204" t="s">
        <v>67</v>
      </c>
      <c r="J15" s="188"/>
      <c r="K15" s="81">
        <v>4</v>
      </c>
      <c r="L15" s="81">
        <v>0</v>
      </c>
      <c r="M15" s="81">
        <v>25</v>
      </c>
      <c r="N15" s="91">
        <v>1</v>
      </c>
      <c r="O15" s="92">
        <v>0</v>
      </c>
      <c r="P15" s="93">
        <f>N15+O15</f>
        <v>1</v>
      </c>
      <c r="Q15" s="82">
        <f>IFERROR(P15/M15,"-")</f>
        <v>0.04</v>
      </c>
      <c r="R15" s="81">
        <v>0</v>
      </c>
      <c r="S15" s="81">
        <v>1</v>
      </c>
      <c r="T15" s="82">
        <f>IFERROR(S15/(O15+P15),"-")</f>
        <v>1</v>
      </c>
      <c r="U15" s="182"/>
      <c r="V15" s="84">
        <v>0</v>
      </c>
      <c r="W15" s="82">
        <f>IF(P15=0,"-",V15/P15)</f>
        <v>0</v>
      </c>
      <c r="X15" s="186">
        <v>0</v>
      </c>
      <c r="Y15" s="187">
        <f>IFERROR(X15/P15,"-")</f>
        <v>0</v>
      </c>
      <c r="Z15" s="187" t="str">
        <f>IFERROR(X15/V15,"-")</f>
        <v>-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1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0</v>
      </c>
      <c r="CP15" s="141">
        <v>0</v>
      </c>
      <c r="CQ15" s="141"/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89</v>
      </c>
      <c r="E16" s="203" t="s">
        <v>90</v>
      </c>
      <c r="F16" s="203" t="s">
        <v>76</v>
      </c>
      <c r="G16" s="203"/>
      <c r="H16" s="90"/>
      <c r="I16" s="90"/>
      <c r="J16" s="188"/>
      <c r="K16" s="81">
        <v>22</v>
      </c>
      <c r="L16" s="81">
        <v>17</v>
      </c>
      <c r="M16" s="81">
        <v>4</v>
      </c>
      <c r="N16" s="91">
        <v>4</v>
      </c>
      <c r="O16" s="92">
        <v>0</v>
      </c>
      <c r="P16" s="93">
        <f>N16+O16</f>
        <v>4</v>
      </c>
      <c r="Q16" s="82">
        <f>IFERROR(P16/M16,"-")</f>
        <v>1</v>
      </c>
      <c r="R16" s="81">
        <v>0</v>
      </c>
      <c r="S16" s="81">
        <v>1</v>
      </c>
      <c r="T16" s="82">
        <f>IFERROR(S16/(O16+P16),"-")</f>
        <v>0.25</v>
      </c>
      <c r="U16" s="182"/>
      <c r="V16" s="84">
        <v>1</v>
      </c>
      <c r="W16" s="82">
        <f>IF(P16=0,"-",V16/P16)</f>
        <v>0.25</v>
      </c>
      <c r="X16" s="186">
        <v>1000</v>
      </c>
      <c r="Y16" s="187">
        <f>IFERROR(X16/P16,"-")</f>
        <v>250</v>
      </c>
      <c r="Z16" s="187">
        <f>IFERROR(X16/V16,"-")</f>
        <v>1000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0.5</v>
      </c>
      <c r="BG16" s="112">
        <v>1</v>
      </c>
      <c r="BH16" s="114">
        <f>IFERROR(BG16/BE16,"-")</f>
        <v>0.5</v>
      </c>
      <c r="BI16" s="115">
        <v>1000</v>
      </c>
      <c r="BJ16" s="116">
        <f>IFERROR(BI16/BE16,"-")</f>
        <v>500</v>
      </c>
      <c r="BK16" s="117">
        <v>1</v>
      </c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>
        <v>2</v>
      </c>
      <c r="BX16" s="127">
        <f>IF(P16=0,"",IF(BW16=0,"",(BW16/P16)))</f>
        <v>0.5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1</v>
      </c>
      <c r="CP16" s="141">
        <v>1000</v>
      </c>
      <c r="CQ16" s="141">
        <v>1000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0.13888888888889</v>
      </c>
      <c r="B17" s="203" t="s">
        <v>92</v>
      </c>
      <c r="C17" s="203"/>
      <c r="D17" s="203"/>
      <c r="E17" s="203"/>
      <c r="F17" s="203" t="s">
        <v>64</v>
      </c>
      <c r="G17" s="203" t="s">
        <v>85</v>
      </c>
      <c r="H17" s="90" t="s">
        <v>93</v>
      </c>
      <c r="I17" s="90"/>
      <c r="J17" s="188">
        <v>180000</v>
      </c>
      <c r="K17" s="81">
        <v>7</v>
      </c>
      <c r="L17" s="81">
        <v>0</v>
      </c>
      <c r="M17" s="81">
        <v>43</v>
      </c>
      <c r="N17" s="91">
        <v>4</v>
      </c>
      <c r="O17" s="92">
        <v>0</v>
      </c>
      <c r="P17" s="93">
        <f>N17+O17</f>
        <v>4</v>
      </c>
      <c r="Q17" s="82">
        <f>IFERROR(P17/M17,"-")</f>
        <v>0.093023255813953</v>
      </c>
      <c r="R17" s="81">
        <v>0</v>
      </c>
      <c r="S17" s="81">
        <v>1</v>
      </c>
      <c r="T17" s="82">
        <f>IFERROR(S17/(O17+P17),"-")</f>
        <v>0.25</v>
      </c>
      <c r="U17" s="182">
        <f>IFERROR(J17/SUM(P17:P18),"-")</f>
        <v>16363.636363636</v>
      </c>
      <c r="V17" s="84">
        <v>0</v>
      </c>
      <c r="W17" s="82">
        <f>IF(P17=0,"-",V17/P17)</f>
        <v>0</v>
      </c>
      <c r="X17" s="186">
        <v>0</v>
      </c>
      <c r="Y17" s="187">
        <f>IFERROR(X17/P17,"-")</f>
        <v>0</v>
      </c>
      <c r="Z17" s="187" t="str">
        <f>IFERROR(X17/V17,"-")</f>
        <v>-</v>
      </c>
      <c r="AA17" s="188">
        <f>SUM(X17:X18)-SUM(J17:J18)</f>
        <v>-155000</v>
      </c>
      <c r="AB17" s="85">
        <f>SUM(X17:X18)/SUM(J17:J18)</f>
        <v>0.13888888888889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3</v>
      </c>
      <c r="BF17" s="113">
        <f>IF(P17=0,"",IF(BE17=0,"",(BE17/P17)))</f>
        <v>0.75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1</v>
      </c>
      <c r="BO17" s="120">
        <f>IF(P17=0,"",IF(BN17=0,"",(BN17/P17)))</f>
        <v>0.25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/>
      <c r="BX17" s="127">
        <f>IF(P17=0,"",IF(BW17=0,"",(BW17/P17)))</f>
        <v>0</v>
      </c>
      <c r="BY17" s="128"/>
      <c r="BZ17" s="129" t="str">
        <f>IFERROR(BY17/BW17,"-")</f>
        <v>-</v>
      </c>
      <c r="CA17" s="130"/>
      <c r="CB17" s="131" t="str">
        <f>IFERROR(CA17/BW17,"-")</f>
        <v>-</v>
      </c>
      <c r="CC17" s="132"/>
      <c r="CD17" s="132"/>
      <c r="CE17" s="132"/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0</v>
      </c>
      <c r="CP17" s="141">
        <v>0</v>
      </c>
      <c r="CQ17" s="141"/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94</v>
      </c>
      <c r="C18" s="203"/>
      <c r="D18" s="203"/>
      <c r="E18" s="203"/>
      <c r="F18" s="203" t="s">
        <v>76</v>
      </c>
      <c r="G18" s="203"/>
      <c r="H18" s="90"/>
      <c r="I18" s="90"/>
      <c r="J18" s="188"/>
      <c r="K18" s="81">
        <v>33</v>
      </c>
      <c r="L18" s="81">
        <v>28</v>
      </c>
      <c r="M18" s="81">
        <v>9</v>
      </c>
      <c r="N18" s="91">
        <v>7</v>
      </c>
      <c r="O18" s="92">
        <v>0</v>
      </c>
      <c r="P18" s="93">
        <f>N18+O18</f>
        <v>7</v>
      </c>
      <c r="Q18" s="82">
        <f>IFERROR(P18/M18,"-")</f>
        <v>0.77777777777778</v>
      </c>
      <c r="R18" s="81">
        <v>1</v>
      </c>
      <c r="S18" s="81">
        <v>3</v>
      </c>
      <c r="T18" s="82">
        <f>IFERROR(S18/(O18+P18),"-")</f>
        <v>0.42857142857143</v>
      </c>
      <c r="U18" s="182"/>
      <c r="V18" s="84">
        <v>3</v>
      </c>
      <c r="W18" s="82">
        <f>IF(P18=0,"-",V18/P18)</f>
        <v>0.42857142857143</v>
      </c>
      <c r="X18" s="186">
        <v>25000</v>
      </c>
      <c r="Y18" s="187">
        <f>IFERROR(X18/P18,"-")</f>
        <v>3571.4285714286</v>
      </c>
      <c r="Z18" s="187">
        <f>IFERROR(X18/V18,"-")</f>
        <v>8333.3333333333</v>
      </c>
      <c r="AA18" s="188"/>
      <c r="AB18" s="85"/>
      <c r="AC18" s="79"/>
      <c r="AD18" s="94">
        <v>1</v>
      </c>
      <c r="AE18" s="95">
        <f>IF(P18=0,"",IF(AD18=0,"",(AD18/P18)))</f>
        <v>0.14285714285714</v>
      </c>
      <c r="AF18" s="94"/>
      <c r="AG18" s="96">
        <f>IFERROR(AF18/AD18,"-")</f>
        <v>0</v>
      </c>
      <c r="AH18" s="97"/>
      <c r="AI18" s="98">
        <f>IFERROR(AH18/AD18,"-")</f>
        <v>0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/>
      <c r="BF18" s="113">
        <f>IF(P18=0,"",IF(BE18=0,"",(BE18/P18)))</f>
        <v>0</v>
      </c>
      <c r="BG18" s="112"/>
      <c r="BH18" s="114" t="str">
        <f>IFERROR(BG18/BE18,"-")</f>
        <v>-</v>
      </c>
      <c r="BI18" s="115"/>
      <c r="BJ18" s="116" t="str">
        <f>IFERROR(BI18/BE18,"-")</f>
        <v>-</v>
      </c>
      <c r="BK18" s="117"/>
      <c r="BL18" s="117"/>
      <c r="BM18" s="117"/>
      <c r="BN18" s="119">
        <v>1</v>
      </c>
      <c r="BO18" s="120">
        <f>IF(P18=0,"",IF(BN18=0,"",(BN18/P18)))</f>
        <v>0.14285714285714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4</v>
      </c>
      <c r="BX18" s="127">
        <f>IF(P18=0,"",IF(BW18=0,"",(BW18/P18)))</f>
        <v>0.57142857142857</v>
      </c>
      <c r="BY18" s="128">
        <v>3</v>
      </c>
      <c r="BZ18" s="129">
        <f>IFERROR(BY18/BW18,"-")</f>
        <v>0.75</v>
      </c>
      <c r="CA18" s="130">
        <v>25000</v>
      </c>
      <c r="CB18" s="131">
        <f>IFERROR(CA18/BW18,"-")</f>
        <v>6250</v>
      </c>
      <c r="CC18" s="132">
        <v>1</v>
      </c>
      <c r="CD18" s="132">
        <v>2</v>
      </c>
      <c r="CE18" s="132"/>
      <c r="CF18" s="133">
        <v>1</v>
      </c>
      <c r="CG18" s="134">
        <f>IF(P18=0,"",IF(CF18=0,"",(CF18/P18)))</f>
        <v>0.14285714285714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3</v>
      </c>
      <c r="CP18" s="141">
        <v>25000</v>
      </c>
      <c r="CQ18" s="141">
        <v>11000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2.4066666666667</v>
      </c>
      <c r="B19" s="203" t="s">
        <v>95</v>
      </c>
      <c r="C19" s="203"/>
      <c r="D19" s="203" t="s">
        <v>89</v>
      </c>
      <c r="E19" s="203" t="s">
        <v>96</v>
      </c>
      <c r="F19" s="203" t="s">
        <v>64</v>
      </c>
      <c r="G19" s="203" t="s">
        <v>97</v>
      </c>
      <c r="H19" s="90" t="s">
        <v>66</v>
      </c>
      <c r="I19" s="205" t="s">
        <v>98</v>
      </c>
      <c r="J19" s="188">
        <v>150000</v>
      </c>
      <c r="K19" s="81">
        <v>8</v>
      </c>
      <c r="L19" s="81">
        <v>0</v>
      </c>
      <c r="M19" s="81">
        <v>52</v>
      </c>
      <c r="N19" s="91">
        <v>2</v>
      </c>
      <c r="O19" s="92">
        <v>0</v>
      </c>
      <c r="P19" s="93">
        <f>N19+O19</f>
        <v>2</v>
      </c>
      <c r="Q19" s="82">
        <f>IFERROR(P19/M19,"-")</f>
        <v>0.038461538461538</v>
      </c>
      <c r="R19" s="81">
        <v>0</v>
      </c>
      <c r="S19" s="81">
        <v>2</v>
      </c>
      <c r="T19" s="82">
        <f>IFERROR(S19/(O19+P19),"-")</f>
        <v>1</v>
      </c>
      <c r="U19" s="182">
        <f>IFERROR(J19/SUM(P19:P20),"-")</f>
        <v>25000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SUM(X19:X20)-SUM(J19:J20)</f>
        <v>211000</v>
      </c>
      <c r="AB19" s="85">
        <f>SUM(X19:X20)/SUM(J19:J20)</f>
        <v>2.4066666666667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2</v>
      </c>
      <c r="BF19" s="113">
        <f>IF(P19=0,"",IF(BE19=0,"",(BE19/P19)))</f>
        <v>1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99</v>
      </c>
      <c r="C20" s="203"/>
      <c r="D20" s="203" t="s">
        <v>89</v>
      </c>
      <c r="E20" s="203" t="s">
        <v>96</v>
      </c>
      <c r="F20" s="203" t="s">
        <v>76</v>
      </c>
      <c r="G20" s="203"/>
      <c r="H20" s="90"/>
      <c r="I20" s="90"/>
      <c r="J20" s="188"/>
      <c r="K20" s="81">
        <v>51</v>
      </c>
      <c r="L20" s="81">
        <v>25</v>
      </c>
      <c r="M20" s="81">
        <v>5</v>
      </c>
      <c r="N20" s="91">
        <v>4</v>
      </c>
      <c r="O20" s="92">
        <v>0</v>
      </c>
      <c r="P20" s="93">
        <f>N20+O20</f>
        <v>4</v>
      </c>
      <c r="Q20" s="82">
        <f>IFERROR(P20/M20,"-")</f>
        <v>0.8</v>
      </c>
      <c r="R20" s="81">
        <v>2</v>
      </c>
      <c r="S20" s="81">
        <v>0</v>
      </c>
      <c r="T20" s="82">
        <f>IFERROR(S20/(O20+P20),"-")</f>
        <v>0</v>
      </c>
      <c r="U20" s="182"/>
      <c r="V20" s="84">
        <v>3</v>
      </c>
      <c r="W20" s="82">
        <f>IF(P20=0,"-",V20/P20)</f>
        <v>0.75</v>
      </c>
      <c r="X20" s="186">
        <v>361000</v>
      </c>
      <c r="Y20" s="187">
        <f>IFERROR(X20/P20,"-")</f>
        <v>90250</v>
      </c>
      <c r="Z20" s="187">
        <f>IFERROR(X20/V20,"-")</f>
        <v>120333.33333333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0.25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0.75</v>
      </c>
      <c r="BP20" s="121">
        <v>3</v>
      </c>
      <c r="BQ20" s="122">
        <f>IFERROR(BP20/BN20,"-")</f>
        <v>1</v>
      </c>
      <c r="BR20" s="123">
        <v>361000</v>
      </c>
      <c r="BS20" s="124">
        <f>IFERROR(BR20/BN20,"-")</f>
        <v>120333.33333333</v>
      </c>
      <c r="BT20" s="125">
        <v>1</v>
      </c>
      <c r="BU20" s="125"/>
      <c r="BV20" s="125">
        <v>2</v>
      </c>
      <c r="BW20" s="126"/>
      <c r="BX20" s="127">
        <f>IF(P20=0,"",IF(BW20=0,"",(BW20/P20)))</f>
        <v>0</v>
      </c>
      <c r="BY20" s="128"/>
      <c r="BZ20" s="129" t="str">
        <f>IFERROR(BY20/BW20,"-")</f>
        <v>-</v>
      </c>
      <c r="CA20" s="130"/>
      <c r="CB20" s="131" t="str">
        <f>IFERROR(CA20/BW20,"-")</f>
        <v>-</v>
      </c>
      <c r="CC20" s="132"/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3</v>
      </c>
      <c r="CP20" s="141">
        <v>361000</v>
      </c>
      <c r="CQ20" s="141">
        <v>351000</v>
      </c>
      <c r="CR20" s="141"/>
      <c r="CS20" s="142" t="str">
        <f>IF(AND(CQ20=0,CR20=0),"",IF(AND(CQ20&lt;=100000,CR20&lt;=100000),"",IF(CQ20/CP20&gt;0.7,"男高",IF(CR20/CP20&gt;0.7,"女高",""))))</f>
        <v>男高</v>
      </c>
    </row>
    <row r="21" spans="1:98">
      <c r="A21" s="80">
        <f>AB21</f>
        <v>0</v>
      </c>
      <c r="B21" s="203" t="s">
        <v>100</v>
      </c>
      <c r="C21" s="203"/>
      <c r="D21" s="203" t="s">
        <v>101</v>
      </c>
      <c r="E21" s="203" t="s">
        <v>102</v>
      </c>
      <c r="F21" s="203" t="s">
        <v>64</v>
      </c>
      <c r="G21" s="203" t="s">
        <v>97</v>
      </c>
      <c r="H21" s="90" t="s">
        <v>86</v>
      </c>
      <c r="I21" s="90" t="s">
        <v>103</v>
      </c>
      <c r="J21" s="188">
        <v>90000</v>
      </c>
      <c r="K21" s="81">
        <v>11</v>
      </c>
      <c r="L21" s="81">
        <v>0</v>
      </c>
      <c r="M21" s="81">
        <v>42</v>
      </c>
      <c r="N21" s="91">
        <v>2</v>
      </c>
      <c r="O21" s="92">
        <v>0</v>
      </c>
      <c r="P21" s="93">
        <f>N21+O21</f>
        <v>2</v>
      </c>
      <c r="Q21" s="82">
        <f>IFERROR(P21/M21,"-")</f>
        <v>0.047619047619048</v>
      </c>
      <c r="R21" s="81">
        <v>0</v>
      </c>
      <c r="S21" s="81">
        <v>0</v>
      </c>
      <c r="T21" s="82">
        <f>IFERROR(S21/(O21+P21),"-")</f>
        <v>0</v>
      </c>
      <c r="U21" s="182">
        <f>IFERROR(J21/SUM(P21:P22),"-")</f>
        <v>22500</v>
      </c>
      <c r="V21" s="84">
        <v>0</v>
      </c>
      <c r="W21" s="82">
        <f>IF(P21=0,"-",V21/P21)</f>
        <v>0</v>
      </c>
      <c r="X21" s="186">
        <v>0</v>
      </c>
      <c r="Y21" s="187">
        <f>IFERROR(X21/P21,"-")</f>
        <v>0</v>
      </c>
      <c r="Z21" s="187" t="str">
        <f>IFERROR(X21/V21,"-")</f>
        <v>-</v>
      </c>
      <c r="AA21" s="188">
        <f>SUM(X21:X22)-SUM(J21:J22)</f>
        <v>-90000</v>
      </c>
      <c r="AB21" s="85">
        <f>SUM(X21:X22)/SUM(J21:J22)</f>
        <v>0</v>
      </c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0.5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1</v>
      </c>
      <c r="BO21" s="120">
        <f>IF(P21=0,"",IF(BN21=0,"",(BN21/P21)))</f>
        <v>0.5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0</v>
      </c>
      <c r="CP21" s="141">
        <v>0</v>
      </c>
      <c r="CQ21" s="141"/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104</v>
      </c>
      <c r="C22" s="203"/>
      <c r="D22" s="203" t="s">
        <v>101</v>
      </c>
      <c r="E22" s="203" t="s">
        <v>102</v>
      </c>
      <c r="F22" s="203" t="s">
        <v>76</v>
      </c>
      <c r="G22" s="203"/>
      <c r="H22" s="90"/>
      <c r="I22" s="90"/>
      <c r="J22" s="188"/>
      <c r="K22" s="81">
        <v>12</v>
      </c>
      <c r="L22" s="81">
        <v>12</v>
      </c>
      <c r="M22" s="81">
        <v>2</v>
      </c>
      <c r="N22" s="91">
        <v>2</v>
      </c>
      <c r="O22" s="92">
        <v>0</v>
      </c>
      <c r="P22" s="93">
        <f>N22+O22</f>
        <v>2</v>
      </c>
      <c r="Q22" s="82">
        <f>IFERROR(P22/M22,"-")</f>
        <v>1</v>
      </c>
      <c r="R22" s="81">
        <v>0</v>
      </c>
      <c r="S22" s="81">
        <v>1</v>
      </c>
      <c r="T22" s="82">
        <f>IFERROR(S22/(O22+P22),"-")</f>
        <v>0.5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1</v>
      </c>
      <c r="BF22" s="113">
        <f>IF(P22=0,"",IF(BE22=0,"",(BE22/P22)))</f>
        <v>0.5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/>
      <c r="BO22" s="120">
        <f>IF(P22=0,"",IF(BN22=0,"",(BN22/P22)))</f>
        <v>0</v>
      </c>
      <c r="BP22" s="121"/>
      <c r="BQ22" s="122" t="str">
        <f>IFERROR(BP22/BN22,"-")</f>
        <v>-</v>
      </c>
      <c r="BR22" s="123"/>
      <c r="BS22" s="124" t="str">
        <f>IFERROR(BR22/BN22,"-")</f>
        <v>-</v>
      </c>
      <c r="BT22" s="125"/>
      <c r="BU22" s="125"/>
      <c r="BV22" s="125"/>
      <c r="BW22" s="126">
        <v>1</v>
      </c>
      <c r="BX22" s="127">
        <f>IF(P22=0,"",IF(BW22=0,"",(BW22/P22)))</f>
        <v>0.5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0.82142857142857</v>
      </c>
      <c r="B23" s="203" t="s">
        <v>105</v>
      </c>
      <c r="C23" s="203"/>
      <c r="D23" s="203" t="s">
        <v>106</v>
      </c>
      <c r="E23" s="203" t="s">
        <v>107</v>
      </c>
      <c r="F23" s="203" t="s">
        <v>64</v>
      </c>
      <c r="G23" s="203" t="s">
        <v>108</v>
      </c>
      <c r="H23" s="90" t="s">
        <v>109</v>
      </c>
      <c r="I23" s="90"/>
      <c r="J23" s="188">
        <v>280000</v>
      </c>
      <c r="K23" s="81">
        <v>8</v>
      </c>
      <c r="L23" s="81">
        <v>0</v>
      </c>
      <c r="M23" s="81">
        <v>53</v>
      </c>
      <c r="N23" s="91">
        <v>2</v>
      </c>
      <c r="O23" s="92">
        <v>0</v>
      </c>
      <c r="P23" s="93">
        <f>N23+O23</f>
        <v>2</v>
      </c>
      <c r="Q23" s="82">
        <f>IFERROR(P23/M23,"-")</f>
        <v>0.037735849056604</v>
      </c>
      <c r="R23" s="81">
        <v>0</v>
      </c>
      <c r="S23" s="81">
        <v>1</v>
      </c>
      <c r="T23" s="82">
        <f>IFERROR(S23/(O23+P23),"-")</f>
        <v>0.5</v>
      </c>
      <c r="U23" s="182">
        <f>IFERROR(J23/SUM(P23:P27),"-")</f>
        <v>28000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SUM(X23:X27)-SUM(J23:J27)</f>
        <v>-50000</v>
      </c>
      <c r="AB23" s="85">
        <f>SUM(X23:X27)/SUM(J23:J27)</f>
        <v>0.82142857142857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/>
      <c r="BF23" s="113">
        <f>IF(P23=0,"",IF(BE23=0,"",(BE23/P23)))</f>
        <v>0</v>
      </c>
      <c r="BG23" s="112"/>
      <c r="BH23" s="114" t="str">
        <f>IFERROR(BG23/BE23,"-")</f>
        <v>-</v>
      </c>
      <c r="BI23" s="115"/>
      <c r="BJ23" s="116" t="str">
        <f>IFERROR(BI23/BE23,"-")</f>
        <v>-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>
        <v>1</v>
      </c>
      <c r="BX23" s="127">
        <f>IF(P23=0,"",IF(BW23=0,"",(BW23/P23)))</f>
        <v>0.5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110</v>
      </c>
      <c r="C24" s="203"/>
      <c r="D24" s="203" t="s">
        <v>79</v>
      </c>
      <c r="E24" s="203" t="s">
        <v>80</v>
      </c>
      <c r="F24" s="203" t="s">
        <v>64</v>
      </c>
      <c r="G24" s="203" t="s">
        <v>108</v>
      </c>
      <c r="H24" s="90" t="s">
        <v>109</v>
      </c>
      <c r="I24" s="90"/>
      <c r="J24" s="188"/>
      <c r="K24" s="81">
        <v>5</v>
      </c>
      <c r="L24" s="81">
        <v>0</v>
      </c>
      <c r="M24" s="81">
        <v>27</v>
      </c>
      <c r="N24" s="91">
        <v>3</v>
      </c>
      <c r="O24" s="92">
        <v>0</v>
      </c>
      <c r="P24" s="93">
        <f>N24+O24</f>
        <v>3</v>
      </c>
      <c r="Q24" s="82">
        <f>IFERROR(P24/M24,"-")</f>
        <v>0.11111111111111</v>
      </c>
      <c r="R24" s="81">
        <v>0</v>
      </c>
      <c r="S24" s="81">
        <v>2</v>
      </c>
      <c r="T24" s="82">
        <f>IFERROR(S24/(O24+P24),"-")</f>
        <v>0.66666666666667</v>
      </c>
      <c r="U24" s="182"/>
      <c r="V24" s="84">
        <v>1</v>
      </c>
      <c r="W24" s="82">
        <f>IF(P24=0,"-",V24/P24)</f>
        <v>0.33333333333333</v>
      </c>
      <c r="X24" s="186">
        <v>23000</v>
      </c>
      <c r="Y24" s="187">
        <f>IFERROR(X24/P24,"-")</f>
        <v>7666.6666666667</v>
      </c>
      <c r="Z24" s="187">
        <f>IFERROR(X24/V24,"-")</f>
        <v>23000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1</v>
      </c>
      <c r="BF24" s="113">
        <f>IF(P24=0,"",IF(BE24=0,"",(BE24/P24)))</f>
        <v>0.33333333333333</v>
      </c>
      <c r="BG24" s="112"/>
      <c r="BH24" s="114">
        <f>IFERROR(BG24/BE24,"-")</f>
        <v>0</v>
      </c>
      <c r="BI24" s="115"/>
      <c r="BJ24" s="116">
        <f>IFERROR(BI24/BE24,"-")</f>
        <v>0</v>
      </c>
      <c r="BK24" s="117"/>
      <c r="BL24" s="117"/>
      <c r="BM24" s="117"/>
      <c r="BN24" s="119">
        <v>2</v>
      </c>
      <c r="BO24" s="120">
        <f>IF(P24=0,"",IF(BN24=0,"",(BN24/P24)))</f>
        <v>0.66666666666667</v>
      </c>
      <c r="BP24" s="121">
        <v>1</v>
      </c>
      <c r="BQ24" s="122">
        <f>IFERROR(BP24/BN24,"-")</f>
        <v>0.5</v>
      </c>
      <c r="BR24" s="123">
        <v>23000</v>
      </c>
      <c r="BS24" s="124">
        <f>IFERROR(BR24/BN24,"-")</f>
        <v>11500</v>
      </c>
      <c r="BT24" s="125"/>
      <c r="BU24" s="125"/>
      <c r="BV24" s="125">
        <v>1</v>
      </c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23000</v>
      </c>
      <c r="CQ24" s="141">
        <v>23000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111</v>
      </c>
      <c r="C25" s="203"/>
      <c r="D25" s="203" t="s">
        <v>112</v>
      </c>
      <c r="E25" s="203" t="s">
        <v>113</v>
      </c>
      <c r="F25" s="203" t="s">
        <v>64</v>
      </c>
      <c r="G25" s="203" t="s">
        <v>108</v>
      </c>
      <c r="H25" s="90" t="s">
        <v>109</v>
      </c>
      <c r="I25" s="90"/>
      <c r="J25" s="188"/>
      <c r="K25" s="81">
        <v>1</v>
      </c>
      <c r="L25" s="81">
        <v>0</v>
      </c>
      <c r="M25" s="81">
        <v>21</v>
      </c>
      <c r="N25" s="91">
        <v>0</v>
      </c>
      <c r="O25" s="92">
        <v>0</v>
      </c>
      <c r="P25" s="93">
        <f>N25+O25</f>
        <v>0</v>
      </c>
      <c r="Q25" s="82">
        <f>IFERROR(P25/M25,"-")</f>
        <v>0</v>
      </c>
      <c r="R25" s="81">
        <v>0</v>
      </c>
      <c r="S25" s="81">
        <v>0</v>
      </c>
      <c r="T25" s="82" t="str">
        <f>IFERROR(S25/(O25+P25),"-")</f>
        <v>-</v>
      </c>
      <c r="U25" s="182"/>
      <c r="V25" s="84">
        <v>0</v>
      </c>
      <c r="W25" s="82" t="str">
        <f>IF(P25=0,"-",V25/P25)</f>
        <v>-</v>
      </c>
      <c r="X25" s="186">
        <v>0</v>
      </c>
      <c r="Y25" s="187" t="str">
        <f>IFERROR(X25/P25,"-")</f>
        <v>-</v>
      </c>
      <c r="Z25" s="187" t="str">
        <f>IFERROR(X25/V25,"-")</f>
        <v>-</v>
      </c>
      <c r="AA25" s="188"/>
      <c r="AB25" s="85"/>
      <c r="AC25" s="79"/>
      <c r="AD25" s="94"/>
      <c r="AE25" s="95" t="str">
        <f>IF(P25=0,"",IF(AD25=0,"",(AD25/P25)))</f>
        <v/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 t="str">
        <f>IF(P25=0,"",IF(AM25=0,"",(AM25/P25)))</f>
        <v/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 t="str">
        <f>IF(P25=0,"",IF(AV25=0,"",(AV25/P25)))</f>
        <v/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 t="str">
        <f>IF(P25=0,"",IF(BE25=0,"",(BE25/P25)))</f>
        <v/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/>
      <c r="BO25" s="120" t="str">
        <f>IF(P25=0,"",IF(BN25=0,"",(BN25/P25)))</f>
        <v/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 t="str">
        <f>IF(P25=0,"",IF(BW25=0,"",(BW25/P25)))</f>
        <v/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 t="str">
        <f>IF(P25=0,"",IF(CF25=0,"",(CF25/P25)))</f>
        <v/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114</v>
      </c>
      <c r="C26" s="203"/>
      <c r="D26" s="203" t="s">
        <v>115</v>
      </c>
      <c r="E26" s="203" t="s">
        <v>116</v>
      </c>
      <c r="F26" s="203" t="s">
        <v>64</v>
      </c>
      <c r="G26" s="203" t="s">
        <v>108</v>
      </c>
      <c r="H26" s="90" t="s">
        <v>109</v>
      </c>
      <c r="I26" s="90"/>
      <c r="J26" s="188"/>
      <c r="K26" s="81">
        <v>3</v>
      </c>
      <c r="L26" s="81">
        <v>0</v>
      </c>
      <c r="M26" s="81">
        <v>15</v>
      </c>
      <c r="N26" s="91">
        <v>0</v>
      </c>
      <c r="O26" s="92">
        <v>0</v>
      </c>
      <c r="P26" s="93">
        <f>N26+O26</f>
        <v>0</v>
      </c>
      <c r="Q26" s="82">
        <f>IFERROR(P26/M26,"-")</f>
        <v>0</v>
      </c>
      <c r="R26" s="81">
        <v>0</v>
      </c>
      <c r="S26" s="81">
        <v>0</v>
      </c>
      <c r="T26" s="82" t="str">
        <f>IFERROR(S26/(O26+P26),"-")</f>
        <v>-</v>
      </c>
      <c r="U26" s="182"/>
      <c r="V26" s="84">
        <v>0</v>
      </c>
      <c r="W26" s="82" t="str">
        <f>IF(P26=0,"-",V26/P26)</f>
        <v>-</v>
      </c>
      <c r="X26" s="186">
        <v>0</v>
      </c>
      <c r="Y26" s="187" t="str">
        <f>IFERROR(X26/P26,"-")</f>
        <v>-</v>
      </c>
      <c r="Z26" s="187" t="str">
        <f>IFERROR(X26/V26,"-")</f>
        <v>-</v>
      </c>
      <c r="AA26" s="188"/>
      <c r="AB26" s="85"/>
      <c r="AC26" s="79"/>
      <c r="AD26" s="94"/>
      <c r="AE26" s="95" t="str">
        <f>IF(P26=0,"",IF(AD26=0,"",(AD26/P26)))</f>
        <v/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 t="str">
        <f>IF(P26=0,"",IF(AM26=0,"",(AM26/P26)))</f>
        <v/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 t="str">
        <f>IF(P26=0,"",IF(AV26=0,"",(AV26/P26)))</f>
        <v/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/>
      <c r="BF26" s="113" t="str">
        <f>IF(P26=0,"",IF(BE26=0,"",(BE26/P26)))</f>
        <v/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/>
      <c r="BO26" s="120" t="str">
        <f>IF(P26=0,"",IF(BN26=0,"",(BN26/P26)))</f>
        <v/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 t="str">
        <f>IF(P26=0,"",IF(BW26=0,"",(BW26/P26)))</f>
        <v/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 t="str">
        <f>IF(P26=0,"",IF(CF26=0,"",(CF26/P26)))</f>
        <v/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117</v>
      </c>
      <c r="C27" s="203"/>
      <c r="D27" s="203" t="s">
        <v>75</v>
      </c>
      <c r="E27" s="203" t="s">
        <v>75</v>
      </c>
      <c r="F27" s="203" t="s">
        <v>76</v>
      </c>
      <c r="G27" s="203" t="s">
        <v>77</v>
      </c>
      <c r="H27" s="90"/>
      <c r="I27" s="90"/>
      <c r="J27" s="188"/>
      <c r="K27" s="81">
        <v>50</v>
      </c>
      <c r="L27" s="81">
        <v>32</v>
      </c>
      <c r="M27" s="81">
        <v>11</v>
      </c>
      <c r="N27" s="91">
        <v>5</v>
      </c>
      <c r="O27" s="92">
        <v>0</v>
      </c>
      <c r="P27" s="93">
        <f>N27+O27</f>
        <v>5</v>
      </c>
      <c r="Q27" s="82">
        <f>IFERROR(P27/M27,"-")</f>
        <v>0.45454545454545</v>
      </c>
      <c r="R27" s="81">
        <v>1</v>
      </c>
      <c r="S27" s="81">
        <v>1</v>
      </c>
      <c r="T27" s="82">
        <f>IFERROR(S27/(O27+P27),"-")</f>
        <v>0.2</v>
      </c>
      <c r="U27" s="182"/>
      <c r="V27" s="84">
        <v>3</v>
      </c>
      <c r="W27" s="82">
        <f>IF(P27=0,"-",V27/P27)</f>
        <v>0.6</v>
      </c>
      <c r="X27" s="186">
        <v>207000</v>
      </c>
      <c r="Y27" s="187">
        <f>IFERROR(X27/P27,"-")</f>
        <v>41400</v>
      </c>
      <c r="Z27" s="187">
        <f>IFERROR(X27/V27,"-")</f>
        <v>69000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2</v>
      </c>
      <c r="BO27" s="120">
        <f>IF(P27=0,"",IF(BN27=0,"",(BN27/P27)))</f>
        <v>0.4</v>
      </c>
      <c r="BP27" s="121">
        <v>1</v>
      </c>
      <c r="BQ27" s="122">
        <f>IFERROR(BP27/BN27,"-")</f>
        <v>0.5</v>
      </c>
      <c r="BR27" s="123">
        <v>152000</v>
      </c>
      <c r="BS27" s="124">
        <f>IFERROR(BR27/BN27,"-")</f>
        <v>76000</v>
      </c>
      <c r="BT27" s="125"/>
      <c r="BU27" s="125"/>
      <c r="BV27" s="125">
        <v>1</v>
      </c>
      <c r="BW27" s="126">
        <v>2</v>
      </c>
      <c r="BX27" s="127">
        <f>IF(P27=0,"",IF(BW27=0,"",(BW27/P27)))</f>
        <v>0.4</v>
      </c>
      <c r="BY27" s="128">
        <v>1</v>
      </c>
      <c r="BZ27" s="129">
        <f>IFERROR(BY27/BW27,"-")</f>
        <v>0.5</v>
      </c>
      <c r="CA27" s="130">
        <v>35000</v>
      </c>
      <c r="CB27" s="131">
        <f>IFERROR(CA27/BW27,"-")</f>
        <v>17500</v>
      </c>
      <c r="CC27" s="132"/>
      <c r="CD27" s="132"/>
      <c r="CE27" s="132">
        <v>1</v>
      </c>
      <c r="CF27" s="133">
        <v>1</v>
      </c>
      <c r="CG27" s="134">
        <f>IF(P27=0,"",IF(CF27=0,"",(CF27/P27)))</f>
        <v>0.2</v>
      </c>
      <c r="CH27" s="135">
        <v>1</v>
      </c>
      <c r="CI27" s="136">
        <f>IFERROR(CH27/CF27,"-")</f>
        <v>1</v>
      </c>
      <c r="CJ27" s="137">
        <v>20000</v>
      </c>
      <c r="CK27" s="138">
        <f>IFERROR(CJ27/CF27,"-")</f>
        <v>20000</v>
      </c>
      <c r="CL27" s="139">
        <v>1</v>
      </c>
      <c r="CM27" s="139"/>
      <c r="CN27" s="139"/>
      <c r="CO27" s="140">
        <v>3</v>
      </c>
      <c r="CP27" s="141">
        <v>207000</v>
      </c>
      <c r="CQ27" s="141">
        <v>152000</v>
      </c>
      <c r="CR27" s="141"/>
      <c r="CS27" s="142" t="str">
        <f>IF(AND(CQ27=0,CR27=0),"",IF(AND(CQ27&lt;=100000,CR27&lt;=100000),"",IF(CQ27/CP27&gt;0.7,"男高",IF(CR27/CP27&gt;0.7,"女高",""))))</f>
        <v>男高</v>
      </c>
    </row>
    <row r="28" spans="1:98">
      <c r="A28" s="80">
        <f>AB28</f>
        <v>0.68421052631579</v>
      </c>
      <c r="B28" s="203" t="s">
        <v>118</v>
      </c>
      <c r="C28" s="203"/>
      <c r="D28" s="203" t="s">
        <v>89</v>
      </c>
      <c r="E28" s="203" t="s">
        <v>90</v>
      </c>
      <c r="F28" s="203" t="s">
        <v>64</v>
      </c>
      <c r="G28" s="203" t="s">
        <v>108</v>
      </c>
      <c r="H28" s="90" t="s">
        <v>66</v>
      </c>
      <c r="I28" s="205" t="s">
        <v>98</v>
      </c>
      <c r="J28" s="188">
        <v>190000</v>
      </c>
      <c r="K28" s="81">
        <v>20</v>
      </c>
      <c r="L28" s="81">
        <v>0</v>
      </c>
      <c r="M28" s="81">
        <v>47</v>
      </c>
      <c r="N28" s="91">
        <v>6</v>
      </c>
      <c r="O28" s="92">
        <v>0</v>
      </c>
      <c r="P28" s="93">
        <f>N28+O28</f>
        <v>6</v>
      </c>
      <c r="Q28" s="82">
        <f>IFERROR(P28/M28,"-")</f>
        <v>0.12765957446809</v>
      </c>
      <c r="R28" s="81">
        <v>0</v>
      </c>
      <c r="S28" s="81">
        <v>5</v>
      </c>
      <c r="T28" s="82">
        <f>IFERROR(S28/(O28+P28),"-")</f>
        <v>0.83333333333333</v>
      </c>
      <c r="U28" s="182">
        <f>IFERROR(J28/SUM(P28:P29),"-")</f>
        <v>17272.727272727</v>
      </c>
      <c r="V28" s="84">
        <v>1</v>
      </c>
      <c r="W28" s="82">
        <f>IF(P28=0,"-",V28/P28)</f>
        <v>0.16666666666667</v>
      </c>
      <c r="X28" s="186">
        <v>125000</v>
      </c>
      <c r="Y28" s="187">
        <f>IFERROR(X28/P28,"-")</f>
        <v>20833.333333333</v>
      </c>
      <c r="Z28" s="187">
        <f>IFERROR(X28/V28,"-")</f>
        <v>125000</v>
      </c>
      <c r="AA28" s="188">
        <f>SUM(X28:X29)-SUM(J28:J29)</f>
        <v>-60000</v>
      </c>
      <c r="AB28" s="85">
        <f>SUM(X28:X29)/SUM(J28:J29)</f>
        <v>0.68421052631579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0.33333333333333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>
        <v>3</v>
      </c>
      <c r="BO28" s="120">
        <f>IF(P28=0,"",IF(BN28=0,"",(BN28/P28)))</f>
        <v>0.5</v>
      </c>
      <c r="BP28" s="121">
        <v>1</v>
      </c>
      <c r="BQ28" s="122">
        <f>IFERROR(BP28/BN28,"-")</f>
        <v>0.33333333333333</v>
      </c>
      <c r="BR28" s="123">
        <v>125000</v>
      </c>
      <c r="BS28" s="124">
        <f>IFERROR(BR28/BN28,"-")</f>
        <v>41666.666666667</v>
      </c>
      <c r="BT28" s="125"/>
      <c r="BU28" s="125"/>
      <c r="BV28" s="125">
        <v>1</v>
      </c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>
        <v>1</v>
      </c>
      <c r="CG28" s="134">
        <f>IF(P28=0,"",IF(CF28=0,"",(CF28/P28)))</f>
        <v>0.16666666666667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1</v>
      </c>
      <c r="CP28" s="141">
        <v>125000</v>
      </c>
      <c r="CQ28" s="141">
        <v>125000</v>
      </c>
      <c r="CR28" s="141"/>
      <c r="CS28" s="142" t="str">
        <f>IF(AND(CQ28=0,CR28=0),"",IF(AND(CQ28&lt;=100000,CR28&lt;=100000),"",IF(CQ28/CP28&gt;0.7,"男高",IF(CR28/CP28&gt;0.7,"女高",""))))</f>
        <v>男高</v>
      </c>
    </row>
    <row r="29" spans="1:98">
      <c r="A29" s="80"/>
      <c r="B29" s="203" t="s">
        <v>119</v>
      </c>
      <c r="C29" s="203"/>
      <c r="D29" s="203" t="s">
        <v>89</v>
      </c>
      <c r="E29" s="203" t="s">
        <v>90</v>
      </c>
      <c r="F29" s="203" t="s">
        <v>76</v>
      </c>
      <c r="G29" s="203"/>
      <c r="H29" s="90"/>
      <c r="I29" s="90"/>
      <c r="J29" s="188"/>
      <c r="K29" s="81">
        <v>31</v>
      </c>
      <c r="L29" s="81">
        <v>23</v>
      </c>
      <c r="M29" s="81">
        <v>9</v>
      </c>
      <c r="N29" s="91">
        <v>4</v>
      </c>
      <c r="O29" s="92">
        <v>1</v>
      </c>
      <c r="P29" s="93">
        <f>N29+O29</f>
        <v>5</v>
      </c>
      <c r="Q29" s="82">
        <f>IFERROR(P29/M29,"-")</f>
        <v>0.55555555555556</v>
      </c>
      <c r="R29" s="81">
        <v>0</v>
      </c>
      <c r="S29" s="81">
        <v>2</v>
      </c>
      <c r="T29" s="82">
        <f>IFERROR(S29/(O29+P29),"-")</f>
        <v>0.33333333333333</v>
      </c>
      <c r="U29" s="182"/>
      <c r="V29" s="84">
        <v>1</v>
      </c>
      <c r="W29" s="82">
        <f>IF(P29=0,"-",V29/P29)</f>
        <v>0.2</v>
      </c>
      <c r="X29" s="186">
        <v>5000</v>
      </c>
      <c r="Y29" s="187">
        <f>IFERROR(X29/P29,"-")</f>
        <v>1000</v>
      </c>
      <c r="Z29" s="187">
        <f>IFERROR(X29/V29,"-")</f>
        <v>5000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3</v>
      </c>
      <c r="BF29" s="113">
        <f>IF(P29=0,"",IF(BE29=0,"",(BE29/P29)))</f>
        <v>0.6</v>
      </c>
      <c r="BG29" s="112">
        <v>1</v>
      </c>
      <c r="BH29" s="114">
        <f>IFERROR(BG29/BE29,"-")</f>
        <v>0.33333333333333</v>
      </c>
      <c r="BI29" s="115">
        <v>5000</v>
      </c>
      <c r="BJ29" s="116">
        <f>IFERROR(BI29/BE29,"-")</f>
        <v>1666.6666666667</v>
      </c>
      <c r="BK29" s="117">
        <v>1</v>
      </c>
      <c r="BL29" s="117"/>
      <c r="BM29" s="117"/>
      <c r="BN29" s="119"/>
      <c r="BO29" s="120">
        <f>IF(P29=0,"",IF(BN29=0,"",(BN29/P29)))</f>
        <v>0</v>
      </c>
      <c r="BP29" s="121"/>
      <c r="BQ29" s="122" t="str">
        <f>IFERROR(BP29/BN29,"-")</f>
        <v>-</v>
      </c>
      <c r="BR29" s="123"/>
      <c r="BS29" s="124" t="str">
        <f>IFERROR(BR29/BN29,"-")</f>
        <v>-</v>
      </c>
      <c r="BT29" s="125"/>
      <c r="BU29" s="125"/>
      <c r="BV29" s="125"/>
      <c r="BW29" s="126">
        <v>1</v>
      </c>
      <c r="BX29" s="127">
        <f>IF(P29=0,"",IF(BW29=0,"",(BW29/P29)))</f>
        <v>0.2</v>
      </c>
      <c r="BY29" s="128"/>
      <c r="BZ29" s="129">
        <f>IFERROR(BY29/BW29,"-")</f>
        <v>0</v>
      </c>
      <c r="CA29" s="130"/>
      <c r="CB29" s="131">
        <f>IFERROR(CA29/BW29,"-")</f>
        <v>0</v>
      </c>
      <c r="CC29" s="132"/>
      <c r="CD29" s="132"/>
      <c r="CE29" s="132"/>
      <c r="CF29" s="133">
        <v>1</v>
      </c>
      <c r="CG29" s="134">
        <f>IF(P29=0,"",IF(CF29=0,"",(CF29/P29)))</f>
        <v>0.2</v>
      </c>
      <c r="CH29" s="135"/>
      <c r="CI29" s="136">
        <f>IFERROR(CH29/CF29,"-")</f>
        <v>0</v>
      </c>
      <c r="CJ29" s="137"/>
      <c r="CK29" s="138">
        <f>IFERROR(CJ29/CF29,"-")</f>
        <v>0</v>
      </c>
      <c r="CL29" s="139"/>
      <c r="CM29" s="139"/>
      <c r="CN29" s="139"/>
      <c r="CO29" s="140">
        <v>1</v>
      </c>
      <c r="CP29" s="141">
        <v>5000</v>
      </c>
      <c r="CQ29" s="141">
        <v>5000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0.112</v>
      </c>
      <c r="B30" s="203" t="s">
        <v>120</v>
      </c>
      <c r="C30" s="203"/>
      <c r="D30" s="203" t="s">
        <v>121</v>
      </c>
      <c r="E30" s="203" t="s">
        <v>122</v>
      </c>
      <c r="F30" s="203" t="s">
        <v>64</v>
      </c>
      <c r="G30" s="203" t="s">
        <v>71</v>
      </c>
      <c r="H30" s="90" t="s">
        <v>123</v>
      </c>
      <c r="I30" s="90"/>
      <c r="J30" s="188">
        <v>250000</v>
      </c>
      <c r="K30" s="81">
        <v>41</v>
      </c>
      <c r="L30" s="81">
        <v>0</v>
      </c>
      <c r="M30" s="81">
        <v>137</v>
      </c>
      <c r="N30" s="91">
        <v>14</v>
      </c>
      <c r="O30" s="92">
        <v>0</v>
      </c>
      <c r="P30" s="93">
        <f>N30+O30</f>
        <v>14</v>
      </c>
      <c r="Q30" s="82">
        <f>IFERROR(P30/M30,"-")</f>
        <v>0.1021897810219</v>
      </c>
      <c r="R30" s="81">
        <v>1</v>
      </c>
      <c r="S30" s="81">
        <v>6</v>
      </c>
      <c r="T30" s="82">
        <f>IFERROR(S30/(O30+P30),"-")</f>
        <v>0.42857142857143</v>
      </c>
      <c r="U30" s="182">
        <f>IFERROR(J30/SUM(P30:P31),"-")</f>
        <v>11363.636363636</v>
      </c>
      <c r="V30" s="84">
        <v>2</v>
      </c>
      <c r="W30" s="82">
        <f>IF(P30=0,"-",V30/P30)</f>
        <v>0.14285714285714</v>
      </c>
      <c r="X30" s="186">
        <v>28000</v>
      </c>
      <c r="Y30" s="187">
        <f>IFERROR(X30/P30,"-")</f>
        <v>2000</v>
      </c>
      <c r="Z30" s="187">
        <f>IFERROR(X30/V30,"-")</f>
        <v>14000</v>
      </c>
      <c r="AA30" s="188">
        <f>SUM(X30:X31)-SUM(J30:J31)</f>
        <v>-222000</v>
      </c>
      <c r="AB30" s="85">
        <f>SUM(X30:X31)/SUM(J30:J31)</f>
        <v>0.112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>
        <v>2</v>
      </c>
      <c r="AW30" s="107">
        <f>IF(P30=0,"",IF(AV30=0,"",(AV30/P30)))</f>
        <v>0.14285714285714</v>
      </c>
      <c r="AX30" s="106">
        <v>2</v>
      </c>
      <c r="AY30" s="108">
        <f>IFERROR(AX30/AV30,"-")</f>
        <v>1</v>
      </c>
      <c r="AZ30" s="109">
        <v>4000</v>
      </c>
      <c r="BA30" s="110">
        <f>IFERROR(AZ30/AV30,"-")</f>
        <v>2000</v>
      </c>
      <c r="BB30" s="111">
        <v>2</v>
      </c>
      <c r="BC30" s="111"/>
      <c r="BD30" s="111"/>
      <c r="BE30" s="112">
        <v>2</v>
      </c>
      <c r="BF30" s="113">
        <f>IF(P30=0,"",IF(BE30=0,"",(BE30/P30)))</f>
        <v>0.14285714285714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4</v>
      </c>
      <c r="BO30" s="120">
        <f>IF(P30=0,"",IF(BN30=0,"",(BN30/P30)))</f>
        <v>0.28571428571429</v>
      </c>
      <c r="BP30" s="121"/>
      <c r="BQ30" s="122">
        <f>IFERROR(BP30/BN30,"-")</f>
        <v>0</v>
      </c>
      <c r="BR30" s="123"/>
      <c r="BS30" s="124">
        <f>IFERROR(BR30/BN30,"-")</f>
        <v>0</v>
      </c>
      <c r="BT30" s="125"/>
      <c r="BU30" s="125"/>
      <c r="BV30" s="125"/>
      <c r="BW30" s="126">
        <v>5</v>
      </c>
      <c r="BX30" s="127">
        <f>IF(P30=0,"",IF(BW30=0,"",(BW30/P30)))</f>
        <v>0.35714285714286</v>
      </c>
      <c r="BY30" s="128">
        <v>2</v>
      </c>
      <c r="BZ30" s="129">
        <f>IFERROR(BY30/BW30,"-")</f>
        <v>0.4</v>
      </c>
      <c r="CA30" s="130">
        <v>20000</v>
      </c>
      <c r="CB30" s="131">
        <f>IFERROR(CA30/BW30,"-")</f>
        <v>4000</v>
      </c>
      <c r="CC30" s="132"/>
      <c r="CD30" s="132">
        <v>1</v>
      </c>
      <c r="CE30" s="132">
        <v>1</v>
      </c>
      <c r="CF30" s="133">
        <v>1</v>
      </c>
      <c r="CG30" s="134">
        <f>IF(P30=0,"",IF(CF30=0,"",(CF30/P30)))</f>
        <v>0.071428571428571</v>
      </c>
      <c r="CH30" s="135">
        <v>1</v>
      </c>
      <c r="CI30" s="136">
        <f>IFERROR(CH30/CF30,"-")</f>
        <v>1</v>
      </c>
      <c r="CJ30" s="137">
        <v>54000</v>
      </c>
      <c r="CK30" s="138">
        <f>IFERROR(CJ30/CF30,"-")</f>
        <v>54000</v>
      </c>
      <c r="CL30" s="139"/>
      <c r="CM30" s="139"/>
      <c r="CN30" s="139">
        <v>1</v>
      </c>
      <c r="CO30" s="140">
        <v>2</v>
      </c>
      <c r="CP30" s="141">
        <v>28000</v>
      </c>
      <c r="CQ30" s="141">
        <v>54000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124</v>
      </c>
      <c r="C31" s="203"/>
      <c r="D31" s="203" t="s">
        <v>121</v>
      </c>
      <c r="E31" s="203" t="s">
        <v>122</v>
      </c>
      <c r="F31" s="203" t="s">
        <v>76</v>
      </c>
      <c r="G31" s="203"/>
      <c r="H31" s="90"/>
      <c r="I31" s="90"/>
      <c r="J31" s="188"/>
      <c r="K31" s="81">
        <v>76</v>
      </c>
      <c r="L31" s="81">
        <v>30</v>
      </c>
      <c r="M31" s="81">
        <v>25</v>
      </c>
      <c r="N31" s="91">
        <v>8</v>
      </c>
      <c r="O31" s="92">
        <v>0</v>
      </c>
      <c r="P31" s="93">
        <f>N31+O31</f>
        <v>8</v>
      </c>
      <c r="Q31" s="82">
        <f>IFERROR(P31/M31,"-")</f>
        <v>0.32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>
        <v>1</v>
      </c>
      <c r="AW31" s="107">
        <f>IF(P31=0,"",IF(AV31=0,"",(AV31/P31)))</f>
        <v>0.125</v>
      </c>
      <c r="AX31" s="106"/>
      <c r="AY31" s="108">
        <f>IFERROR(AX31/AV31,"-")</f>
        <v>0</v>
      </c>
      <c r="AZ31" s="109"/>
      <c r="BA31" s="110">
        <f>IFERROR(AZ31/AV31,"-")</f>
        <v>0</v>
      </c>
      <c r="BB31" s="111"/>
      <c r="BC31" s="111"/>
      <c r="BD31" s="111"/>
      <c r="BE31" s="112"/>
      <c r="BF31" s="113">
        <f>IF(P31=0,"",IF(BE31=0,"",(BE31/P31)))</f>
        <v>0</v>
      </c>
      <c r="BG31" s="112"/>
      <c r="BH31" s="114" t="str">
        <f>IFERROR(BG31/BE31,"-")</f>
        <v>-</v>
      </c>
      <c r="BI31" s="115"/>
      <c r="BJ31" s="116" t="str">
        <f>IFERROR(BI31/BE31,"-")</f>
        <v>-</v>
      </c>
      <c r="BK31" s="117"/>
      <c r="BL31" s="117"/>
      <c r="BM31" s="117"/>
      <c r="BN31" s="119">
        <v>4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>
        <v>2</v>
      </c>
      <c r="BX31" s="127">
        <f>IF(P31=0,"",IF(BW31=0,"",(BW31/P31)))</f>
        <v>0.25</v>
      </c>
      <c r="BY31" s="128"/>
      <c r="BZ31" s="129">
        <f>IFERROR(BY31/BW31,"-")</f>
        <v>0</v>
      </c>
      <c r="CA31" s="130"/>
      <c r="CB31" s="131">
        <f>IFERROR(CA31/BW31,"-")</f>
        <v>0</v>
      </c>
      <c r="CC31" s="132"/>
      <c r="CD31" s="132"/>
      <c r="CE31" s="132"/>
      <c r="CF31" s="133">
        <v>1</v>
      </c>
      <c r="CG31" s="134">
        <f>IF(P31=0,"",IF(CF31=0,"",(CF31/P31)))</f>
        <v>0.125</v>
      </c>
      <c r="CH31" s="135"/>
      <c r="CI31" s="136">
        <f>IFERROR(CH31/CF31,"-")</f>
        <v>0</v>
      </c>
      <c r="CJ31" s="137"/>
      <c r="CK31" s="138">
        <f>IFERROR(CJ31/CF31,"-")</f>
        <v>0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>
        <f>AB32</f>
        <v>2.03</v>
      </c>
      <c r="B32" s="203" t="s">
        <v>125</v>
      </c>
      <c r="C32" s="203"/>
      <c r="D32" s="203" t="s">
        <v>126</v>
      </c>
      <c r="E32" s="203" t="s">
        <v>127</v>
      </c>
      <c r="F32" s="203" t="s">
        <v>64</v>
      </c>
      <c r="G32" s="203" t="s">
        <v>128</v>
      </c>
      <c r="H32" s="90" t="s">
        <v>129</v>
      </c>
      <c r="I32" s="90" t="s">
        <v>130</v>
      </c>
      <c r="J32" s="188">
        <v>300000</v>
      </c>
      <c r="K32" s="81">
        <v>2</v>
      </c>
      <c r="L32" s="81">
        <v>0</v>
      </c>
      <c r="M32" s="81">
        <v>39</v>
      </c>
      <c r="N32" s="91">
        <v>0</v>
      </c>
      <c r="O32" s="92">
        <v>0</v>
      </c>
      <c r="P32" s="93">
        <f>N32+O32</f>
        <v>0</v>
      </c>
      <c r="Q32" s="82">
        <f>IFERROR(P32/M32,"-")</f>
        <v>0</v>
      </c>
      <c r="R32" s="81">
        <v>0</v>
      </c>
      <c r="S32" s="81">
        <v>0</v>
      </c>
      <c r="T32" s="82" t="str">
        <f>IFERROR(S32/(O32+P32),"-")</f>
        <v>-</v>
      </c>
      <c r="U32" s="182">
        <f>IFERROR(J32/SUM(P32:P36),"-")</f>
        <v>10000</v>
      </c>
      <c r="V32" s="84">
        <v>0</v>
      </c>
      <c r="W32" s="82" t="str">
        <f>IF(P32=0,"-",V32/P32)</f>
        <v>-</v>
      </c>
      <c r="X32" s="186">
        <v>0</v>
      </c>
      <c r="Y32" s="187" t="str">
        <f>IFERROR(X32/P32,"-")</f>
        <v>-</v>
      </c>
      <c r="Z32" s="187" t="str">
        <f>IFERROR(X32/V32,"-")</f>
        <v>-</v>
      </c>
      <c r="AA32" s="188">
        <f>SUM(X32:X36)-SUM(J32:J36)</f>
        <v>309000</v>
      </c>
      <c r="AB32" s="85">
        <f>SUM(X32:X36)/SUM(J32:J36)</f>
        <v>2.03</v>
      </c>
      <c r="AC32" s="79"/>
      <c r="AD32" s="94"/>
      <c r="AE32" s="95" t="str">
        <f>IF(P32=0,"",IF(AD32=0,"",(AD32/P32)))</f>
        <v/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 t="str">
        <f>IF(P32=0,"",IF(AM32=0,"",(AM32/P32)))</f>
        <v/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 t="str">
        <f>IF(P32=0,"",IF(AV32=0,"",(AV32/P32)))</f>
        <v/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 t="str">
        <f>IF(P32=0,"",IF(BE32=0,"",(BE32/P32)))</f>
        <v/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 t="str">
        <f>IF(P32=0,"",IF(BN32=0,"",(BN32/P32)))</f>
        <v/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/>
      <c r="BX32" s="127" t="str">
        <f>IF(P32=0,"",IF(BW32=0,"",(BW32/P32)))</f>
        <v/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 t="str">
        <f>IF(P32=0,"",IF(CF32=0,"",(CF32/P32)))</f>
        <v/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131</v>
      </c>
      <c r="C33" s="203"/>
      <c r="D33" s="203" t="s">
        <v>132</v>
      </c>
      <c r="E33" s="203" t="s">
        <v>133</v>
      </c>
      <c r="F33" s="203" t="s">
        <v>64</v>
      </c>
      <c r="G33" s="203"/>
      <c r="H33" s="90" t="s">
        <v>129</v>
      </c>
      <c r="I33" s="90"/>
      <c r="J33" s="188"/>
      <c r="K33" s="81">
        <v>10</v>
      </c>
      <c r="L33" s="81">
        <v>0</v>
      </c>
      <c r="M33" s="81">
        <v>60</v>
      </c>
      <c r="N33" s="91">
        <v>3</v>
      </c>
      <c r="O33" s="92">
        <v>0</v>
      </c>
      <c r="P33" s="93">
        <f>N33+O33</f>
        <v>3</v>
      </c>
      <c r="Q33" s="82">
        <f>IFERROR(P33/M33,"-")</f>
        <v>0.05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1</v>
      </c>
      <c r="W33" s="82">
        <f>IF(P33=0,"-",V33/P33)</f>
        <v>0.33333333333333</v>
      </c>
      <c r="X33" s="186">
        <v>500000</v>
      </c>
      <c r="Y33" s="187">
        <f>IFERROR(X33/P33,"-")</f>
        <v>166666.66666667</v>
      </c>
      <c r="Z33" s="187">
        <f>IFERROR(X33/V33,"-")</f>
        <v>500000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>
        <v>2</v>
      </c>
      <c r="AW33" s="107">
        <f>IF(P33=0,"",IF(AV33=0,"",(AV33/P33)))</f>
        <v>0.66666666666667</v>
      </c>
      <c r="AX33" s="106"/>
      <c r="AY33" s="108">
        <f>IFERROR(AX33/AV33,"-")</f>
        <v>0</v>
      </c>
      <c r="AZ33" s="109"/>
      <c r="BA33" s="110">
        <f>IFERROR(AZ33/AV33,"-")</f>
        <v>0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>
        <v>1</v>
      </c>
      <c r="BX33" s="127">
        <f>IF(P33=0,"",IF(BW33=0,"",(BW33/P33)))</f>
        <v>0.33333333333333</v>
      </c>
      <c r="BY33" s="128">
        <v>1</v>
      </c>
      <c r="BZ33" s="129">
        <f>IFERROR(BY33/BW33,"-")</f>
        <v>1</v>
      </c>
      <c r="CA33" s="130">
        <v>500000</v>
      </c>
      <c r="CB33" s="131">
        <f>IFERROR(CA33/BW33,"-")</f>
        <v>500000</v>
      </c>
      <c r="CC33" s="132"/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1</v>
      </c>
      <c r="CP33" s="141">
        <v>500000</v>
      </c>
      <c r="CQ33" s="141">
        <v>500000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/>
      <c r="B34" s="203" t="s">
        <v>134</v>
      </c>
      <c r="C34" s="203"/>
      <c r="D34" s="203" t="s">
        <v>135</v>
      </c>
      <c r="E34" s="203" t="s">
        <v>136</v>
      </c>
      <c r="F34" s="203" t="s">
        <v>64</v>
      </c>
      <c r="G34" s="203"/>
      <c r="H34" s="90" t="s">
        <v>129</v>
      </c>
      <c r="I34" s="90"/>
      <c r="J34" s="188"/>
      <c r="K34" s="81">
        <v>28</v>
      </c>
      <c r="L34" s="81">
        <v>0</v>
      </c>
      <c r="M34" s="81">
        <v>70</v>
      </c>
      <c r="N34" s="91">
        <v>5</v>
      </c>
      <c r="O34" s="92">
        <v>0</v>
      </c>
      <c r="P34" s="93">
        <f>N34+O34</f>
        <v>5</v>
      </c>
      <c r="Q34" s="82">
        <f>IFERROR(P34/M34,"-")</f>
        <v>0.071428571428571</v>
      </c>
      <c r="R34" s="81">
        <v>0</v>
      </c>
      <c r="S34" s="81">
        <v>1</v>
      </c>
      <c r="T34" s="82">
        <f>IFERROR(S34/(O34+P34),"-")</f>
        <v>0.2</v>
      </c>
      <c r="U34" s="182"/>
      <c r="V34" s="84">
        <v>1</v>
      </c>
      <c r="W34" s="82">
        <f>IF(P34=0,"-",V34/P34)</f>
        <v>0.2</v>
      </c>
      <c r="X34" s="186">
        <v>2000</v>
      </c>
      <c r="Y34" s="187">
        <f>IFERROR(X34/P34,"-")</f>
        <v>400</v>
      </c>
      <c r="Z34" s="187">
        <f>IFERROR(X34/V34,"-")</f>
        <v>2000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2</v>
      </c>
      <c r="BO34" s="120">
        <f>IF(P34=0,"",IF(BN34=0,"",(BN34/P34)))</f>
        <v>0.4</v>
      </c>
      <c r="BP34" s="121"/>
      <c r="BQ34" s="122">
        <f>IFERROR(BP34/BN34,"-")</f>
        <v>0</v>
      </c>
      <c r="BR34" s="123"/>
      <c r="BS34" s="124">
        <f>IFERROR(BR34/BN34,"-")</f>
        <v>0</v>
      </c>
      <c r="BT34" s="125"/>
      <c r="BU34" s="125"/>
      <c r="BV34" s="125"/>
      <c r="BW34" s="126">
        <v>2</v>
      </c>
      <c r="BX34" s="127">
        <f>IF(P34=0,"",IF(BW34=0,"",(BW34/P34)))</f>
        <v>0.4</v>
      </c>
      <c r="BY34" s="128">
        <v>1</v>
      </c>
      <c r="BZ34" s="129">
        <f>IFERROR(BY34/BW34,"-")</f>
        <v>0.5</v>
      </c>
      <c r="CA34" s="130">
        <v>2000</v>
      </c>
      <c r="CB34" s="131">
        <f>IFERROR(CA34/BW34,"-")</f>
        <v>1000</v>
      </c>
      <c r="CC34" s="132">
        <v>1</v>
      </c>
      <c r="CD34" s="132"/>
      <c r="CE34" s="132"/>
      <c r="CF34" s="133">
        <v>1</v>
      </c>
      <c r="CG34" s="134">
        <f>IF(P34=0,"",IF(CF34=0,"",(CF34/P34)))</f>
        <v>0.2</v>
      </c>
      <c r="CH34" s="135"/>
      <c r="CI34" s="136">
        <f>IFERROR(CH34/CF34,"-")</f>
        <v>0</v>
      </c>
      <c r="CJ34" s="137"/>
      <c r="CK34" s="138">
        <f>IFERROR(CJ34/CF34,"-")</f>
        <v>0</v>
      </c>
      <c r="CL34" s="139"/>
      <c r="CM34" s="139"/>
      <c r="CN34" s="139"/>
      <c r="CO34" s="140">
        <v>1</v>
      </c>
      <c r="CP34" s="141">
        <v>2000</v>
      </c>
      <c r="CQ34" s="141">
        <v>2000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137</v>
      </c>
      <c r="C35" s="203"/>
      <c r="D35" s="203" t="s">
        <v>138</v>
      </c>
      <c r="E35" s="203" t="s">
        <v>139</v>
      </c>
      <c r="F35" s="203" t="s">
        <v>64</v>
      </c>
      <c r="G35" s="203"/>
      <c r="H35" s="90" t="s">
        <v>129</v>
      </c>
      <c r="I35" s="90"/>
      <c r="J35" s="188"/>
      <c r="K35" s="81">
        <v>20</v>
      </c>
      <c r="L35" s="81">
        <v>0</v>
      </c>
      <c r="M35" s="81">
        <v>93</v>
      </c>
      <c r="N35" s="91">
        <v>6</v>
      </c>
      <c r="O35" s="92">
        <v>0</v>
      </c>
      <c r="P35" s="93">
        <f>N35+O35</f>
        <v>6</v>
      </c>
      <c r="Q35" s="82">
        <f>IFERROR(P35/M35,"-")</f>
        <v>0.064516129032258</v>
      </c>
      <c r="R35" s="81">
        <v>0</v>
      </c>
      <c r="S35" s="81">
        <v>2</v>
      </c>
      <c r="T35" s="82">
        <f>IFERROR(S35/(O35+P35),"-")</f>
        <v>0.33333333333333</v>
      </c>
      <c r="U35" s="182"/>
      <c r="V35" s="84">
        <v>1</v>
      </c>
      <c r="W35" s="82">
        <f>IF(P35=0,"-",V35/P35)</f>
        <v>0.16666666666667</v>
      </c>
      <c r="X35" s="186">
        <v>5000</v>
      </c>
      <c r="Y35" s="187">
        <f>IFERROR(X35/P35,"-")</f>
        <v>833.33333333333</v>
      </c>
      <c r="Z35" s="187">
        <f>IFERROR(X35/V35,"-")</f>
        <v>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0.16666666666667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4</v>
      </c>
      <c r="BO35" s="120">
        <f>IF(P35=0,"",IF(BN35=0,"",(BN35/P35)))</f>
        <v>0.66666666666667</v>
      </c>
      <c r="BP35" s="121">
        <v>2</v>
      </c>
      <c r="BQ35" s="122">
        <f>IFERROR(BP35/BN35,"-")</f>
        <v>0.5</v>
      </c>
      <c r="BR35" s="123">
        <v>8000</v>
      </c>
      <c r="BS35" s="124">
        <f>IFERROR(BR35/BN35,"-")</f>
        <v>2000</v>
      </c>
      <c r="BT35" s="125">
        <v>2</v>
      </c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>
        <v>1</v>
      </c>
      <c r="CG35" s="134">
        <f>IF(P35=0,"",IF(CF35=0,"",(CF35/P35)))</f>
        <v>0.16666666666667</v>
      </c>
      <c r="CH35" s="135"/>
      <c r="CI35" s="136">
        <f>IFERROR(CH35/CF35,"-")</f>
        <v>0</v>
      </c>
      <c r="CJ35" s="137"/>
      <c r="CK35" s="138">
        <f>IFERROR(CJ35/CF35,"-")</f>
        <v>0</v>
      </c>
      <c r="CL35" s="139"/>
      <c r="CM35" s="139"/>
      <c r="CN35" s="139"/>
      <c r="CO35" s="140">
        <v>1</v>
      </c>
      <c r="CP35" s="141">
        <v>5000</v>
      </c>
      <c r="CQ35" s="141">
        <v>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140</v>
      </c>
      <c r="C36" s="203"/>
      <c r="D36" s="203" t="s">
        <v>75</v>
      </c>
      <c r="E36" s="203" t="s">
        <v>75</v>
      </c>
      <c r="F36" s="203" t="s">
        <v>76</v>
      </c>
      <c r="G36" s="203"/>
      <c r="H36" s="90"/>
      <c r="I36" s="90"/>
      <c r="J36" s="188"/>
      <c r="K36" s="81">
        <v>254</v>
      </c>
      <c r="L36" s="81">
        <v>89</v>
      </c>
      <c r="M36" s="81">
        <v>23</v>
      </c>
      <c r="N36" s="91">
        <v>16</v>
      </c>
      <c r="O36" s="92">
        <v>0</v>
      </c>
      <c r="P36" s="93">
        <f>N36+O36</f>
        <v>16</v>
      </c>
      <c r="Q36" s="82">
        <f>IFERROR(P36/M36,"-")</f>
        <v>0.69565217391304</v>
      </c>
      <c r="R36" s="81">
        <v>1</v>
      </c>
      <c r="S36" s="81">
        <v>3</v>
      </c>
      <c r="T36" s="82">
        <f>IFERROR(S36/(O36+P36),"-")</f>
        <v>0.1875</v>
      </c>
      <c r="U36" s="182"/>
      <c r="V36" s="84">
        <v>2</v>
      </c>
      <c r="W36" s="82">
        <f>IF(P36=0,"-",V36/P36)</f>
        <v>0.125</v>
      </c>
      <c r="X36" s="186">
        <v>102000</v>
      </c>
      <c r="Y36" s="187">
        <f>IFERROR(X36/P36,"-")</f>
        <v>6375</v>
      </c>
      <c r="Z36" s="187">
        <f>IFERROR(X36/V36,"-")</f>
        <v>51000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0.0625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1</v>
      </c>
      <c r="BF36" s="113">
        <f>IF(P36=0,"",IF(BE36=0,"",(BE36/P36)))</f>
        <v>0.0625</v>
      </c>
      <c r="BG36" s="112"/>
      <c r="BH36" s="114">
        <f>IFERROR(BG36/BE36,"-")</f>
        <v>0</v>
      </c>
      <c r="BI36" s="115"/>
      <c r="BJ36" s="116">
        <f>IFERROR(BI36/BE36,"-")</f>
        <v>0</v>
      </c>
      <c r="BK36" s="117"/>
      <c r="BL36" s="117"/>
      <c r="BM36" s="117"/>
      <c r="BN36" s="119">
        <v>7</v>
      </c>
      <c r="BO36" s="120">
        <f>IF(P36=0,"",IF(BN36=0,"",(BN36/P36)))</f>
        <v>0.4375</v>
      </c>
      <c r="BP36" s="121">
        <v>3</v>
      </c>
      <c r="BQ36" s="122">
        <f>IFERROR(BP36/BN36,"-")</f>
        <v>0.42857142857143</v>
      </c>
      <c r="BR36" s="123">
        <v>52000</v>
      </c>
      <c r="BS36" s="124">
        <f>IFERROR(BR36/BN36,"-")</f>
        <v>7428.5714285714</v>
      </c>
      <c r="BT36" s="125">
        <v>1</v>
      </c>
      <c r="BU36" s="125"/>
      <c r="BV36" s="125">
        <v>2</v>
      </c>
      <c r="BW36" s="126">
        <v>6</v>
      </c>
      <c r="BX36" s="127">
        <f>IF(P36=0,"",IF(BW36=0,"",(BW36/P36)))</f>
        <v>0.375</v>
      </c>
      <c r="BY36" s="128">
        <v>1</v>
      </c>
      <c r="BZ36" s="129">
        <f>IFERROR(BY36/BW36,"-")</f>
        <v>0.16666666666667</v>
      </c>
      <c r="CA36" s="130">
        <v>78000</v>
      </c>
      <c r="CB36" s="131">
        <f>IFERROR(CA36/BW36,"-")</f>
        <v>13000</v>
      </c>
      <c r="CC36" s="132"/>
      <c r="CD36" s="132"/>
      <c r="CE36" s="132">
        <v>1</v>
      </c>
      <c r="CF36" s="133">
        <v>1</v>
      </c>
      <c r="CG36" s="134">
        <f>IF(P36=0,"",IF(CF36=0,"",(CF36/P36)))</f>
        <v>0.0625</v>
      </c>
      <c r="CH36" s="135">
        <v>1</v>
      </c>
      <c r="CI36" s="136">
        <f>IFERROR(CH36/CF36,"-")</f>
        <v>1</v>
      </c>
      <c r="CJ36" s="137">
        <v>5000</v>
      </c>
      <c r="CK36" s="138">
        <f>IFERROR(CJ36/CF36,"-")</f>
        <v>5000</v>
      </c>
      <c r="CL36" s="139">
        <v>1</v>
      </c>
      <c r="CM36" s="139"/>
      <c r="CN36" s="139"/>
      <c r="CO36" s="140">
        <v>2</v>
      </c>
      <c r="CP36" s="141">
        <v>102000</v>
      </c>
      <c r="CQ36" s="141">
        <v>78000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>
        <f>AB37</f>
        <v>0.92692307692308</v>
      </c>
      <c r="B37" s="203" t="s">
        <v>141</v>
      </c>
      <c r="C37" s="203"/>
      <c r="D37" s="203" t="s">
        <v>126</v>
      </c>
      <c r="E37" s="203" t="s">
        <v>127</v>
      </c>
      <c r="F37" s="203" t="s">
        <v>64</v>
      </c>
      <c r="G37" s="203" t="s">
        <v>142</v>
      </c>
      <c r="H37" s="90" t="s">
        <v>123</v>
      </c>
      <c r="I37" s="90" t="s">
        <v>143</v>
      </c>
      <c r="J37" s="188">
        <v>260000</v>
      </c>
      <c r="K37" s="81">
        <v>11</v>
      </c>
      <c r="L37" s="81">
        <v>0</v>
      </c>
      <c r="M37" s="81">
        <v>44</v>
      </c>
      <c r="N37" s="91">
        <v>5</v>
      </c>
      <c r="O37" s="92">
        <v>0</v>
      </c>
      <c r="P37" s="93">
        <f>N37+O37</f>
        <v>5</v>
      </c>
      <c r="Q37" s="82">
        <f>IFERROR(P37/M37,"-")</f>
        <v>0.11363636363636</v>
      </c>
      <c r="R37" s="81">
        <v>1</v>
      </c>
      <c r="S37" s="81">
        <v>2</v>
      </c>
      <c r="T37" s="82">
        <f>IFERROR(S37/(O37+P37),"-")</f>
        <v>0.4</v>
      </c>
      <c r="U37" s="182">
        <f>IFERROR(J37/SUM(P37:P40),"-")</f>
        <v>8965.5172413793</v>
      </c>
      <c r="V37" s="84">
        <v>0</v>
      </c>
      <c r="W37" s="82">
        <f>IF(P37=0,"-",V37/P37)</f>
        <v>0</v>
      </c>
      <c r="X37" s="186">
        <v>0</v>
      </c>
      <c r="Y37" s="187">
        <f>IFERROR(X37/P37,"-")</f>
        <v>0</v>
      </c>
      <c r="Z37" s="187" t="str">
        <f>IFERROR(X37/V37,"-")</f>
        <v>-</v>
      </c>
      <c r="AA37" s="188">
        <f>SUM(X37:X40)-SUM(J37:J40)</f>
        <v>-19000</v>
      </c>
      <c r="AB37" s="85">
        <f>SUM(X37:X40)/SUM(J37:J40)</f>
        <v>0.92692307692308</v>
      </c>
      <c r="AC37" s="79"/>
      <c r="AD37" s="94">
        <v>1</v>
      </c>
      <c r="AE37" s="95">
        <f>IF(P37=0,"",IF(AD37=0,"",(AD37/P37)))</f>
        <v>0.2</v>
      </c>
      <c r="AF37" s="94"/>
      <c r="AG37" s="96">
        <f>IFERROR(AF37/AD37,"-")</f>
        <v>0</v>
      </c>
      <c r="AH37" s="97"/>
      <c r="AI37" s="98">
        <f>IFERROR(AH37/AD37,"-")</f>
        <v>0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>
        <v>1</v>
      </c>
      <c r="AW37" s="107">
        <f>IF(P37=0,"",IF(AV37=0,"",(AV37/P37)))</f>
        <v>0.2</v>
      </c>
      <c r="AX37" s="106"/>
      <c r="AY37" s="108">
        <f>IFERROR(AX37/AV37,"-")</f>
        <v>0</v>
      </c>
      <c r="AZ37" s="109"/>
      <c r="BA37" s="110">
        <f>IFERROR(AZ37/AV37,"-")</f>
        <v>0</v>
      </c>
      <c r="BB37" s="111"/>
      <c r="BC37" s="111"/>
      <c r="BD37" s="111"/>
      <c r="BE37" s="112">
        <v>2</v>
      </c>
      <c r="BF37" s="113">
        <f>IF(P37=0,"",IF(BE37=0,"",(BE37/P37)))</f>
        <v>0.4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/>
      <c r="BO37" s="120">
        <f>IF(P37=0,"",IF(BN37=0,"",(BN37/P37)))</f>
        <v>0</v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>
        <v>1</v>
      </c>
      <c r="BX37" s="127">
        <f>IF(P37=0,"",IF(BW37=0,"",(BW37/P37)))</f>
        <v>0.2</v>
      </c>
      <c r="BY37" s="128"/>
      <c r="BZ37" s="129">
        <f>IFERROR(BY37/BW37,"-")</f>
        <v>0</v>
      </c>
      <c r="CA37" s="130"/>
      <c r="CB37" s="131">
        <f>IFERROR(CA37/BW37,"-")</f>
        <v>0</v>
      </c>
      <c r="CC37" s="132"/>
      <c r="CD37" s="132"/>
      <c r="CE37" s="132"/>
      <c r="CF37" s="133"/>
      <c r="CG37" s="134">
        <f>IF(P37=0,"",IF(CF37=0,"",(CF37/P37)))</f>
        <v>0</v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144</v>
      </c>
      <c r="C38" s="203"/>
      <c r="D38" s="203" t="s">
        <v>132</v>
      </c>
      <c r="E38" s="203" t="s">
        <v>133</v>
      </c>
      <c r="F38" s="203" t="s">
        <v>64</v>
      </c>
      <c r="G38" s="203"/>
      <c r="H38" s="90" t="s">
        <v>123</v>
      </c>
      <c r="I38" s="90" t="s">
        <v>145</v>
      </c>
      <c r="J38" s="188"/>
      <c r="K38" s="81">
        <v>11</v>
      </c>
      <c r="L38" s="81">
        <v>0</v>
      </c>
      <c r="M38" s="81">
        <v>59</v>
      </c>
      <c r="N38" s="91">
        <v>4</v>
      </c>
      <c r="O38" s="92">
        <v>0</v>
      </c>
      <c r="P38" s="93">
        <f>N38+O38</f>
        <v>4</v>
      </c>
      <c r="Q38" s="82">
        <f>IFERROR(P38/M38,"-")</f>
        <v>0.067796610169492</v>
      </c>
      <c r="R38" s="81">
        <v>0</v>
      </c>
      <c r="S38" s="81">
        <v>2</v>
      </c>
      <c r="T38" s="82">
        <f>IFERROR(S38/(O38+P38),"-")</f>
        <v>0.5</v>
      </c>
      <c r="U38" s="182"/>
      <c r="V38" s="84">
        <v>2</v>
      </c>
      <c r="W38" s="82">
        <f>IF(P38=0,"-",V38/P38)</f>
        <v>0.5</v>
      </c>
      <c r="X38" s="186">
        <v>5000</v>
      </c>
      <c r="Y38" s="187">
        <f>IFERROR(X38/P38,"-")</f>
        <v>1250</v>
      </c>
      <c r="Z38" s="187">
        <f>IFERROR(X38/V38,"-")</f>
        <v>2500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0.5</v>
      </c>
      <c r="BG38" s="112">
        <v>2</v>
      </c>
      <c r="BH38" s="114">
        <f>IFERROR(BG38/BE38,"-")</f>
        <v>1</v>
      </c>
      <c r="BI38" s="115">
        <v>5000</v>
      </c>
      <c r="BJ38" s="116">
        <f>IFERROR(BI38/BE38,"-")</f>
        <v>2500</v>
      </c>
      <c r="BK38" s="117">
        <v>2</v>
      </c>
      <c r="BL38" s="117"/>
      <c r="BM38" s="117"/>
      <c r="BN38" s="119">
        <v>2</v>
      </c>
      <c r="BO38" s="120">
        <f>IF(P38=0,"",IF(BN38=0,"",(BN38/P38)))</f>
        <v>0.5</v>
      </c>
      <c r="BP38" s="121"/>
      <c r="BQ38" s="122">
        <f>IFERROR(BP38/BN38,"-")</f>
        <v>0</v>
      </c>
      <c r="BR38" s="123"/>
      <c r="BS38" s="124">
        <f>IFERROR(BR38/BN38,"-")</f>
        <v>0</v>
      </c>
      <c r="BT38" s="125"/>
      <c r="BU38" s="125"/>
      <c r="BV38" s="125"/>
      <c r="BW38" s="126"/>
      <c r="BX38" s="127">
        <f>IF(P38=0,"",IF(BW38=0,"",(BW38/P38)))</f>
        <v>0</v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2</v>
      </c>
      <c r="CP38" s="141">
        <v>5000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146</v>
      </c>
      <c r="C39" s="203"/>
      <c r="D39" s="203" t="s">
        <v>135</v>
      </c>
      <c r="E39" s="203" t="s">
        <v>136</v>
      </c>
      <c r="F39" s="203" t="s">
        <v>64</v>
      </c>
      <c r="G39" s="203"/>
      <c r="H39" s="90" t="s">
        <v>123</v>
      </c>
      <c r="I39" s="90" t="s">
        <v>147</v>
      </c>
      <c r="J39" s="188"/>
      <c r="K39" s="81">
        <v>10</v>
      </c>
      <c r="L39" s="81">
        <v>0</v>
      </c>
      <c r="M39" s="81">
        <v>43</v>
      </c>
      <c r="N39" s="91">
        <v>4</v>
      </c>
      <c r="O39" s="92">
        <v>0</v>
      </c>
      <c r="P39" s="93">
        <f>N39+O39</f>
        <v>4</v>
      </c>
      <c r="Q39" s="82">
        <f>IFERROR(P39/M39,"-")</f>
        <v>0.093023255813953</v>
      </c>
      <c r="R39" s="81">
        <v>1</v>
      </c>
      <c r="S39" s="81">
        <v>3</v>
      </c>
      <c r="T39" s="82">
        <f>IFERROR(S39/(O39+P39),"-")</f>
        <v>0.75</v>
      </c>
      <c r="U39" s="182"/>
      <c r="V39" s="84">
        <v>2</v>
      </c>
      <c r="W39" s="82">
        <f>IF(P39=0,"-",V39/P39)</f>
        <v>0.5</v>
      </c>
      <c r="X39" s="186">
        <v>34000</v>
      </c>
      <c r="Y39" s="187">
        <f>IFERROR(X39/P39,"-")</f>
        <v>8500</v>
      </c>
      <c r="Z39" s="187">
        <f>IFERROR(X39/V39,"-")</f>
        <v>17000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>
        <v>1</v>
      </c>
      <c r="AW39" s="107">
        <f>IF(P39=0,"",IF(AV39=0,"",(AV39/P39)))</f>
        <v>0.25</v>
      </c>
      <c r="AX39" s="106"/>
      <c r="AY39" s="108">
        <f>IFERROR(AX39/AV39,"-")</f>
        <v>0</v>
      </c>
      <c r="AZ39" s="109"/>
      <c r="BA39" s="110">
        <f>IFERROR(AZ39/AV39,"-")</f>
        <v>0</v>
      </c>
      <c r="BB39" s="111"/>
      <c r="BC39" s="111"/>
      <c r="BD39" s="111"/>
      <c r="BE39" s="112">
        <v>1</v>
      </c>
      <c r="BF39" s="113">
        <f>IF(P39=0,"",IF(BE39=0,"",(BE39/P39)))</f>
        <v>0.25</v>
      </c>
      <c r="BG39" s="112">
        <v>1</v>
      </c>
      <c r="BH39" s="114">
        <f>IFERROR(BG39/BE39,"-")</f>
        <v>1</v>
      </c>
      <c r="BI39" s="115">
        <v>29000</v>
      </c>
      <c r="BJ39" s="116">
        <f>IFERROR(BI39/BE39,"-")</f>
        <v>29000</v>
      </c>
      <c r="BK39" s="117"/>
      <c r="BL39" s="117"/>
      <c r="BM39" s="117">
        <v>1</v>
      </c>
      <c r="BN39" s="119">
        <v>2</v>
      </c>
      <c r="BO39" s="120">
        <f>IF(P39=0,"",IF(BN39=0,"",(BN39/P39)))</f>
        <v>0.5</v>
      </c>
      <c r="BP39" s="121">
        <v>1</v>
      </c>
      <c r="BQ39" s="122">
        <f>IFERROR(BP39/BN39,"-")</f>
        <v>0.5</v>
      </c>
      <c r="BR39" s="123">
        <v>5000</v>
      </c>
      <c r="BS39" s="124">
        <f>IFERROR(BR39/BN39,"-")</f>
        <v>2500</v>
      </c>
      <c r="BT39" s="125">
        <v>1</v>
      </c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34000</v>
      </c>
      <c r="CQ39" s="141">
        <v>29000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148</v>
      </c>
      <c r="C40" s="203"/>
      <c r="D40" s="203" t="s">
        <v>75</v>
      </c>
      <c r="E40" s="203" t="s">
        <v>75</v>
      </c>
      <c r="F40" s="203" t="s">
        <v>76</v>
      </c>
      <c r="G40" s="203"/>
      <c r="H40" s="90"/>
      <c r="I40" s="90"/>
      <c r="J40" s="188"/>
      <c r="K40" s="81">
        <v>115</v>
      </c>
      <c r="L40" s="81">
        <v>50</v>
      </c>
      <c r="M40" s="81">
        <v>24</v>
      </c>
      <c r="N40" s="91">
        <v>16</v>
      </c>
      <c r="O40" s="92">
        <v>0</v>
      </c>
      <c r="P40" s="93">
        <f>N40+O40</f>
        <v>16</v>
      </c>
      <c r="Q40" s="82">
        <f>IFERROR(P40/M40,"-")</f>
        <v>0.66666666666667</v>
      </c>
      <c r="R40" s="81">
        <v>1</v>
      </c>
      <c r="S40" s="81">
        <v>4</v>
      </c>
      <c r="T40" s="82">
        <f>IFERROR(S40/(O40+P40),"-")</f>
        <v>0.25</v>
      </c>
      <c r="U40" s="182"/>
      <c r="V40" s="84">
        <v>5</v>
      </c>
      <c r="W40" s="82">
        <f>IF(P40=0,"-",V40/P40)</f>
        <v>0.3125</v>
      </c>
      <c r="X40" s="186">
        <v>202000</v>
      </c>
      <c r="Y40" s="187">
        <f>IFERROR(X40/P40,"-")</f>
        <v>12625</v>
      </c>
      <c r="Z40" s="187">
        <f>IFERROR(X40/V40,"-")</f>
        <v>40400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6</v>
      </c>
      <c r="BF40" s="113">
        <f>IF(P40=0,"",IF(BE40=0,"",(BE40/P40)))</f>
        <v>0.375</v>
      </c>
      <c r="BG40" s="112">
        <v>2</v>
      </c>
      <c r="BH40" s="114">
        <f>IFERROR(BG40/BE40,"-")</f>
        <v>0.33333333333333</v>
      </c>
      <c r="BI40" s="115">
        <v>8000</v>
      </c>
      <c r="BJ40" s="116">
        <f>IFERROR(BI40/BE40,"-")</f>
        <v>1333.3333333333</v>
      </c>
      <c r="BK40" s="117">
        <v>1</v>
      </c>
      <c r="BL40" s="117">
        <v>1</v>
      </c>
      <c r="BM40" s="117"/>
      <c r="BN40" s="119">
        <v>3</v>
      </c>
      <c r="BO40" s="120">
        <f>IF(P40=0,"",IF(BN40=0,"",(BN40/P40)))</f>
        <v>0.1875</v>
      </c>
      <c r="BP40" s="121">
        <v>1</v>
      </c>
      <c r="BQ40" s="122">
        <f>IFERROR(BP40/BN40,"-")</f>
        <v>0.33333333333333</v>
      </c>
      <c r="BR40" s="123">
        <v>8000</v>
      </c>
      <c r="BS40" s="124">
        <f>IFERROR(BR40/BN40,"-")</f>
        <v>2666.6666666667</v>
      </c>
      <c r="BT40" s="125"/>
      <c r="BU40" s="125">
        <v>1</v>
      </c>
      <c r="BV40" s="125"/>
      <c r="BW40" s="126">
        <v>6</v>
      </c>
      <c r="BX40" s="127">
        <f>IF(P40=0,"",IF(BW40=0,"",(BW40/P40)))</f>
        <v>0.375</v>
      </c>
      <c r="BY40" s="128">
        <v>4</v>
      </c>
      <c r="BZ40" s="129">
        <f>IFERROR(BY40/BW40,"-")</f>
        <v>0.66666666666667</v>
      </c>
      <c r="CA40" s="130">
        <v>195000</v>
      </c>
      <c r="CB40" s="131">
        <f>IFERROR(CA40/BW40,"-")</f>
        <v>32500</v>
      </c>
      <c r="CC40" s="132">
        <v>3</v>
      </c>
      <c r="CD40" s="132"/>
      <c r="CE40" s="132">
        <v>1</v>
      </c>
      <c r="CF40" s="133">
        <v>1</v>
      </c>
      <c r="CG40" s="134">
        <f>IF(P40=0,"",IF(CF40=0,"",(CF40/P40)))</f>
        <v>0.0625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5</v>
      </c>
      <c r="CP40" s="141">
        <v>202000</v>
      </c>
      <c r="CQ40" s="141">
        <v>184000</v>
      </c>
      <c r="CR40" s="141"/>
      <c r="CS40" s="142" t="str">
        <f>IF(AND(CQ40=0,CR40=0),"",IF(AND(CQ40&lt;=100000,CR40&lt;=100000),"",IF(CQ40/CP40&gt;0.7,"男高",IF(CR40/CP40&gt;0.7,"女高",""))))</f>
        <v>男高</v>
      </c>
    </row>
    <row r="41" spans="1:98">
      <c r="A41" s="80">
        <f>AB41</f>
        <v>4.175</v>
      </c>
      <c r="B41" s="203" t="s">
        <v>149</v>
      </c>
      <c r="C41" s="203"/>
      <c r="D41" s="203" t="s">
        <v>150</v>
      </c>
      <c r="E41" s="203" t="s">
        <v>96</v>
      </c>
      <c r="F41" s="203" t="s">
        <v>64</v>
      </c>
      <c r="G41" s="203" t="s">
        <v>65</v>
      </c>
      <c r="H41" s="90" t="s">
        <v>86</v>
      </c>
      <c r="I41" s="90" t="s">
        <v>151</v>
      </c>
      <c r="J41" s="188">
        <v>120000</v>
      </c>
      <c r="K41" s="81">
        <v>13</v>
      </c>
      <c r="L41" s="81">
        <v>0</v>
      </c>
      <c r="M41" s="81">
        <v>41</v>
      </c>
      <c r="N41" s="91">
        <v>3</v>
      </c>
      <c r="O41" s="92">
        <v>0</v>
      </c>
      <c r="P41" s="93">
        <f>N41+O41</f>
        <v>3</v>
      </c>
      <c r="Q41" s="82">
        <f>IFERROR(P41/M41,"-")</f>
        <v>0.073170731707317</v>
      </c>
      <c r="R41" s="81">
        <v>0</v>
      </c>
      <c r="S41" s="81">
        <v>0</v>
      </c>
      <c r="T41" s="82">
        <f>IFERROR(S41/(O41+P41),"-")</f>
        <v>0</v>
      </c>
      <c r="U41" s="182">
        <f>IFERROR(J41/SUM(P41:P42),"-")</f>
        <v>10909.090909091</v>
      </c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>
        <f>SUM(X41:X42)-SUM(J41:J42)</f>
        <v>381000</v>
      </c>
      <c r="AB41" s="85">
        <f>SUM(X41:X42)/SUM(J41:J42)</f>
        <v>4.175</v>
      </c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0.33333333333333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/>
      <c r="BF41" s="113">
        <f>IF(P41=0,"",IF(BE41=0,"",(BE41/P41)))</f>
        <v>0</v>
      </c>
      <c r="BG41" s="112"/>
      <c r="BH41" s="114" t="str">
        <f>IFERROR(BG41/BE41,"-")</f>
        <v>-</v>
      </c>
      <c r="BI41" s="115"/>
      <c r="BJ41" s="116" t="str">
        <f>IFERROR(BI41/BE41,"-")</f>
        <v>-</v>
      </c>
      <c r="BK41" s="117"/>
      <c r="BL41" s="117"/>
      <c r="BM41" s="117"/>
      <c r="BN41" s="119">
        <v>1</v>
      </c>
      <c r="BO41" s="120">
        <f>IF(P41=0,"",IF(BN41=0,"",(BN41/P41)))</f>
        <v>0.33333333333333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1</v>
      </c>
      <c r="BX41" s="127">
        <f>IF(P41=0,"",IF(BW41=0,"",(BW41/P41)))</f>
        <v>0.33333333333333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152</v>
      </c>
      <c r="C42" s="203"/>
      <c r="D42" s="203" t="s">
        <v>150</v>
      </c>
      <c r="E42" s="203" t="s">
        <v>96</v>
      </c>
      <c r="F42" s="203" t="s">
        <v>76</v>
      </c>
      <c r="G42" s="203"/>
      <c r="H42" s="90"/>
      <c r="I42" s="90"/>
      <c r="J42" s="188"/>
      <c r="K42" s="81">
        <v>79</v>
      </c>
      <c r="L42" s="81">
        <v>38</v>
      </c>
      <c r="M42" s="81">
        <v>11</v>
      </c>
      <c r="N42" s="91">
        <v>8</v>
      </c>
      <c r="O42" s="92">
        <v>0</v>
      </c>
      <c r="P42" s="93">
        <f>N42+O42</f>
        <v>8</v>
      </c>
      <c r="Q42" s="82">
        <f>IFERROR(P42/M42,"-")</f>
        <v>0.72727272727273</v>
      </c>
      <c r="R42" s="81">
        <v>1</v>
      </c>
      <c r="S42" s="81">
        <v>2</v>
      </c>
      <c r="T42" s="82">
        <f>IFERROR(S42/(O42+P42),"-")</f>
        <v>0.25</v>
      </c>
      <c r="U42" s="182"/>
      <c r="V42" s="84">
        <v>2</v>
      </c>
      <c r="W42" s="82">
        <f>IF(P42=0,"-",V42/P42)</f>
        <v>0.25</v>
      </c>
      <c r="X42" s="186">
        <v>501000</v>
      </c>
      <c r="Y42" s="187">
        <f>IFERROR(X42/P42,"-")</f>
        <v>62625</v>
      </c>
      <c r="Z42" s="187">
        <f>IFERROR(X42/V42,"-")</f>
        <v>250500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/>
      <c r="BF42" s="113">
        <f>IF(P42=0,"",IF(BE42=0,"",(BE42/P42)))</f>
        <v>0</v>
      </c>
      <c r="BG42" s="112"/>
      <c r="BH42" s="114" t="str">
        <f>IFERROR(BG42/BE42,"-")</f>
        <v>-</v>
      </c>
      <c r="BI42" s="115"/>
      <c r="BJ42" s="116" t="str">
        <f>IFERROR(BI42/BE42,"-")</f>
        <v>-</v>
      </c>
      <c r="BK42" s="117"/>
      <c r="BL42" s="117"/>
      <c r="BM42" s="117"/>
      <c r="BN42" s="119">
        <v>4</v>
      </c>
      <c r="BO42" s="120">
        <f>IF(P42=0,"",IF(BN42=0,"",(BN42/P42)))</f>
        <v>0.5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3</v>
      </c>
      <c r="BX42" s="127">
        <f>IF(P42=0,"",IF(BW42=0,"",(BW42/P42)))</f>
        <v>0.375</v>
      </c>
      <c r="BY42" s="128">
        <v>1</v>
      </c>
      <c r="BZ42" s="129">
        <f>IFERROR(BY42/BW42,"-")</f>
        <v>0.33333333333333</v>
      </c>
      <c r="CA42" s="130">
        <v>251000</v>
      </c>
      <c r="CB42" s="131">
        <f>IFERROR(CA42/BW42,"-")</f>
        <v>83666.666666667</v>
      </c>
      <c r="CC42" s="132"/>
      <c r="CD42" s="132"/>
      <c r="CE42" s="132">
        <v>1</v>
      </c>
      <c r="CF42" s="133">
        <v>1</v>
      </c>
      <c r="CG42" s="134">
        <f>IF(P42=0,"",IF(CF42=0,"",(CF42/P42)))</f>
        <v>0.125</v>
      </c>
      <c r="CH42" s="135">
        <v>1</v>
      </c>
      <c r="CI42" s="136">
        <f>IFERROR(CH42/CF42,"-")</f>
        <v>1</v>
      </c>
      <c r="CJ42" s="137">
        <v>250000</v>
      </c>
      <c r="CK42" s="138">
        <f>IFERROR(CJ42/CF42,"-")</f>
        <v>250000</v>
      </c>
      <c r="CL42" s="139"/>
      <c r="CM42" s="139"/>
      <c r="CN42" s="139">
        <v>1</v>
      </c>
      <c r="CO42" s="140">
        <v>2</v>
      </c>
      <c r="CP42" s="141">
        <v>501000</v>
      </c>
      <c r="CQ42" s="141">
        <v>251000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0.21333333333333</v>
      </c>
      <c r="B43" s="203" t="s">
        <v>153</v>
      </c>
      <c r="C43" s="203"/>
      <c r="D43" s="203" t="s">
        <v>154</v>
      </c>
      <c r="E43" s="203" t="s">
        <v>63</v>
      </c>
      <c r="F43" s="203" t="s">
        <v>64</v>
      </c>
      <c r="G43" s="203" t="s">
        <v>69</v>
      </c>
      <c r="H43" s="90" t="s">
        <v>86</v>
      </c>
      <c r="I43" s="204" t="s">
        <v>155</v>
      </c>
      <c r="J43" s="188">
        <v>150000</v>
      </c>
      <c r="K43" s="81">
        <v>8</v>
      </c>
      <c r="L43" s="81">
        <v>0</v>
      </c>
      <c r="M43" s="81">
        <v>58</v>
      </c>
      <c r="N43" s="91">
        <v>2</v>
      </c>
      <c r="O43" s="92">
        <v>0</v>
      </c>
      <c r="P43" s="93">
        <f>N43+O43</f>
        <v>2</v>
      </c>
      <c r="Q43" s="82">
        <f>IFERROR(P43/M43,"-")</f>
        <v>0.03448275862069</v>
      </c>
      <c r="R43" s="81">
        <v>1</v>
      </c>
      <c r="S43" s="81">
        <v>1</v>
      </c>
      <c r="T43" s="82">
        <f>IFERROR(S43/(O43+P43),"-")</f>
        <v>0.5</v>
      </c>
      <c r="U43" s="182">
        <f>IFERROR(J43/SUM(P43:P44),"-")</f>
        <v>30000</v>
      </c>
      <c r="V43" s="84">
        <v>1</v>
      </c>
      <c r="W43" s="82">
        <f>IF(P43=0,"-",V43/P43)</f>
        <v>0.5</v>
      </c>
      <c r="X43" s="186">
        <v>32000</v>
      </c>
      <c r="Y43" s="187">
        <f>IFERROR(X43/P43,"-")</f>
        <v>16000</v>
      </c>
      <c r="Z43" s="187">
        <f>IFERROR(X43/V43,"-")</f>
        <v>32000</v>
      </c>
      <c r="AA43" s="188">
        <f>SUM(X43:X44)-SUM(J43:J44)</f>
        <v>-118000</v>
      </c>
      <c r="AB43" s="85">
        <f>SUM(X43:X44)/SUM(J43:J44)</f>
        <v>0.21333333333333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1</v>
      </c>
      <c r="BF43" s="113">
        <f>IF(P43=0,"",IF(BE43=0,"",(BE43/P43)))</f>
        <v>0.5</v>
      </c>
      <c r="BG43" s="112">
        <v>1</v>
      </c>
      <c r="BH43" s="114">
        <f>IFERROR(BG43/BE43,"-")</f>
        <v>1</v>
      </c>
      <c r="BI43" s="115">
        <v>32000</v>
      </c>
      <c r="BJ43" s="116">
        <f>IFERROR(BI43/BE43,"-")</f>
        <v>32000</v>
      </c>
      <c r="BK43" s="117"/>
      <c r="BL43" s="117"/>
      <c r="BM43" s="117">
        <v>1</v>
      </c>
      <c r="BN43" s="119">
        <v>1</v>
      </c>
      <c r="BO43" s="120">
        <f>IF(P43=0,"",IF(BN43=0,"",(BN43/P43)))</f>
        <v>0.5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/>
      <c r="CG43" s="134">
        <f>IF(P43=0,"",IF(CF43=0,"",(CF43/P43)))</f>
        <v>0</v>
      </c>
      <c r="CH43" s="135"/>
      <c r="CI43" s="136" t="str">
        <f>IFERROR(CH43/CF43,"-")</f>
        <v>-</v>
      </c>
      <c r="CJ43" s="137"/>
      <c r="CK43" s="138" t="str">
        <f>IFERROR(CJ43/CF43,"-")</f>
        <v>-</v>
      </c>
      <c r="CL43" s="139"/>
      <c r="CM43" s="139"/>
      <c r="CN43" s="139"/>
      <c r="CO43" s="140">
        <v>1</v>
      </c>
      <c r="CP43" s="141">
        <v>32000</v>
      </c>
      <c r="CQ43" s="141">
        <v>32000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156</v>
      </c>
      <c r="C44" s="203"/>
      <c r="D44" s="203" t="s">
        <v>154</v>
      </c>
      <c r="E44" s="203" t="s">
        <v>63</v>
      </c>
      <c r="F44" s="203" t="s">
        <v>76</v>
      </c>
      <c r="G44" s="203"/>
      <c r="H44" s="90"/>
      <c r="I44" s="90"/>
      <c r="J44" s="188"/>
      <c r="K44" s="81">
        <v>34</v>
      </c>
      <c r="L44" s="81">
        <v>22</v>
      </c>
      <c r="M44" s="81">
        <v>5</v>
      </c>
      <c r="N44" s="91">
        <v>3</v>
      </c>
      <c r="O44" s="92">
        <v>0</v>
      </c>
      <c r="P44" s="93">
        <f>N44+O44</f>
        <v>3</v>
      </c>
      <c r="Q44" s="82">
        <f>IFERROR(P44/M44,"-")</f>
        <v>0.6</v>
      </c>
      <c r="R44" s="81">
        <v>0</v>
      </c>
      <c r="S44" s="81">
        <v>1</v>
      </c>
      <c r="T44" s="82">
        <f>IFERROR(S44/(O44+P44),"-")</f>
        <v>0.33333333333333</v>
      </c>
      <c r="U44" s="182"/>
      <c r="V44" s="84">
        <v>0</v>
      </c>
      <c r="W44" s="82">
        <f>IF(P44=0,"-",V44/P44)</f>
        <v>0</v>
      </c>
      <c r="X44" s="186">
        <v>0</v>
      </c>
      <c r="Y44" s="187">
        <f>IFERROR(X44/P44,"-")</f>
        <v>0</v>
      </c>
      <c r="Z44" s="187" t="str">
        <f>IFERROR(X44/V44,"-")</f>
        <v>-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>
        <v>1</v>
      </c>
      <c r="AW44" s="107">
        <f>IF(P44=0,"",IF(AV44=0,"",(AV44/P44)))</f>
        <v>0.33333333333333</v>
      </c>
      <c r="AX44" s="106"/>
      <c r="AY44" s="108">
        <f>IFERROR(AX44/AV44,"-")</f>
        <v>0</v>
      </c>
      <c r="AZ44" s="109"/>
      <c r="BA44" s="110">
        <f>IFERROR(AZ44/AV44,"-")</f>
        <v>0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0.66666666666667</v>
      </c>
      <c r="BP44" s="121"/>
      <c r="BQ44" s="122">
        <f>IFERROR(BP44/BN44,"-")</f>
        <v>0</v>
      </c>
      <c r="BR44" s="123"/>
      <c r="BS44" s="124">
        <f>IFERROR(BR44/BN44,"-")</f>
        <v>0</v>
      </c>
      <c r="BT44" s="125"/>
      <c r="BU44" s="125"/>
      <c r="BV44" s="125"/>
      <c r="BW44" s="126"/>
      <c r="BX44" s="127">
        <f>IF(P44=0,"",IF(BW44=0,"",(BW44/P44)))</f>
        <v>0</v>
      </c>
      <c r="BY44" s="128"/>
      <c r="BZ44" s="129" t="str">
        <f>IFERROR(BY44/BW44,"-")</f>
        <v>-</v>
      </c>
      <c r="CA44" s="130"/>
      <c r="CB44" s="131" t="str">
        <f>IFERROR(CA44/BW44,"-")</f>
        <v>-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0</v>
      </c>
      <c r="CP44" s="141">
        <v>0</v>
      </c>
      <c r="CQ44" s="141"/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>
        <f>AB45</f>
        <v>0.038461538461538</v>
      </c>
      <c r="B45" s="203" t="s">
        <v>157</v>
      </c>
      <c r="C45" s="203"/>
      <c r="D45" s="203" t="s">
        <v>158</v>
      </c>
      <c r="E45" s="203" t="s">
        <v>159</v>
      </c>
      <c r="F45" s="203" t="s">
        <v>64</v>
      </c>
      <c r="G45" s="203" t="s">
        <v>81</v>
      </c>
      <c r="H45" s="90" t="s">
        <v>86</v>
      </c>
      <c r="I45" s="90" t="s">
        <v>103</v>
      </c>
      <c r="J45" s="188">
        <v>130000</v>
      </c>
      <c r="K45" s="81">
        <v>10</v>
      </c>
      <c r="L45" s="81">
        <v>0</v>
      </c>
      <c r="M45" s="81">
        <v>43</v>
      </c>
      <c r="N45" s="91">
        <v>4</v>
      </c>
      <c r="O45" s="92">
        <v>0</v>
      </c>
      <c r="P45" s="93">
        <f>N45+O45</f>
        <v>4</v>
      </c>
      <c r="Q45" s="82">
        <f>IFERROR(P45/M45,"-")</f>
        <v>0.093023255813953</v>
      </c>
      <c r="R45" s="81">
        <v>0</v>
      </c>
      <c r="S45" s="81">
        <v>1</v>
      </c>
      <c r="T45" s="82">
        <f>IFERROR(S45/(O45+P45),"-")</f>
        <v>0.25</v>
      </c>
      <c r="U45" s="182">
        <f>IFERROR(J45/SUM(P45:P46),"-")</f>
        <v>18571.428571429</v>
      </c>
      <c r="V45" s="84">
        <v>0</v>
      </c>
      <c r="W45" s="82">
        <f>IF(P45=0,"-",V45/P45)</f>
        <v>0</v>
      </c>
      <c r="X45" s="186">
        <v>0</v>
      </c>
      <c r="Y45" s="187">
        <f>IFERROR(X45/P45,"-")</f>
        <v>0</v>
      </c>
      <c r="Z45" s="187" t="str">
        <f>IFERROR(X45/V45,"-")</f>
        <v>-</v>
      </c>
      <c r="AA45" s="188">
        <f>SUM(X45:X46)-SUM(J45:J46)</f>
        <v>-125000</v>
      </c>
      <c r="AB45" s="85">
        <f>SUM(X45:X46)/SUM(J45:J46)</f>
        <v>0.038461538461538</v>
      </c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>
        <v>1</v>
      </c>
      <c r="AW45" s="107">
        <f>IF(P45=0,"",IF(AV45=0,"",(AV45/P45)))</f>
        <v>0.25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/>
      <c r="BF45" s="113">
        <f>IF(P45=0,"",IF(BE45=0,"",(BE45/P45)))</f>
        <v>0</v>
      </c>
      <c r="BG45" s="112"/>
      <c r="BH45" s="114" t="str">
        <f>IFERROR(BG45/BE45,"-")</f>
        <v>-</v>
      </c>
      <c r="BI45" s="115"/>
      <c r="BJ45" s="116" t="str">
        <f>IFERROR(BI45/BE45,"-")</f>
        <v>-</v>
      </c>
      <c r="BK45" s="117"/>
      <c r="BL45" s="117"/>
      <c r="BM45" s="117"/>
      <c r="BN45" s="119">
        <v>2</v>
      </c>
      <c r="BO45" s="120">
        <f>IF(P45=0,"",IF(BN45=0,"",(BN45/P45)))</f>
        <v>0.5</v>
      </c>
      <c r="BP45" s="121"/>
      <c r="BQ45" s="122">
        <f>IFERROR(BP45/BN45,"-")</f>
        <v>0</v>
      </c>
      <c r="BR45" s="123"/>
      <c r="BS45" s="124">
        <f>IFERROR(BR45/BN45,"-")</f>
        <v>0</v>
      </c>
      <c r="BT45" s="125"/>
      <c r="BU45" s="125"/>
      <c r="BV45" s="125"/>
      <c r="BW45" s="126">
        <v>1</v>
      </c>
      <c r="BX45" s="127">
        <f>IF(P45=0,"",IF(BW45=0,"",(BW45/P45)))</f>
        <v>0.25</v>
      </c>
      <c r="BY45" s="128"/>
      <c r="BZ45" s="129">
        <f>IFERROR(BY45/BW45,"-")</f>
        <v>0</v>
      </c>
      <c r="CA45" s="130"/>
      <c r="CB45" s="131">
        <f>IFERROR(CA45/BW45,"-")</f>
        <v>0</v>
      </c>
      <c r="CC45" s="132"/>
      <c r="CD45" s="132"/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0</v>
      </c>
      <c r="CP45" s="141">
        <v>0</v>
      </c>
      <c r="CQ45" s="141"/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160</v>
      </c>
      <c r="C46" s="203"/>
      <c r="D46" s="203" t="s">
        <v>158</v>
      </c>
      <c r="E46" s="203" t="s">
        <v>159</v>
      </c>
      <c r="F46" s="203" t="s">
        <v>76</v>
      </c>
      <c r="G46" s="203"/>
      <c r="H46" s="90"/>
      <c r="I46" s="90"/>
      <c r="J46" s="188"/>
      <c r="K46" s="81">
        <v>33</v>
      </c>
      <c r="L46" s="81">
        <v>26</v>
      </c>
      <c r="M46" s="81">
        <v>6</v>
      </c>
      <c r="N46" s="91">
        <v>3</v>
      </c>
      <c r="O46" s="92">
        <v>0</v>
      </c>
      <c r="P46" s="93">
        <f>N46+O46</f>
        <v>3</v>
      </c>
      <c r="Q46" s="82">
        <f>IFERROR(P46/M46,"-")</f>
        <v>0.5</v>
      </c>
      <c r="R46" s="81">
        <v>0</v>
      </c>
      <c r="S46" s="81">
        <v>2</v>
      </c>
      <c r="T46" s="82">
        <f>IFERROR(S46/(O46+P46),"-")</f>
        <v>0.66666666666667</v>
      </c>
      <c r="U46" s="182"/>
      <c r="V46" s="84">
        <v>1</v>
      </c>
      <c r="W46" s="82">
        <f>IF(P46=0,"-",V46/P46)</f>
        <v>0.33333333333333</v>
      </c>
      <c r="X46" s="186">
        <v>5000</v>
      </c>
      <c r="Y46" s="187">
        <f>IFERROR(X46/P46,"-")</f>
        <v>1666.6666666667</v>
      </c>
      <c r="Z46" s="187">
        <f>IFERROR(X46/V46,"-")</f>
        <v>5000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>
        <v>1</v>
      </c>
      <c r="BF46" s="113">
        <f>IF(P46=0,"",IF(BE46=0,"",(BE46/P46)))</f>
        <v>0.33333333333333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>
        <v>1</v>
      </c>
      <c r="BO46" s="120">
        <f>IF(P46=0,"",IF(BN46=0,"",(BN46/P46)))</f>
        <v>0.33333333333333</v>
      </c>
      <c r="BP46" s="121"/>
      <c r="BQ46" s="122">
        <f>IFERROR(BP46/BN46,"-")</f>
        <v>0</v>
      </c>
      <c r="BR46" s="123"/>
      <c r="BS46" s="124">
        <f>IFERROR(BR46/BN46,"-")</f>
        <v>0</v>
      </c>
      <c r="BT46" s="125"/>
      <c r="BU46" s="125"/>
      <c r="BV46" s="125"/>
      <c r="BW46" s="126">
        <v>1</v>
      </c>
      <c r="BX46" s="127">
        <f>IF(P46=0,"",IF(BW46=0,"",(BW46/P46)))</f>
        <v>0.33333333333333</v>
      </c>
      <c r="BY46" s="128">
        <v>1</v>
      </c>
      <c r="BZ46" s="129">
        <f>IFERROR(BY46/BW46,"-")</f>
        <v>1</v>
      </c>
      <c r="CA46" s="130">
        <v>5000</v>
      </c>
      <c r="CB46" s="131">
        <f>IFERROR(CA46/BW46,"-")</f>
        <v>5000</v>
      </c>
      <c r="CC46" s="132">
        <v>1</v>
      </c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1</v>
      </c>
      <c r="CP46" s="141">
        <v>5000</v>
      </c>
      <c r="CQ46" s="141">
        <v>5000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>
        <f>AB47</f>
        <v>4.5307692307692</v>
      </c>
      <c r="B47" s="203" t="s">
        <v>161</v>
      </c>
      <c r="C47" s="203"/>
      <c r="D47" s="203" t="s">
        <v>162</v>
      </c>
      <c r="E47" s="203" t="s">
        <v>163</v>
      </c>
      <c r="F47" s="203" t="s">
        <v>64</v>
      </c>
      <c r="G47" s="203" t="s">
        <v>81</v>
      </c>
      <c r="H47" s="90" t="s">
        <v>86</v>
      </c>
      <c r="I47" s="205" t="s">
        <v>164</v>
      </c>
      <c r="J47" s="188">
        <v>130000</v>
      </c>
      <c r="K47" s="81">
        <v>21</v>
      </c>
      <c r="L47" s="81">
        <v>0</v>
      </c>
      <c r="M47" s="81">
        <v>62</v>
      </c>
      <c r="N47" s="91">
        <v>6</v>
      </c>
      <c r="O47" s="92">
        <v>0</v>
      </c>
      <c r="P47" s="93">
        <f>N47+O47</f>
        <v>6</v>
      </c>
      <c r="Q47" s="82">
        <f>IFERROR(P47/M47,"-")</f>
        <v>0.096774193548387</v>
      </c>
      <c r="R47" s="81">
        <v>0</v>
      </c>
      <c r="S47" s="81">
        <v>3</v>
      </c>
      <c r="T47" s="82">
        <f>IFERROR(S47/(O47+P47),"-")</f>
        <v>0.5</v>
      </c>
      <c r="U47" s="182">
        <f>IFERROR(J47/SUM(P47:P48),"-")</f>
        <v>8125</v>
      </c>
      <c r="V47" s="84">
        <v>1</v>
      </c>
      <c r="W47" s="82">
        <f>IF(P47=0,"-",V47/P47)</f>
        <v>0.16666666666667</v>
      </c>
      <c r="X47" s="186">
        <v>40000</v>
      </c>
      <c r="Y47" s="187">
        <f>IFERROR(X47/P47,"-")</f>
        <v>6666.6666666667</v>
      </c>
      <c r="Z47" s="187">
        <f>IFERROR(X47/V47,"-")</f>
        <v>40000</v>
      </c>
      <c r="AA47" s="188">
        <f>SUM(X47:X48)-SUM(J47:J48)</f>
        <v>459000</v>
      </c>
      <c r="AB47" s="85">
        <f>SUM(X47:X48)/SUM(J47:J48)</f>
        <v>4.5307692307692</v>
      </c>
      <c r="AC47" s="79"/>
      <c r="AD47" s="94">
        <v>1</v>
      </c>
      <c r="AE47" s="95">
        <f>IF(P47=0,"",IF(AD47=0,"",(AD47/P47)))</f>
        <v>0.16666666666667</v>
      </c>
      <c r="AF47" s="94"/>
      <c r="AG47" s="96">
        <f>IFERROR(AF47/AD47,"-")</f>
        <v>0</v>
      </c>
      <c r="AH47" s="97"/>
      <c r="AI47" s="98">
        <f>IFERROR(AH47/AD47,"-")</f>
        <v>0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2</v>
      </c>
      <c r="BF47" s="113">
        <f>IF(P47=0,"",IF(BE47=0,"",(BE47/P47)))</f>
        <v>0.33333333333333</v>
      </c>
      <c r="BG47" s="112">
        <v>1</v>
      </c>
      <c r="BH47" s="114">
        <f>IFERROR(BG47/BE47,"-")</f>
        <v>0.5</v>
      </c>
      <c r="BI47" s="115">
        <v>40000</v>
      </c>
      <c r="BJ47" s="116">
        <f>IFERROR(BI47/BE47,"-")</f>
        <v>20000</v>
      </c>
      <c r="BK47" s="117"/>
      <c r="BL47" s="117"/>
      <c r="BM47" s="117">
        <v>1</v>
      </c>
      <c r="BN47" s="119">
        <v>3</v>
      </c>
      <c r="BO47" s="120">
        <f>IF(P47=0,"",IF(BN47=0,"",(BN47/P47)))</f>
        <v>0.5</v>
      </c>
      <c r="BP47" s="121"/>
      <c r="BQ47" s="122">
        <f>IFERROR(BP47/BN47,"-")</f>
        <v>0</v>
      </c>
      <c r="BR47" s="123"/>
      <c r="BS47" s="124">
        <f>IFERROR(BR47/BN47,"-")</f>
        <v>0</v>
      </c>
      <c r="BT47" s="125"/>
      <c r="BU47" s="125"/>
      <c r="BV47" s="125"/>
      <c r="BW47" s="126"/>
      <c r="BX47" s="127">
        <f>IF(P47=0,"",IF(BW47=0,"",(BW47/P47)))</f>
        <v>0</v>
      </c>
      <c r="BY47" s="128"/>
      <c r="BZ47" s="129" t="str">
        <f>IFERROR(BY47/BW47,"-")</f>
        <v>-</v>
      </c>
      <c r="CA47" s="130"/>
      <c r="CB47" s="131" t="str">
        <f>IFERROR(CA47/BW47,"-")</f>
        <v>-</v>
      </c>
      <c r="CC47" s="132"/>
      <c r="CD47" s="132"/>
      <c r="CE47" s="132"/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1</v>
      </c>
      <c r="CP47" s="141">
        <v>40000</v>
      </c>
      <c r="CQ47" s="141">
        <v>40000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/>
      <c r="B48" s="203" t="s">
        <v>165</v>
      </c>
      <c r="C48" s="203"/>
      <c r="D48" s="203" t="s">
        <v>162</v>
      </c>
      <c r="E48" s="203" t="s">
        <v>163</v>
      </c>
      <c r="F48" s="203" t="s">
        <v>76</v>
      </c>
      <c r="G48" s="203"/>
      <c r="H48" s="90"/>
      <c r="I48" s="90"/>
      <c r="J48" s="188"/>
      <c r="K48" s="81">
        <v>57</v>
      </c>
      <c r="L48" s="81">
        <v>40</v>
      </c>
      <c r="M48" s="81">
        <v>19</v>
      </c>
      <c r="N48" s="91">
        <v>10</v>
      </c>
      <c r="O48" s="92">
        <v>0</v>
      </c>
      <c r="P48" s="93">
        <f>N48+O48</f>
        <v>10</v>
      </c>
      <c r="Q48" s="82">
        <f>IFERROR(P48/M48,"-")</f>
        <v>0.52631578947368</v>
      </c>
      <c r="R48" s="81">
        <v>2</v>
      </c>
      <c r="S48" s="81">
        <v>4</v>
      </c>
      <c r="T48" s="82">
        <f>IFERROR(S48/(O48+P48),"-")</f>
        <v>0.4</v>
      </c>
      <c r="U48" s="182"/>
      <c r="V48" s="84">
        <v>5</v>
      </c>
      <c r="W48" s="82">
        <f>IF(P48=0,"-",V48/P48)</f>
        <v>0.5</v>
      </c>
      <c r="X48" s="186">
        <v>549000</v>
      </c>
      <c r="Y48" s="187">
        <f>IFERROR(X48/P48,"-")</f>
        <v>54900</v>
      </c>
      <c r="Z48" s="187">
        <f>IFERROR(X48/V48,"-")</f>
        <v>109800</v>
      </c>
      <c r="AA48" s="188"/>
      <c r="AB48" s="85"/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>
        <v>1</v>
      </c>
      <c r="BF48" s="113">
        <f>IF(P48=0,"",IF(BE48=0,"",(BE48/P48)))</f>
        <v>0.1</v>
      </c>
      <c r="BG48" s="112"/>
      <c r="BH48" s="114">
        <f>IFERROR(BG48/BE48,"-")</f>
        <v>0</v>
      </c>
      <c r="BI48" s="115"/>
      <c r="BJ48" s="116">
        <f>IFERROR(BI48/BE48,"-")</f>
        <v>0</v>
      </c>
      <c r="BK48" s="117"/>
      <c r="BL48" s="117"/>
      <c r="BM48" s="117"/>
      <c r="BN48" s="119">
        <v>3</v>
      </c>
      <c r="BO48" s="120">
        <f>IF(P48=0,"",IF(BN48=0,"",(BN48/P48)))</f>
        <v>0.3</v>
      </c>
      <c r="BP48" s="121">
        <v>1</v>
      </c>
      <c r="BQ48" s="122">
        <f>IFERROR(BP48/BN48,"-")</f>
        <v>0.33333333333333</v>
      </c>
      <c r="BR48" s="123">
        <v>5000</v>
      </c>
      <c r="BS48" s="124">
        <f>IFERROR(BR48/BN48,"-")</f>
        <v>1666.6666666667</v>
      </c>
      <c r="BT48" s="125">
        <v>1</v>
      </c>
      <c r="BU48" s="125"/>
      <c r="BV48" s="125"/>
      <c r="BW48" s="126">
        <v>4</v>
      </c>
      <c r="BX48" s="127">
        <f>IF(P48=0,"",IF(BW48=0,"",(BW48/P48)))</f>
        <v>0.4</v>
      </c>
      <c r="BY48" s="128">
        <v>4</v>
      </c>
      <c r="BZ48" s="129">
        <f>IFERROR(BY48/BW48,"-")</f>
        <v>1</v>
      </c>
      <c r="CA48" s="130">
        <v>190000</v>
      </c>
      <c r="CB48" s="131">
        <f>IFERROR(CA48/BW48,"-")</f>
        <v>47500</v>
      </c>
      <c r="CC48" s="132">
        <v>1</v>
      </c>
      <c r="CD48" s="132"/>
      <c r="CE48" s="132">
        <v>3</v>
      </c>
      <c r="CF48" s="133">
        <v>2</v>
      </c>
      <c r="CG48" s="134">
        <f>IF(P48=0,"",IF(CF48=0,"",(CF48/P48)))</f>
        <v>0.2</v>
      </c>
      <c r="CH48" s="135">
        <v>1</v>
      </c>
      <c r="CI48" s="136">
        <f>IFERROR(CH48/CF48,"-")</f>
        <v>0.5</v>
      </c>
      <c r="CJ48" s="137">
        <v>354000</v>
      </c>
      <c r="CK48" s="138">
        <f>IFERROR(CJ48/CF48,"-")</f>
        <v>177000</v>
      </c>
      <c r="CL48" s="139"/>
      <c r="CM48" s="139"/>
      <c r="CN48" s="139">
        <v>1</v>
      </c>
      <c r="CO48" s="140">
        <v>5</v>
      </c>
      <c r="CP48" s="141">
        <v>549000</v>
      </c>
      <c r="CQ48" s="141">
        <v>354000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>
        <f>AB49</f>
        <v>0</v>
      </c>
      <c r="B49" s="203" t="s">
        <v>166</v>
      </c>
      <c r="C49" s="203"/>
      <c r="D49" s="203" t="s">
        <v>167</v>
      </c>
      <c r="E49" s="203" t="s">
        <v>80</v>
      </c>
      <c r="F49" s="203" t="s">
        <v>64</v>
      </c>
      <c r="G49" s="203" t="s">
        <v>142</v>
      </c>
      <c r="H49" s="90" t="s">
        <v>86</v>
      </c>
      <c r="I49" s="205" t="s">
        <v>98</v>
      </c>
      <c r="J49" s="188">
        <v>130000</v>
      </c>
      <c r="K49" s="81">
        <v>6</v>
      </c>
      <c r="L49" s="81">
        <v>0</v>
      </c>
      <c r="M49" s="81">
        <v>41</v>
      </c>
      <c r="N49" s="91">
        <v>4</v>
      </c>
      <c r="O49" s="92">
        <v>0</v>
      </c>
      <c r="P49" s="93">
        <f>N49+O49</f>
        <v>4</v>
      </c>
      <c r="Q49" s="82">
        <f>IFERROR(P49/M49,"-")</f>
        <v>0.097560975609756</v>
      </c>
      <c r="R49" s="81">
        <v>0</v>
      </c>
      <c r="S49" s="81">
        <v>1</v>
      </c>
      <c r="T49" s="82">
        <f>IFERROR(S49/(O49+P49),"-")</f>
        <v>0.25</v>
      </c>
      <c r="U49" s="182">
        <f>IFERROR(J49/SUM(P49:P50),"-")</f>
        <v>14444.444444444</v>
      </c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>
        <f>SUM(X49:X50)-SUM(J49:J50)</f>
        <v>-130000</v>
      </c>
      <c r="AB49" s="85">
        <f>SUM(X49:X50)/SUM(J49:J50)</f>
        <v>0</v>
      </c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0.25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1</v>
      </c>
      <c r="BO49" s="120">
        <f>IF(P49=0,"",IF(BN49=0,"",(BN49/P49)))</f>
        <v>0.25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0.25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>
        <v>1</v>
      </c>
      <c r="CG49" s="134">
        <f>IF(P49=0,"",IF(CF49=0,"",(CF49/P49)))</f>
        <v>0.25</v>
      </c>
      <c r="CH49" s="135"/>
      <c r="CI49" s="136">
        <f>IFERROR(CH49/CF49,"-")</f>
        <v>0</v>
      </c>
      <c r="CJ49" s="137"/>
      <c r="CK49" s="138">
        <f>IFERROR(CJ49/CF49,"-")</f>
        <v>0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168</v>
      </c>
      <c r="C50" s="203"/>
      <c r="D50" s="203" t="s">
        <v>167</v>
      </c>
      <c r="E50" s="203" t="s">
        <v>80</v>
      </c>
      <c r="F50" s="203" t="s">
        <v>76</v>
      </c>
      <c r="G50" s="203"/>
      <c r="H50" s="90"/>
      <c r="I50" s="90"/>
      <c r="J50" s="188"/>
      <c r="K50" s="81">
        <v>21</v>
      </c>
      <c r="L50" s="81">
        <v>17</v>
      </c>
      <c r="M50" s="81">
        <v>6</v>
      </c>
      <c r="N50" s="91">
        <v>5</v>
      </c>
      <c r="O50" s="92">
        <v>0</v>
      </c>
      <c r="P50" s="93">
        <f>N50+O50</f>
        <v>5</v>
      </c>
      <c r="Q50" s="82">
        <f>IFERROR(P50/M50,"-")</f>
        <v>0.83333333333333</v>
      </c>
      <c r="R50" s="81">
        <v>0</v>
      </c>
      <c r="S50" s="81">
        <v>2</v>
      </c>
      <c r="T50" s="82">
        <f>IFERROR(S50/(O50+P50),"-")</f>
        <v>0.4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>
        <v>1</v>
      </c>
      <c r="AE50" s="95">
        <f>IF(P50=0,"",IF(AD50=0,"",(AD50/P50)))</f>
        <v>0.2</v>
      </c>
      <c r="AF50" s="94"/>
      <c r="AG50" s="96">
        <f>IFERROR(AF50/AD50,"-")</f>
        <v>0</v>
      </c>
      <c r="AH50" s="97"/>
      <c r="AI50" s="98">
        <f>IFERROR(AH50/AD50,"-")</f>
        <v>0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>
        <v>1</v>
      </c>
      <c r="AW50" s="107">
        <f>IF(P50=0,"",IF(AV50=0,"",(AV50/P50)))</f>
        <v>0.2</v>
      </c>
      <c r="AX50" s="106"/>
      <c r="AY50" s="108">
        <f>IFERROR(AX50/AV50,"-")</f>
        <v>0</v>
      </c>
      <c r="AZ50" s="109"/>
      <c r="BA50" s="110">
        <f>IFERROR(AZ50/AV50,"-")</f>
        <v>0</v>
      </c>
      <c r="BB50" s="111"/>
      <c r="BC50" s="111"/>
      <c r="BD50" s="111"/>
      <c r="BE50" s="112">
        <v>2</v>
      </c>
      <c r="BF50" s="113">
        <f>IF(P50=0,"",IF(BE50=0,"",(BE50/P50)))</f>
        <v>0.4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1</v>
      </c>
      <c r="BO50" s="120">
        <f>IF(P50=0,"",IF(BN50=0,"",(BN50/P50)))</f>
        <v>0.2</v>
      </c>
      <c r="BP50" s="121"/>
      <c r="BQ50" s="122">
        <f>IFERROR(BP50/BN50,"-")</f>
        <v>0</v>
      </c>
      <c r="BR50" s="123"/>
      <c r="BS50" s="124">
        <f>IFERROR(BR50/BN50,"-")</f>
        <v>0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>
        <f>AB51</f>
        <v>0.061538461538462</v>
      </c>
      <c r="B51" s="203" t="s">
        <v>169</v>
      </c>
      <c r="C51" s="203"/>
      <c r="D51" s="203" t="s">
        <v>112</v>
      </c>
      <c r="E51" s="203" t="s">
        <v>170</v>
      </c>
      <c r="F51" s="203" t="s">
        <v>64</v>
      </c>
      <c r="G51" s="203" t="s">
        <v>142</v>
      </c>
      <c r="H51" s="90" t="s">
        <v>86</v>
      </c>
      <c r="I51" s="205" t="s">
        <v>171</v>
      </c>
      <c r="J51" s="188">
        <v>130000</v>
      </c>
      <c r="K51" s="81">
        <v>19</v>
      </c>
      <c r="L51" s="81">
        <v>0</v>
      </c>
      <c r="M51" s="81">
        <v>52</v>
      </c>
      <c r="N51" s="91">
        <v>11</v>
      </c>
      <c r="O51" s="92">
        <v>0</v>
      </c>
      <c r="P51" s="93">
        <f>N51+O51</f>
        <v>11</v>
      </c>
      <c r="Q51" s="82">
        <f>IFERROR(P51/M51,"-")</f>
        <v>0.21153846153846</v>
      </c>
      <c r="R51" s="81">
        <v>1</v>
      </c>
      <c r="S51" s="81">
        <v>5</v>
      </c>
      <c r="T51" s="82">
        <f>IFERROR(S51/(O51+P51),"-")</f>
        <v>0.45454545454545</v>
      </c>
      <c r="U51" s="182">
        <f>IFERROR(J51/SUM(P51:P52),"-")</f>
        <v>7647.0588235294</v>
      </c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>
        <f>SUM(X51:X52)-SUM(J51:J52)</f>
        <v>-122000</v>
      </c>
      <c r="AB51" s="85">
        <f>SUM(X51:X52)/SUM(J51:J52)</f>
        <v>0.061538461538462</v>
      </c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>
        <v>1</v>
      </c>
      <c r="AN51" s="101">
        <f>IF(P51=0,"",IF(AM51=0,"",(AM51/P51)))</f>
        <v>0.090909090909091</v>
      </c>
      <c r="AO51" s="100"/>
      <c r="AP51" s="102">
        <f>IFERROR(AP51/AM51,"-")</f>
        <v>0</v>
      </c>
      <c r="AQ51" s="103"/>
      <c r="AR51" s="104">
        <f>IFERROR(AQ51/AM51,"-")</f>
        <v>0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7</v>
      </c>
      <c r="BO51" s="120">
        <f>IF(P51=0,"",IF(BN51=0,"",(BN51/P51)))</f>
        <v>0.63636363636364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3</v>
      </c>
      <c r="BX51" s="127">
        <f>IF(P51=0,"",IF(BW51=0,"",(BW51/P51)))</f>
        <v>0.27272727272727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172</v>
      </c>
      <c r="C52" s="203"/>
      <c r="D52" s="203" t="s">
        <v>112</v>
      </c>
      <c r="E52" s="203" t="s">
        <v>170</v>
      </c>
      <c r="F52" s="203" t="s">
        <v>76</v>
      </c>
      <c r="G52" s="203"/>
      <c r="H52" s="90"/>
      <c r="I52" s="90"/>
      <c r="J52" s="188"/>
      <c r="K52" s="81">
        <v>35</v>
      </c>
      <c r="L52" s="81">
        <v>19</v>
      </c>
      <c r="M52" s="81">
        <v>6</v>
      </c>
      <c r="N52" s="91">
        <v>6</v>
      </c>
      <c r="O52" s="92">
        <v>0</v>
      </c>
      <c r="P52" s="93">
        <f>N52+O52</f>
        <v>6</v>
      </c>
      <c r="Q52" s="82">
        <f>IFERROR(P52/M52,"-")</f>
        <v>1</v>
      </c>
      <c r="R52" s="81">
        <v>1</v>
      </c>
      <c r="S52" s="81">
        <v>3</v>
      </c>
      <c r="T52" s="82">
        <f>IFERROR(S52/(O52+P52),"-")</f>
        <v>0.5</v>
      </c>
      <c r="U52" s="182"/>
      <c r="V52" s="84">
        <v>1</v>
      </c>
      <c r="W52" s="82">
        <f>IF(P52=0,"-",V52/P52)</f>
        <v>0.16666666666667</v>
      </c>
      <c r="X52" s="186">
        <v>8000</v>
      </c>
      <c r="Y52" s="187">
        <f>IFERROR(X52/P52,"-")</f>
        <v>1333.3333333333</v>
      </c>
      <c r="Z52" s="187">
        <f>IFERROR(X52/V52,"-")</f>
        <v>8000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1</v>
      </c>
      <c r="BF52" s="113">
        <f>IF(P52=0,"",IF(BE52=0,"",(BE52/P52)))</f>
        <v>0.16666666666667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3</v>
      </c>
      <c r="BO52" s="120">
        <f>IF(P52=0,"",IF(BN52=0,"",(BN52/P52)))</f>
        <v>0.5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1</v>
      </c>
      <c r="BX52" s="127">
        <f>IF(P52=0,"",IF(BW52=0,"",(BW52/P52)))</f>
        <v>0.16666666666667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>
        <v>1</v>
      </c>
      <c r="CG52" s="134">
        <f>IF(P52=0,"",IF(CF52=0,"",(CF52/P52)))</f>
        <v>0.16666666666667</v>
      </c>
      <c r="CH52" s="135">
        <v>1</v>
      </c>
      <c r="CI52" s="136">
        <f>IFERROR(CH52/CF52,"-")</f>
        <v>1</v>
      </c>
      <c r="CJ52" s="137">
        <v>8000</v>
      </c>
      <c r="CK52" s="138">
        <f>IFERROR(CJ52/CF52,"-")</f>
        <v>8000</v>
      </c>
      <c r="CL52" s="139"/>
      <c r="CM52" s="139">
        <v>1</v>
      </c>
      <c r="CN52" s="139"/>
      <c r="CO52" s="140">
        <v>1</v>
      </c>
      <c r="CP52" s="141">
        <v>8000</v>
      </c>
      <c r="CQ52" s="141">
        <v>8000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>
        <f>AB53</f>
        <v>0.54166666666667</v>
      </c>
      <c r="B53" s="203" t="s">
        <v>173</v>
      </c>
      <c r="C53" s="203"/>
      <c r="D53" s="203" t="s">
        <v>101</v>
      </c>
      <c r="E53" s="203" t="s">
        <v>102</v>
      </c>
      <c r="F53" s="203" t="s">
        <v>64</v>
      </c>
      <c r="G53" s="203" t="s">
        <v>128</v>
      </c>
      <c r="H53" s="90" t="s">
        <v>66</v>
      </c>
      <c r="I53" s="90" t="s">
        <v>174</v>
      </c>
      <c r="J53" s="188">
        <v>120000</v>
      </c>
      <c r="K53" s="81">
        <v>8</v>
      </c>
      <c r="L53" s="81">
        <v>0</v>
      </c>
      <c r="M53" s="81">
        <v>33</v>
      </c>
      <c r="N53" s="91">
        <v>4</v>
      </c>
      <c r="O53" s="92">
        <v>0</v>
      </c>
      <c r="P53" s="93">
        <f>N53+O53</f>
        <v>4</v>
      </c>
      <c r="Q53" s="82">
        <f>IFERROR(P53/M53,"-")</f>
        <v>0.12121212121212</v>
      </c>
      <c r="R53" s="81">
        <v>0</v>
      </c>
      <c r="S53" s="81">
        <v>2</v>
      </c>
      <c r="T53" s="82">
        <f>IFERROR(S53/(O53+P53),"-")</f>
        <v>0.5</v>
      </c>
      <c r="U53" s="182">
        <f>IFERROR(J53/SUM(P53:P54),"-")</f>
        <v>15000</v>
      </c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>
        <f>SUM(X53:X54)-SUM(J53:J54)</f>
        <v>-55000</v>
      </c>
      <c r="AB53" s="85">
        <f>SUM(X53:X54)/SUM(J53:J54)</f>
        <v>0.54166666666667</v>
      </c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>
        <v>1</v>
      </c>
      <c r="AN53" s="101">
        <f>IF(P53=0,"",IF(AM53=0,"",(AM53/P53)))</f>
        <v>0.25</v>
      </c>
      <c r="AO53" s="100"/>
      <c r="AP53" s="102">
        <f>IFERROR(AP53/AM53,"-")</f>
        <v>0</v>
      </c>
      <c r="AQ53" s="103"/>
      <c r="AR53" s="104">
        <f>IFERROR(AQ53/AM53,"-")</f>
        <v>0</v>
      </c>
      <c r="AS53" s="105"/>
      <c r="AT53" s="105"/>
      <c r="AU53" s="105"/>
      <c r="AV53" s="106">
        <v>2</v>
      </c>
      <c r="AW53" s="107">
        <f>IF(P53=0,"",IF(AV53=0,"",(AV53/P53)))</f>
        <v>0.5</v>
      </c>
      <c r="AX53" s="106"/>
      <c r="AY53" s="108">
        <f>IFERROR(AX53/AV53,"-")</f>
        <v>0</v>
      </c>
      <c r="AZ53" s="109"/>
      <c r="BA53" s="110">
        <f>IFERROR(AZ53/AV53,"-")</f>
        <v>0</v>
      </c>
      <c r="BB53" s="111"/>
      <c r="BC53" s="111"/>
      <c r="BD53" s="111"/>
      <c r="BE53" s="112">
        <v>1</v>
      </c>
      <c r="BF53" s="113">
        <f>IF(P53=0,"",IF(BE53=0,"",(BE53/P53)))</f>
        <v>0.25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/>
      <c r="BO53" s="120">
        <f>IF(P53=0,"",IF(BN53=0,"",(BN53/P53)))</f>
        <v>0</v>
      </c>
      <c r="BP53" s="121"/>
      <c r="BQ53" s="122" t="str">
        <f>IFERROR(BP53/BN53,"-")</f>
        <v>-</v>
      </c>
      <c r="BR53" s="123"/>
      <c r="BS53" s="124" t="str">
        <f>IFERROR(BR53/BN53,"-")</f>
        <v>-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175</v>
      </c>
      <c r="C54" s="203"/>
      <c r="D54" s="203" t="s">
        <v>101</v>
      </c>
      <c r="E54" s="203" t="s">
        <v>102</v>
      </c>
      <c r="F54" s="203" t="s">
        <v>76</v>
      </c>
      <c r="G54" s="203"/>
      <c r="H54" s="90"/>
      <c r="I54" s="90"/>
      <c r="J54" s="188"/>
      <c r="K54" s="81">
        <v>22</v>
      </c>
      <c r="L54" s="81">
        <v>16</v>
      </c>
      <c r="M54" s="81">
        <v>12</v>
      </c>
      <c r="N54" s="91">
        <v>4</v>
      </c>
      <c r="O54" s="92">
        <v>0</v>
      </c>
      <c r="P54" s="93">
        <f>N54+O54</f>
        <v>4</v>
      </c>
      <c r="Q54" s="82">
        <f>IFERROR(P54/M54,"-")</f>
        <v>0.33333333333333</v>
      </c>
      <c r="R54" s="81">
        <v>1</v>
      </c>
      <c r="S54" s="81">
        <v>2</v>
      </c>
      <c r="T54" s="82">
        <f>IFERROR(S54/(O54+P54),"-")</f>
        <v>0.5</v>
      </c>
      <c r="U54" s="182"/>
      <c r="V54" s="84">
        <v>1</v>
      </c>
      <c r="W54" s="82">
        <f>IF(P54=0,"-",V54/P54)</f>
        <v>0.25</v>
      </c>
      <c r="X54" s="186">
        <v>65000</v>
      </c>
      <c r="Y54" s="187">
        <f>IFERROR(X54/P54,"-")</f>
        <v>16250</v>
      </c>
      <c r="Z54" s="187">
        <f>IFERROR(X54/V54,"-")</f>
        <v>65000</v>
      </c>
      <c r="AA54" s="188"/>
      <c r="AB54" s="85"/>
      <c r="AC54" s="79"/>
      <c r="AD54" s="94">
        <v>1</v>
      </c>
      <c r="AE54" s="95">
        <f>IF(P54=0,"",IF(AD54=0,"",(AD54/P54)))</f>
        <v>0.25</v>
      </c>
      <c r="AF54" s="94"/>
      <c r="AG54" s="96">
        <f>IFERROR(AF54/AD54,"-")</f>
        <v>0</v>
      </c>
      <c r="AH54" s="97"/>
      <c r="AI54" s="98">
        <f>IFERROR(AH54/AD54,"-")</f>
        <v>0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2</v>
      </c>
      <c r="BO54" s="120">
        <f>IF(P54=0,"",IF(BN54=0,"",(BN54/P54)))</f>
        <v>0.5</v>
      </c>
      <c r="BP54" s="121">
        <v>1</v>
      </c>
      <c r="BQ54" s="122">
        <f>IFERROR(BP54/BN54,"-")</f>
        <v>0.5</v>
      </c>
      <c r="BR54" s="123">
        <v>65000</v>
      </c>
      <c r="BS54" s="124">
        <f>IFERROR(BR54/BN54,"-")</f>
        <v>32500</v>
      </c>
      <c r="BT54" s="125"/>
      <c r="BU54" s="125"/>
      <c r="BV54" s="125">
        <v>1</v>
      </c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>
        <v>1</v>
      </c>
      <c r="CG54" s="134">
        <f>IF(P54=0,"",IF(CF54=0,"",(CF54/P54)))</f>
        <v>0.25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1</v>
      </c>
      <c r="CP54" s="141">
        <v>65000</v>
      </c>
      <c r="CQ54" s="141">
        <v>65000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>
        <f>AB55</f>
        <v>1.2</v>
      </c>
      <c r="B55" s="203" t="s">
        <v>176</v>
      </c>
      <c r="C55" s="203"/>
      <c r="D55" s="203" t="s">
        <v>89</v>
      </c>
      <c r="E55" s="203" t="s">
        <v>90</v>
      </c>
      <c r="F55" s="203" t="s">
        <v>64</v>
      </c>
      <c r="G55" s="203" t="s">
        <v>128</v>
      </c>
      <c r="H55" s="90" t="s">
        <v>66</v>
      </c>
      <c r="I55" s="204" t="s">
        <v>177</v>
      </c>
      <c r="J55" s="188">
        <v>120000</v>
      </c>
      <c r="K55" s="81">
        <v>7</v>
      </c>
      <c r="L55" s="81">
        <v>0</v>
      </c>
      <c r="M55" s="81">
        <v>38</v>
      </c>
      <c r="N55" s="91">
        <v>3</v>
      </c>
      <c r="O55" s="92">
        <v>0</v>
      </c>
      <c r="P55" s="93">
        <f>N55+O55</f>
        <v>3</v>
      </c>
      <c r="Q55" s="82">
        <f>IFERROR(P55/M55,"-")</f>
        <v>0.078947368421053</v>
      </c>
      <c r="R55" s="81">
        <v>0</v>
      </c>
      <c r="S55" s="81">
        <v>1</v>
      </c>
      <c r="T55" s="82">
        <f>IFERROR(S55/(O55+P55),"-")</f>
        <v>0.33333333333333</v>
      </c>
      <c r="U55" s="182">
        <f>IFERROR(J55/SUM(P55:P56),"-")</f>
        <v>9230.7692307692</v>
      </c>
      <c r="V55" s="84">
        <v>1</v>
      </c>
      <c r="W55" s="82">
        <f>IF(P55=0,"-",V55/P55)</f>
        <v>0.33333333333333</v>
      </c>
      <c r="X55" s="186">
        <v>30000</v>
      </c>
      <c r="Y55" s="187">
        <f>IFERROR(X55/P55,"-")</f>
        <v>10000</v>
      </c>
      <c r="Z55" s="187">
        <f>IFERROR(X55/V55,"-")</f>
        <v>30000</v>
      </c>
      <c r="AA55" s="188">
        <f>SUM(X55:X56)-SUM(J55:J56)</f>
        <v>24000</v>
      </c>
      <c r="AB55" s="85">
        <f>SUM(X55:X56)/SUM(J55:J56)</f>
        <v>1.2</v>
      </c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0.33333333333333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/>
      <c r="BO55" s="120">
        <f>IF(P55=0,"",IF(BN55=0,"",(BN55/P55)))</f>
        <v>0</v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>
        <v>2</v>
      </c>
      <c r="BX55" s="127">
        <f>IF(P55=0,"",IF(BW55=0,"",(BW55/P55)))</f>
        <v>0.66666666666667</v>
      </c>
      <c r="BY55" s="128">
        <v>1</v>
      </c>
      <c r="BZ55" s="129">
        <f>IFERROR(BY55/BW55,"-")</f>
        <v>0.5</v>
      </c>
      <c r="CA55" s="130">
        <v>30000</v>
      </c>
      <c r="CB55" s="131">
        <f>IFERROR(CA55/BW55,"-")</f>
        <v>15000</v>
      </c>
      <c r="CC55" s="132"/>
      <c r="CD55" s="132"/>
      <c r="CE55" s="132">
        <v>1</v>
      </c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30000</v>
      </c>
      <c r="CQ55" s="141">
        <v>30000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178</v>
      </c>
      <c r="C56" s="203"/>
      <c r="D56" s="203" t="s">
        <v>89</v>
      </c>
      <c r="E56" s="203" t="s">
        <v>90</v>
      </c>
      <c r="F56" s="203" t="s">
        <v>76</v>
      </c>
      <c r="G56" s="203"/>
      <c r="H56" s="90"/>
      <c r="I56" s="90"/>
      <c r="J56" s="188"/>
      <c r="K56" s="81">
        <v>30</v>
      </c>
      <c r="L56" s="81">
        <v>25</v>
      </c>
      <c r="M56" s="81">
        <v>12</v>
      </c>
      <c r="N56" s="91">
        <v>9</v>
      </c>
      <c r="O56" s="92">
        <v>1</v>
      </c>
      <c r="P56" s="93">
        <f>N56+O56</f>
        <v>10</v>
      </c>
      <c r="Q56" s="82">
        <f>IFERROR(P56/M56,"-")</f>
        <v>0.83333333333333</v>
      </c>
      <c r="R56" s="81">
        <v>3</v>
      </c>
      <c r="S56" s="81">
        <v>4</v>
      </c>
      <c r="T56" s="82">
        <f>IFERROR(S56/(O56+P56),"-")</f>
        <v>0.36363636363636</v>
      </c>
      <c r="U56" s="182"/>
      <c r="V56" s="84">
        <v>3</v>
      </c>
      <c r="W56" s="82">
        <f>IF(P56=0,"-",V56/P56)</f>
        <v>0.3</v>
      </c>
      <c r="X56" s="186">
        <v>114000</v>
      </c>
      <c r="Y56" s="187">
        <f>IFERROR(X56/P56,"-")</f>
        <v>11400</v>
      </c>
      <c r="Z56" s="187">
        <f>IFERROR(X56/V56,"-")</f>
        <v>38000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>
        <v>1</v>
      </c>
      <c r="BF56" s="113">
        <f>IF(P56=0,"",IF(BE56=0,"",(BE56/P56)))</f>
        <v>0.1</v>
      </c>
      <c r="BG56" s="112"/>
      <c r="BH56" s="114">
        <f>IFERROR(BG56/BE56,"-")</f>
        <v>0</v>
      </c>
      <c r="BI56" s="115"/>
      <c r="BJ56" s="116">
        <f>IFERROR(BI56/BE56,"-")</f>
        <v>0</v>
      </c>
      <c r="BK56" s="117"/>
      <c r="BL56" s="117"/>
      <c r="BM56" s="117"/>
      <c r="BN56" s="119">
        <v>6</v>
      </c>
      <c r="BO56" s="120">
        <f>IF(P56=0,"",IF(BN56=0,"",(BN56/P56)))</f>
        <v>0.6</v>
      </c>
      <c r="BP56" s="121">
        <v>2</v>
      </c>
      <c r="BQ56" s="122">
        <f>IFERROR(BP56/BN56,"-")</f>
        <v>0.33333333333333</v>
      </c>
      <c r="BR56" s="123">
        <v>137000</v>
      </c>
      <c r="BS56" s="124">
        <f>IFERROR(BR56/BN56,"-")</f>
        <v>22833.333333333</v>
      </c>
      <c r="BT56" s="125"/>
      <c r="BU56" s="125"/>
      <c r="BV56" s="125">
        <v>2</v>
      </c>
      <c r="BW56" s="126">
        <v>3</v>
      </c>
      <c r="BX56" s="127">
        <f>IF(P56=0,"",IF(BW56=0,"",(BW56/P56)))</f>
        <v>0.3</v>
      </c>
      <c r="BY56" s="128">
        <v>3</v>
      </c>
      <c r="BZ56" s="129">
        <f>IFERROR(BY56/BW56,"-")</f>
        <v>1</v>
      </c>
      <c r="CA56" s="130">
        <v>83000</v>
      </c>
      <c r="CB56" s="131">
        <f>IFERROR(CA56/BW56,"-")</f>
        <v>27666.666666667</v>
      </c>
      <c r="CC56" s="132"/>
      <c r="CD56" s="132">
        <v>1</v>
      </c>
      <c r="CE56" s="132">
        <v>2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3</v>
      </c>
      <c r="CP56" s="141">
        <v>114000</v>
      </c>
      <c r="CQ56" s="141">
        <v>74000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>
        <f>AB57</f>
        <v>4.5375</v>
      </c>
      <c r="B57" s="203" t="s">
        <v>179</v>
      </c>
      <c r="C57" s="203"/>
      <c r="D57" s="203" t="s">
        <v>180</v>
      </c>
      <c r="E57" s="203" t="s">
        <v>181</v>
      </c>
      <c r="F57" s="203" t="s">
        <v>64</v>
      </c>
      <c r="G57" s="203" t="s">
        <v>182</v>
      </c>
      <c r="H57" s="90" t="s">
        <v>86</v>
      </c>
      <c r="I57" s="205" t="s">
        <v>171</v>
      </c>
      <c r="J57" s="188">
        <v>80000</v>
      </c>
      <c r="K57" s="81">
        <v>4</v>
      </c>
      <c r="L57" s="81">
        <v>0</v>
      </c>
      <c r="M57" s="81">
        <v>19</v>
      </c>
      <c r="N57" s="91">
        <v>2</v>
      </c>
      <c r="O57" s="92">
        <v>0</v>
      </c>
      <c r="P57" s="93">
        <f>N57+O57</f>
        <v>2</v>
      </c>
      <c r="Q57" s="82">
        <f>IFERROR(P57/M57,"-")</f>
        <v>0.10526315789474</v>
      </c>
      <c r="R57" s="81">
        <v>0</v>
      </c>
      <c r="S57" s="81">
        <v>1</v>
      </c>
      <c r="T57" s="82">
        <f>IFERROR(S57/(O57+P57),"-")</f>
        <v>0.5</v>
      </c>
      <c r="U57" s="182">
        <f>IFERROR(J57/SUM(P57:P58),"-")</f>
        <v>13333.333333333</v>
      </c>
      <c r="V57" s="84">
        <v>0</v>
      </c>
      <c r="W57" s="82">
        <f>IF(P57=0,"-",V57/P57)</f>
        <v>0</v>
      </c>
      <c r="X57" s="186">
        <v>0</v>
      </c>
      <c r="Y57" s="187">
        <f>IFERROR(X57/P57,"-")</f>
        <v>0</v>
      </c>
      <c r="Z57" s="187" t="str">
        <f>IFERROR(X57/V57,"-")</f>
        <v>-</v>
      </c>
      <c r="AA57" s="188">
        <f>SUM(X57:X58)-SUM(J57:J58)</f>
        <v>283000</v>
      </c>
      <c r="AB57" s="85">
        <f>SUM(X57:X58)/SUM(J57:J58)</f>
        <v>4.5375</v>
      </c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1</v>
      </c>
      <c r="BP57" s="121"/>
      <c r="BQ57" s="122">
        <f>IFERROR(BP57/BN57,"-")</f>
        <v>0</v>
      </c>
      <c r="BR57" s="123"/>
      <c r="BS57" s="124">
        <f>IFERROR(BR57/BN57,"-")</f>
        <v>0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183</v>
      </c>
      <c r="C58" s="203"/>
      <c r="D58" s="203" t="s">
        <v>180</v>
      </c>
      <c r="E58" s="203" t="s">
        <v>181</v>
      </c>
      <c r="F58" s="203" t="s">
        <v>76</v>
      </c>
      <c r="G58" s="203"/>
      <c r="H58" s="90"/>
      <c r="I58" s="90"/>
      <c r="J58" s="188"/>
      <c r="K58" s="81">
        <v>15</v>
      </c>
      <c r="L58" s="81">
        <v>9</v>
      </c>
      <c r="M58" s="81">
        <v>4</v>
      </c>
      <c r="N58" s="91">
        <v>4</v>
      </c>
      <c r="O58" s="92">
        <v>0</v>
      </c>
      <c r="P58" s="93">
        <f>N58+O58</f>
        <v>4</v>
      </c>
      <c r="Q58" s="82">
        <f>IFERROR(P58/M58,"-")</f>
        <v>1</v>
      </c>
      <c r="R58" s="81">
        <v>2</v>
      </c>
      <c r="S58" s="81">
        <v>0</v>
      </c>
      <c r="T58" s="82">
        <f>IFERROR(S58/(O58+P58),"-")</f>
        <v>0</v>
      </c>
      <c r="U58" s="182"/>
      <c r="V58" s="84">
        <v>2</v>
      </c>
      <c r="W58" s="82">
        <f>IF(P58=0,"-",V58/P58)</f>
        <v>0.5</v>
      </c>
      <c r="X58" s="186">
        <v>363000</v>
      </c>
      <c r="Y58" s="187">
        <f>IFERROR(X58/P58,"-")</f>
        <v>90750</v>
      </c>
      <c r="Z58" s="187">
        <f>IFERROR(X58/V58,"-")</f>
        <v>181500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0.25</v>
      </c>
      <c r="BG58" s="112">
        <v>1</v>
      </c>
      <c r="BH58" s="114">
        <f>IFERROR(BG58/BE58,"-")</f>
        <v>1</v>
      </c>
      <c r="BI58" s="115">
        <v>3000</v>
      </c>
      <c r="BJ58" s="116">
        <f>IFERROR(BI58/BE58,"-")</f>
        <v>3000</v>
      </c>
      <c r="BK58" s="117">
        <v>1</v>
      </c>
      <c r="BL58" s="117"/>
      <c r="BM58" s="117"/>
      <c r="BN58" s="119">
        <v>1</v>
      </c>
      <c r="BO58" s="120">
        <f>IF(P58=0,"",IF(BN58=0,"",(BN58/P58)))</f>
        <v>0.25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>
        <v>1</v>
      </c>
      <c r="BX58" s="127">
        <f>IF(P58=0,"",IF(BW58=0,"",(BW58/P58)))</f>
        <v>0.25</v>
      </c>
      <c r="BY58" s="128"/>
      <c r="BZ58" s="129">
        <f>IFERROR(BY58/BW58,"-")</f>
        <v>0</v>
      </c>
      <c r="CA58" s="130"/>
      <c r="CB58" s="131">
        <f>IFERROR(CA58/BW58,"-")</f>
        <v>0</v>
      </c>
      <c r="CC58" s="132"/>
      <c r="CD58" s="132"/>
      <c r="CE58" s="132"/>
      <c r="CF58" s="133">
        <v>1</v>
      </c>
      <c r="CG58" s="134">
        <f>IF(P58=0,"",IF(CF58=0,"",(CF58/P58)))</f>
        <v>0.25</v>
      </c>
      <c r="CH58" s="135">
        <v>1</v>
      </c>
      <c r="CI58" s="136">
        <f>IFERROR(CH58/CF58,"-")</f>
        <v>1</v>
      </c>
      <c r="CJ58" s="137">
        <v>360000</v>
      </c>
      <c r="CK58" s="138">
        <f>IFERROR(CJ58/CF58,"-")</f>
        <v>360000</v>
      </c>
      <c r="CL58" s="139"/>
      <c r="CM58" s="139"/>
      <c r="CN58" s="139">
        <v>1</v>
      </c>
      <c r="CO58" s="140">
        <v>2</v>
      </c>
      <c r="CP58" s="141">
        <v>363000</v>
      </c>
      <c r="CQ58" s="141">
        <v>360000</v>
      </c>
      <c r="CR58" s="141"/>
      <c r="CS58" s="142" t="str">
        <f>IF(AND(CQ58=0,CR58=0),"",IF(AND(CQ58&lt;=100000,CR58&lt;=100000),"",IF(CQ58/CP58&gt;0.7,"男高",IF(CR58/CP58&gt;0.7,"女高",""))))</f>
        <v>男高</v>
      </c>
    </row>
    <row r="59" spans="1:98">
      <c r="A59" s="80">
        <f>AB59</f>
        <v>0</v>
      </c>
      <c r="B59" s="203" t="s">
        <v>184</v>
      </c>
      <c r="C59" s="203"/>
      <c r="D59" s="203" t="s">
        <v>185</v>
      </c>
      <c r="E59" s="203" t="s">
        <v>80</v>
      </c>
      <c r="F59" s="203" t="s">
        <v>64</v>
      </c>
      <c r="G59" s="203" t="s">
        <v>182</v>
      </c>
      <c r="H59" s="90" t="s">
        <v>86</v>
      </c>
      <c r="I59" s="204" t="s">
        <v>155</v>
      </c>
      <c r="J59" s="188">
        <v>80000</v>
      </c>
      <c r="K59" s="81">
        <v>2</v>
      </c>
      <c r="L59" s="81">
        <v>0</v>
      </c>
      <c r="M59" s="81">
        <v>19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>
        <f>IFERROR(J59/SUM(P59:P60),"-")</f>
        <v>26666.666666667</v>
      </c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>
        <f>SUM(X59:X60)-SUM(J59:J60)</f>
        <v>-80000</v>
      </c>
      <c r="AB59" s="85">
        <f>SUM(X59:X60)/SUM(J59:J60)</f>
        <v>0</v>
      </c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186</v>
      </c>
      <c r="C60" s="203"/>
      <c r="D60" s="203" t="s">
        <v>185</v>
      </c>
      <c r="E60" s="203" t="s">
        <v>80</v>
      </c>
      <c r="F60" s="203" t="s">
        <v>76</v>
      </c>
      <c r="G60" s="203"/>
      <c r="H60" s="90"/>
      <c r="I60" s="90"/>
      <c r="J60" s="188"/>
      <c r="K60" s="81">
        <v>15</v>
      </c>
      <c r="L60" s="81">
        <v>10</v>
      </c>
      <c r="M60" s="81">
        <v>3</v>
      </c>
      <c r="N60" s="91">
        <v>3</v>
      </c>
      <c r="O60" s="92">
        <v>0</v>
      </c>
      <c r="P60" s="93">
        <f>N60+O60</f>
        <v>3</v>
      </c>
      <c r="Q60" s="82">
        <f>IFERROR(P60/M60,"-")</f>
        <v>1</v>
      </c>
      <c r="R60" s="81">
        <v>0</v>
      </c>
      <c r="S60" s="81">
        <v>1</v>
      </c>
      <c r="T60" s="82">
        <f>IFERROR(S60/(O60+P60),"-")</f>
        <v>0.33333333333333</v>
      </c>
      <c r="U60" s="182"/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>
        <v>1</v>
      </c>
      <c r="BF60" s="113">
        <f>IF(P60=0,"",IF(BE60=0,"",(BE60/P60)))</f>
        <v>0.33333333333333</v>
      </c>
      <c r="BG60" s="112"/>
      <c r="BH60" s="114">
        <f>IFERROR(BG60/BE60,"-")</f>
        <v>0</v>
      </c>
      <c r="BI60" s="115"/>
      <c r="BJ60" s="116">
        <f>IFERROR(BI60/BE60,"-")</f>
        <v>0</v>
      </c>
      <c r="BK60" s="117"/>
      <c r="BL60" s="117"/>
      <c r="BM60" s="117"/>
      <c r="BN60" s="119">
        <v>2</v>
      </c>
      <c r="BO60" s="120">
        <f>IF(P60=0,"",IF(BN60=0,"",(BN60/P60)))</f>
        <v>0.66666666666667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>
        <f>AB61</f>
        <v>0.26</v>
      </c>
      <c r="B61" s="203" t="s">
        <v>187</v>
      </c>
      <c r="C61" s="203"/>
      <c r="D61" s="203" t="s">
        <v>121</v>
      </c>
      <c r="E61" s="203" t="s">
        <v>63</v>
      </c>
      <c r="F61" s="203" t="s">
        <v>64</v>
      </c>
      <c r="G61" s="203" t="s">
        <v>188</v>
      </c>
      <c r="H61" s="90" t="s">
        <v>189</v>
      </c>
      <c r="I61" s="90" t="s">
        <v>190</v>
      </c>
      <c r="J61" s="188">
        <v>50000</v>
      </c>
      <c r="K61" s="81">
        <v>15</v>
      </c>
      <c r="L61" s="81">
        <v>0</v>
      </c>
      <c r="M61" s="81">
        <v>74</v>
      </c>
      <c r="N61" s="91">
        <v>5</v>
      </c>
      <c r="O61" s="92">
        <v>0</v>
      </c>
      <c r="P61" s="93">
        <f>N61+O61</f>
        <v>5</v>
      </c>
      <c r="Q61" s="82">
        <f>IFERROR(P61/M61,"-")</f>
        <v>0.067567567567568</v>
      </c>
      <c r="R61" s="81">
        <v>1</v>
      </c>
      <c r="S61" s="81">
        <v>2</v>
      </c>
      <c r="T61" s="82">
        <f>IFERROR(S61/(O61+P61),"-")</f>
        <v>0.4</v>
      </c>
      <c r="U61" s="182">
        <f>IFERROR(J61/SUM(P61:P62),"-")</f>
        <v>7142.8571428571</v>
      </c>
      <c r="V61" s="84">
        <v>1</v>
      </c>
      <c r="W61" s="82">
        <f>IF(P61=0,"-",V61/P61)</f>
        <v>0.2</v>
      </c>
      <c r="X61" s="186">
        <v>13000</v>
      </c>
      <c r="Y61" s="187">
        <f>IFERROR(X61/P61,"-")</f>
        <v>2600</v>
      </c>
      <c r="Z61" s="187">
        <f>IFERROR(X61/V61,"-")</f>
        <v>13000</v>
      </c>
      <c r="AA61" s="188">
        <f>SUM(X61:X62)-SUM(J61:J62)</f>
        <v>-37000</v>
      </c>
      <c r="AB61" s="85">
        <f>SUM(X61:X62)/SUM(J61:J62)</f>
        <v>0.26</v>
      </c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3</v>
      </c>
      <c r="BO61" s="120">
        <f>IF(P61=0,"",IF(BN61=0,"",(BN61/P61)))</f>
        <v>0.6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1</v>
      </c>
      <c r="BX61" s="127">
        <f>IF(P61=0,"",IF(BW61=0,"",(BW61/P61)))</f>
        <v>0.2</v>
      </c>
      <c r="BY61" s="128">
        <v>1</v>
      </c>
      <c r="BZ61" s="129">
        <f>IFERROR(BY61/BW61,"-")</f>
        <v>1</v>
      </c>
      <c r="CA61" s="130">
        <v>13000</v>
      </c>
      <c r="CB61" s="131">
        <f>IFERROR(CA61/BW61,"-")</f>
        <v>13000</v>
      </c>
      <c r="CC61" s="132"/>
      <c r="CD61" s="132"/>
      <c r="CE61" s="132">
        <v>1</v>
      </c>
      <c r="CF61" s="133">
        <v>1</v>
      </c>
      <c r="CG61" s="134">
        <f>IF(P61=0,"",IF(CF61=0,"",(CF61/P61)))</f>
        <v>0.2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1</v>
      </c>
      <c r="CP61" s="141">
        <v>13000</v>
      </c>
      <c r="CQ61" s="141">
        <v>13000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/>
      <c r="B62" s="203" t="s">
        <v>191</v>
      </c>
      <c r="C62" s="203"/>
      <c r="D62" s="203" t="s">
        <v>121</v>
      </c>
      <c r="E62" s="203" t="s">
        <v>63</v>
      </c>
      <c r="F62" s="203" t="s">
        <v>76</v>
      </c>
      <c r="G62" s="203"/>
      <c r="H62" s="90"/>
      <c r="I62" s="90"/>
      <c r="J62" s="188"/>
      <c r="K62" s="81">
        <v>15</v>
      </c>
      <c r="L62" s="81">
        <v>13</v>
      </c>
      <c r="M62" s="81">
        <v>5</v>
      </c>
      <c r="N62" s="91">
        <v>2</v>
      </c>
      <c r="O62" s="92">
        <v>0</v>
      </c>
      <c r="P62" s="93">
        <f>N62+O62</f>
        <v>2</v>
      </c>
      <c r="Q62" s="82">
        <f>IFERROR(P62/M62,"-")</f>
        <v>0.4</v>
      </c>
      <c r="R62" s="81">
        <v>0</v>
      </c>
      <c r="S62" s="81">
        <v>0</v>
      </c>
      <c r="T62" s="82">
        <f>IFERROR(S62/(O62+P62),"-")</f>
        <v>0</v>
      </c>
      <c r="U62" s="182"/>
      <c r="V62" s="84">
        <v>0</v>
      </c>
      <c r="W62" s="82">
        <f>IF(P62=0,"-",V62/P62)</f>
        <v>0</v>
      </c>
      <c r="X62" s="186">
        <v>0</v>
      </c>
      <c r="Y62" s="187">
        <f>IFERROR(X62/P62,"-")</f>
        <v>0</v>
      </c>
      <c r="Z62" s="187" t="str">
        <f>IFERROR(X62/V62,"-")</f>
        <v>-</v>
      </c>
      <c r="AA62" s="188"/>
      <c r="AB62" s="85"/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0.5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>
        <v>1</v>
      </c>
      <c r="CG62" s="134">
        <f>IF(P62=0,"",IF(CF62=0,"",(CF62/P62)))</f>
        <v>0.5</v>
      </c>
      <c r="CH62" s="135"/>
      <c r="CI62" s="136">
        <f>IFERROR(CH62/CF62,"-")</f>
        <v>0</v>
      </c>
      <c r="CJ62" s="137"/>
      <c r="CK62" s="138">
        <f>IFERROR(CJ62/CF62,"-")</f>
        <v>0</v>
      </c>
      <c r="CL62" s="139"/>
      <c r="CM62" s="139"/>
      <c r="CN62" s="139"/>
      <c r="CO62" s="140">
        <v>0</v>
      </c>
      <c r="CP62" s="141">
        <v>0</v>
      </c>
      <c r="CQ62" s="141"/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>
        <f>AB63</f>
        <v>0.3</v>
      </c>
      <c r="B63" s="203" t="s">
        <v>192</v>
      </c>
      <c r="C63" s="203"/>
      <c r="D63" s="203" t="s">
        <v>193</v>
      </c>
      <c r="E63" s="203" t="s">
        <v>194</v>
      </c>
      <c r="F63" s="203" t="s">
        <v>64</v>
      </c>
      <c r="G63" s="203" t="s">
        <v>188</v>
      </c>
      <c r="H63" s="90" t="s">
        <v>189</v>
      </c>
      <c r="I63" s="205" t="s">
        <v>98</v>
      </c>
      <c r="J63" s="188">
        <v>50000</v>
      </c>
      <c r="K63" s="81">
        <v>20</v>
      </c>
      <c r="L63" s="81">
        <v>0</v>
      </c>
      <c r="M63" s="81">
        <v>84</v>
      </c>
      <c r="N63" s="91">
        <v>10</v>
      </c>
      <c r="O63" s="92">
        <v>0</v>
      </c>
      <c r="P63" s="93">
        <f>N63+O63</f>
        <v>10</v>
      </c>
      <c r="Q63" s="82">
        <f>IFERROR(P63/M63,"-")</f>
        <v>0.11904761904762</v>
      </c>
      <c r="R63" s="81">
        <v>0</v>
      </c>
      <c r="S63" s="81">
        <v>6</v>
      </c>
      <c r="T63" s="82">
        <f>IFERROR(S63/(O63+P63),"-")</f>
        <v>0.6</v>
      </c>
      <c r="U63" s="182">
        <f>IFERROR(J63/SUM(P63:P64),"-")</f>
        <v>3846.1538461538</v>
      </c>
      <c r="V63" s="84">
        <v>1</v>
      </c>
      <c r="W63" s="82">
        <f>IF(P63=0,"-",V63/P63)</f>
        <v>0.1</v>
      </c>
      <c r="X63" s="186">
        <v>15000</v>
      </c>
      <c r="Y63" s="187">
        <f>IFERROR(X63/P63,"-")</f>
        <v>1500</v>
      </c>
      <c r="Z63" s="187">
        <f>IFERROR(X63/V63,"-")</f>
        <v>15000</v>
      </c>
      <c r="AA63" s="188">
        <f>SUM(X63:X64)-SUM(J63:J64)</f>
        <v>-35000</v>
      </c>
      <c r="AB63" s="85">
        <f>SUM(X63:X64)/SUM(J63:J64)</f>
        <v>0.3</v>
      </c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2</v>
      </c>
      <c r="AN63" s="101">
        <f>IF(P63=0,"",IF(AM63=0,"",(AM63/P63)))</f>
        <v>0.2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>
        <v>1</v>
      </c>
      <c r="AW63" s="107">
        <f>IF(P63=0,"",IF(AV63=0,"",(AV63/P63)))</f>
        <v>0.1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>
        <v>5</v>
      </c>
      <c r="BF63" s="113">
        <f>IF(P63=0,"",IF(BE63=0,"",(BE63/P63)))</f>
        <v>0.5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2</v>
      </c>
      <c r="BO63" s="120">
        <f>IF(P63=0,"",IF(BN63=0,"",(BN63/P63)))</f>
        <v>0.2</v>
      </c>
      <c r="BP63" s="121">
        <v>1</v>
      </c>
      <c r="BQ63" s="122">
        <f>IFERROR(BP63/BN63,"-")</f>
        <v>0.5</v>
      </c>
      <c r="BR63" s="123">
        <v>15000</v>
      </c>
      <c r="BS63" s="124">
        <f>IFERROR(BR63/BN63,"-")</f>
        <v>7500</v>
      </c>
      <c r="BT63" s="125"/>
      <c r="BU63" s="125"/>
      <c r="BV63" s="125">
        <v>1</v>
      </c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15000</v>
      </c>
      <c r="CQ63" s="141">
        <v>15000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195</v>
      </c>
      <c r="C64" s="203"/>
      <c r="D64" s="203" t="s">
        <v>193</v>
      </c>
      <c r="E64" s="203" t="s">
        <v>194</v>
      </c>
      <c r="F64" s="203" t="s">
        <v>76</v>
      </c>
      <c r="G64" s="203"/>
      <c r="H64" s="90"/>
      <c r="I64" s="90"/>
      <c r="J64" s="188"/>
      <c r="K64" s="81">
        <v>44</v>
      </c>
      <c r="L64" s="81">
        <v>22</v>
      </c>
      <c r="M64" s="81">
        <v>3</v>
      </c>
      <c r="N64" s="91">
        <v>3</v>
      </c>
      <c r="O64" s="92">
        <v>0</v>
      </c>
      <c r="P64" s="93">
        <f>N64+O64</f>
        <v>3</v>
      </c>
      <c r="Q64" s="82">
        <f>IFERROR(P64/M64,"-")</f>
        <v>1</v>
      </c>
      <c r="R64" s="81">
        <v>0</v>
      </c>
      <c r="S64" s="81">
        <v>1</v>
      </c>
      <c r="T64" s="82">
        <f>IFERROR(S64/(O64+P64),"-")</f>
        <v>0.33333333333333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>
        <v>1</v>
      </c>
      <c r="AW64" s="107">
        <f>IF(P64=0,"",IF(AV64=0,"",(AV64/P64)))</f>
        <v>0.33333333333333</v>
      </c>
      <c r="AX64" s="106"/>
      <c r="AY64" s="108">
        <f>IFERROR(AX64/AV64,"-")</f>
        <v>0</v>
      </c>
      <c r="AZ64" s="109"/>
      <c r="BA64" s="110">
        <f>IFERROR(AZ64/AV64,"-")</f>
        <v>0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1</v>
      </c>
      <c r="BO64" s="120">
        <f>IF(P64=0,"",IF(BN64=0,"",(BN64/P64)))</f>
        <v>0.33333333333333</v>
      </c>
      <c r="BP64" s="121">
        <v>1</v>
      </c>
      <c r="BQ64" s="122">
        <f>IFERROR(BP64/BN64,"-")</f>
        <v>1</v>
      </c>
      <c r="BR64" s="123">
        <v>3000</v>
      </c>
      <c r="BS64" s="124">
        <f>IFERROR(BR64/BN64,"-")</f>
        <v>3000</v>
      </c>
      <c r="BT64" s="125">
        <v>1</v>
      </c>
      <c r="BU64" s="125"/>
      <c r="BV64" s="125"/>
      <c r="BW64" s="126">
        <v>1</v>
      </c>
      <c r="BX64" s="127">
        <f>IF(P64=0,"",IF(BW64=0,"",(BW64/P64)))</f>
        <v>0.33333333333333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>
        <v>3000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>
        <f>AB65</f>
        <v>0.2</v>
      </c>
      <c r="B65" s="203" t="s">
        <v>196</v>
      </c>
      <c r="C65" s="203"/>
      <c r="D65" s="203" t="s">
        <v>197</v>
      </c>
      <c r="E65" s="203" t="s">
        <v>127</v>
      </c>
      <c r="F65" s="203" t="s">
        <v>64</v>
      </c>
      <c r="G65" s="203" t="s">
        <v>128</v>
      </c>
      <c r="H65" s="90" t="s">
        <v>198</v>
      </c>
      <c r="I65" s="204" t="s">
        <v>155</v>
      </c>
      <c r="J65" s="188">
        <v>125000</v>
      </c>
      <c r="K65" s="81">
        <v>4</v>
      </c>
      <c r="L65" s="81">
        <v>0</v>
      </c>
      <c r="M65" s="81">
        <v>20</v>
      </c>
      <c r="N65" s="91">
        <v>1</v>
      </c>
      <c r="O65" s="92">
        <v>0</v>
      </c>
      <c r="P65" s="93">
        <f>N65+O65</f>
        <v>1</v>
      </c>
      <c r="Q65" s="82">
        <f>IFERROR(P65/M65,"-")</f>
        <v>0.05</v>
      </c>
      <c r="R65" s="81">
        <v>0</v>
      </c>
      <c r="S65" s="81">
        <v>0</v>
      </c>
      <c r="T65" s="82">
        <f>IFERROR(S65/(O65+P65),"-")</f>
        <v>0</v>
      </c>
      <c r="U65" s="182">
        <f>IFERROR(J65/SUM(P65:P70),"-")</f>
        <v>10416.666666667</v>
      </c>
      <c r="V65" s="84">
        <v>0</v>
      </c>
      <c r="W65" s="82">
        <f>IF(P65=0,"-",V65/P65)</f>
        <v>0</v>
      </c>
      <c r="X65" s="186">
        <v>0</v>
      </c>
      <c r="Y65" s="187">
        <f>IFERROR(X65/P65,"-")</f>
        <v>0</v>
      </c>
      <c r="Z65" s="187" t="str">
        <f>IFERROR(X65/V65,"-")</f>
        <v>-</v>
      </c>
      <c r="AA65" s="188">
        <f>SUM(X65:X70)-SUM(J65:J70)</f>
        <v>-100000</v>
      </c>
      <c r="AB65" s="85">
        <f>SUM(X65:X70)/SUM(J65:J70)</f>
        <v>0.2</v>
      </c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>
        <f>IF(P65=0,"",IF(BE65=0,"",(BE65/P65)))</f>
        <v>0</v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>
        <v>1</v>
      </c>
      <c r="BO65" s="120">
        <f>IF(P65=0,"",IF(BN65=0,"",(BN65/P65)))</f>
        <v>1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/>
      <c r="BX65" s="127">
        <f>IF(P65=0,"",IF(BW65=0,"",(BW65/P65)))</f>
        <v>0</v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>
        <f>IF(P65=0,"",IF(CF65=0,"",(CF65/P65)))</f>
        <v>0</v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199</v>
      </c>
      <c r="C66" s="203"/>
      <c r="D66" s="203" t="s">
        <v>197</v>
      </c>
      <c r="E66" s="203" t="s">
        <v>133</v>
      </c>
      <c r="F66" s="203" t="s">
        <v>64</v>
      </c>
      <c r="G66" s="203" t="s">
        <v>128</v>
      </c>
      <c r="H66" s="90" t="s">
        <v>198</v>
      </c>
      <c r="I66" s="205" t="s">
        <v>98</v>
      </c>
      <c r="J66" s="188"/>
      <c r="K66" s="81">
        <v>3</v>
      </c>
      <c r="L66" s="81">
        <v>0</v>
      </c>
      <c r="M66" s="81">
        <v>38</v>
      </c>
      <c r="N66" s="91">
        <v>0</v>
      </c>
      <c r="O66" s="92">
        <v>0</v>
      </c>
      <c r="P66" s="93">
        <f>N66+O66</f>
        <v>0</v>
      </c>
      <c r="Q66" s="82">
        <f>IFERROR(P66/M66,"-")</f>
        <v>0</v>
      </c>
      <c r="R66" s="81">
        <v>0</v>
      </c>
      <c r="S66" s="81">
        <v>0</v>
      </c>
      <c r="T66" s="82" t="str">
        <f>IFERROR(S66/(O66+P66),"-")</f>
        <v>-</v>
      </c>
      <c r="U66" s="182"/>
      <c r="V66" s="84">
        <v>0</v>
      </c>
      <c r="W66" s="82" t="str">
        <f>IF(P66=0,"-",V66/P66)</f>
        <v>-</v>
      </c>
      <c r="X66" s="186">
        <v>0</v>
      </c>
      <c r="Y66" s="187" t="str">
        <f>IFERROR(X66/P66,"-")</f>
        <v>-</v>
      </c>
      <c r="Z66" s="187" t="str">
        <f>IFERROR(X66/V66,"-")</f>
        <v>-</v>
      </c>
      <c r="AA66" s="188"/>
      <c r="AB66" s="85"/>
      <c r="AC66" s="79"/>
      <c r="AD66" s="94"/>
      <c r="AE66" s="95" t="str">
        <f>IF(P66=0,"",IF(AD66=0,"",(AD66/P66)))</f>
        <v/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 t="str">
        <f>IF(P66=0,"",IF(AM66=0,"",(AM66/P66)))</f>
        <v/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 t="str">
        <f>IF(P66=0,"",IF(AV66=0,"",(AV66/P66)))</f>
        <v/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 t="str">
        <f>IF(P66=0,"",IF(BE66=0,"",(BE66/P66)))</f>
        <v/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 t="str">
        <f>IF(P66=0,"",IF(BN66=0,"",(BN66/P66)))</f>
        <v/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 t="str">
        <f>IF(P66=0,"",IF(BW66=0,"",(BW66/P66)))</f>
        <v/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 t="str">
        <f>IF(P66=0,"",IF(CF66=0,"",(CF66/P66)))</f>
        <v/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200</v>
      </c>
      <c r="C67" s="203"/>
      <c r="D67" s="203" t="s">
        <v>197</v>
      </c>
      <c r="E67" s="203" t="s">
        <v>201</v>
      </c>
      <c r="F67" s="203" t="s">
        <v>64</v>
      </c>
      <c r="G67" s="203" t="s">
        <v>128</v>
      </c>
      <c r="H67" s="90" t="s">
        <v>198</v>
      </c>
      <c r="I67" s="204" t="s">
        <v>67</v>
      </c>
      <c r="J67" s="188"/>
      <c r="K67" s="81">
        <v>1</v>
      </c>
      <c r="L67" s="81">
        <v>0</v>
      </c>
      <c r="M67" s="81">
        <v>20</v>
      </c>
      <c r="N67" s="91">
        <v>1</v>
      </c>
      <c r="O67" s="92">
        <v>0</v>
      </c>
      <c r="P67" s="93">
        <f>N67+O67</f>
        <v>1</v>
      </c>
      <c r="Q67" s="82">
        <f>IFERROR(P67/M67,"-")</f>
        <v>0.05</v>
      </c>
      <c r="R67" s="81">
        <v>0</v>
      </c>
      <c r="S67" s="81">
        <v>0</v>
      </c>
      <c r="T67" s="82">
        <f>IFERROR(S67/(O67+P67),"-")</f>
        <v>0</v>
      </c>
      <c r="U67" s="182"/>
      <c r="V67" s="84">
        <v>0</v>
      </c>
      <c r="W67" s="82">
        <f>IF(P67=0,"-",V67/P67)</f>
        <v>0</v>
      </c>
      <c r="X67" s="186">
        <v>0</v>
      </c>
      <c r="Y67" s="187">
        <f>IFERROR(X67/P67,"-")</f>
        <v>0</v>
      </c>
      <c r="Z67" s="187" t="str">
        <f>IFERROR(X67/V67,"-")</f>
        <v>-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1</v>
      </c>
      <c r="BO67" s="120">
        <f>IF(P67=0,"",IF(BN67=0,"",(BN67/P67)))</f>
        <v>1</v>
      </c>
      <c r="BP67" s="121"/>
      <c r="BQ67" s="122">
        <f>IFERROR(BP67/BN67,"-")</f>
        <v>0</v>
      </c>
      <c r="BR67" s="123"/>
      <c r="BS67" s="124">
        <f>IFERROR(BR67/BN67,"-")</f>
        <v>0</v>
      </c>
      <c r="BT67" s="125"/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202</v>
      </c>
      <c r="C68" s="203"/>
      <c r="D68" s="203" t="s">
        <v>197</v>
      </c>
      <c r="E68" s="203" t="s">
        <v>136</v>
      </c>
      <c r="F68" s="203" t="s">
        <v>64</v>
      </c>
      <c r="G68" s="203" t="s">
        <v>128</v>
      </c>
      <c r="H68" s="90" t="s">
        <v>198</v>
      </c>
      <c r="I68" s="205" t="s">
        <v>203</v>
      </c>
      <c r="J68" s="188"/>
      <c r="K68" s="81">
        <v>4</v>
      </c>
      <c r="L68" s="81">
        <v>0</v>
      </c>
      <c r="M68" s="81">
        <v>22</v>
      </c>
      <c r="N68" s="91">
        <v>1</v>
      </c>
      <c r="O68" s="92">
        <v>0</v>
      </c>
      <c r="P68" s="93">
        <f>N68+O68</f>
        <v>1</v>
      </c>
      <c r="Q68" s="82">
        <f>IFERROR(P68/M68,"-")</f>
        <v>0.045454545454545</v>
      </c>
      <c r="R68" s="81">
        <v>0</v>
      </c>
      <c r="S68" s="81">
        <v>1</v>
      </c>
      <c r="T68" s="82">
        <f>IFERROR(S68/(O68+P68),"-")</f>
        <v>1</v>
      </c>
      <c r="U68" s="182"/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>
        <v>1</v>
      </c>
      <c r="BF68" s="113">
        <f>IF(P68=0,"",IF(BE68=0,"",(BE68/P68)))</f>
        <v>1</v>
      </c>
      <c r="BG68" s="112"/>
      <c r="BH68" s="114">
        <f>IFERROR(BG68/BE68,"-")</f>
        <v>0</v>
      </c>
      <c r="BI68" s="115"/>
      <c r="BJ68" s="116">
        <f>IFERROR(BI68/BE68,"-")</f>
        <v>0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204</v>
      </c>
      <c r="C69" s="203"/>
      <c r="D69" s="203" t="s">
        <v>197</v>
      </c>
      <c r="E69" s="203" t="s">
        <v>139</v>
      </c>
      <c r="F69" s="203" t="s">
        <v>64</v>
      </c>
      <c r="G69" s="203" t="s">
        <v>128</v>
      </c>
      <c r="H69" s="90" t="s">
        <v>198</v>
      </c>
      <c r="I69" s="204" t="s">
        <v>205</v>
      </c>
      <c r="J69" s="188"/>
      <c r="K69" s="81">
        <v>6</v>
      </c>
      <c r="L69" s="81">
        <v>0</v>
      </c>
      <c r="M69" s="81">
        <v>19</v>
      </c>
      <c r="N69" s="91">
        <v>4</v>
      </c>
      <c r="O69" s="92">
        <v>0</v>
      </c>
      <c r="P69" s="93">
        <f>N69+O69</f>
        <v>4</v>
      </c>
      <c r="Q69" s="82">
        <f>IFERROR(P69/M69,"-")</f>
        <v>0.21052631578947</v>
      </c>
      <c r="R69" s="81">
        <v>0</v>
      </c>
      <c r="S69" s="81">
        <v>1</v>
      </c>
      <c r="T69" s="82">
        <f>IFERROR(S69/(O69+P69),"-")</f>
        <v>0.25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>
        <v>1</v>
      </c>
      <c r="AW69" s="107">
        <f>IF(P69=0,"",IF(AV69=0,"",(AV69/P69)))</f>
        <v>0.25</v>
      </c>
      <c r="AX69" s="106"/>
      <c r="AY69" s="108">
        <f>IFERROR(AX69/AV69,"-")</f>
        <v>0</v>
      </c>
      <c r="AZ69" s="109"/>
      <c r="BA69" s="110">
        <f>IFERROR(AZ69/AV69,"-")</f>
        <v>0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3</v>
      </c>
      <c r="BO69" s="120">
        <f>IF(P69=0,"",IF(BN69=0,"",(BN69/P69)))</f>
        <v>0.75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/>
      <c r="BX69" s="127">
        <f>IF(P69=0,"",IF(BW69=0,"",(BW69/P69)))</f>
        <v>0</v>
      </c>
      <c r="BY69" s="128"/>
      <c r="BZ69" s="129" t="str">
        <f>IFERROR(BY69/BW69,"-")</f>
        <v>-</v>
      </c>
      <c r="CA69" s="130"/>
      <c r="CB69" s="131" t="str">
        <f>IFERROR(CA69/BW69,"-")</f>
        <v>-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/>
      <c r="B70" s="203" t="s">
        <v>206</v>
      </c>
      <c r="C70" s="203"/>
      <c r="D70" s="203" t="s">
        <v>75</v>
      </c>
      <c r="E70" s="203" t="s">
        <v>75</v>
      </c>
      <c r="F70" s="203" t="s">
        <v>76</v>
      </c>
      <c r="G70" s="203" t="s">
        <v>207</v>
      </c>
      <c r="H70" s="90"/>
      <c r="I70" s="90"/>
      <c r="J70" s="188"/>
      <c r="K70" s="81">
        <v>75</v>
      </c>
      <c r="L70" s="81">
        <v>35</v>
      </c>
      <c r="M70" s="81">
        <v>19</v>
      </c>
      <c r="N70" s="91">
        <v>5</v>
      </c>
      <c r="O70" s="92">
        <v>0</v>
      </c>
      <c r="P70" s="93">
        <f>N70+O70</f>
        <v>5</v>
      </c>
      <c r="Q70" s="82">
        <f>IFERROR(P70/M70,"-")</f>
        <v>0.26315789473684</v>
      </c>
      <c r="R70" s="81">
        <v>1</v>
      </c>
      <c r="S70" s="81">
        <v>1</v>
      </c>
      <c r="T70" s="82">
        <f>IFERROR(S70/(O70+P70),"-")</f>
        <v>0.2</v>
      </c>
      <c r="U70" s="182"/>
      <c r="V70" s="84">
        <v>1</v>
      </c>
      <c r="W70" s="82">
        <f>IF(P70=0,"-",V70/P70)</f>
        <v>0.2</v>
      </c>
      <c r="X70" s="186">
        <v>25000</v>
      </c>
      <c r="Y70" s="187">
        <f>IFERROR(X70/P70,"-")</f>
        <v>5000</v>
      </c>
      <c r="Z70" s="187">
        <f>IFERROR(X70/V70,"-")</f>
        <v>25000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2</v>
      </c>
      <c r="BO70" s="120">
        <f>IF(P70=0,"",IF(BN70=0,"",(BN70/P70)))</f>
        <v>0.4</v>
      </c>
      <c r="BP70" s="121">
        <v>1</v>
      </c>
      <c r="BQ70" s="122">
        <f>IFERROR(BP70/BN70,"-")</f>
        <v>0.5</v>
      </c>
      <c r="BR70" s="123">
        <v>25000</v>
      </c>
      <c r="BS70" s="124">
        <f>IFERROR(BR70/BN70,"-")</f>
        <v>12500</v>
      </c>
      <c r="BT70" s="125"/>
      <c r="BU70" s="125"/>
      <c r="BV70" s="125">
        <v>1</v>
      </c>
      <c r="BW70" s="126">
        <v>2</v>
      </c>
      <c r="BX70" s="127">
        <f>IF(P70=0,"",IF(BW70=0,"",(BW70/P70)))</f>
        <v>0.4</v>
      </c>
      <c r="BY70" s="128"/>
      <c r="BZ70" s="129">
        <f>IFERROR(BY70/BW70,"-")</f>
        <v>0</v>
      </c>
      <c r="CA70" s="130"/>
      <c r="CB70" s="131">
        <f>IFERROR(CA70/BW70,"-")</f>
        <v>0</v>
      </c>
      <c r="CC70" s="132"/>
      <c r="CD70" s="132"/>
      <c r="CE70" s="132"/>
      <c r="CF70" s="133">
        <v>1</v>
      </c>
      <c r="CG70" s="134">
        <f>IF(P70=0,"",IF(CF70=0,"",(CF70/P70)))</f>
        <v>0.2</v>
      </c>
      <c r="CH70" s="135"/>
      <c r="CI70" s="136">
        <f>IFERROR(CH70/CF70,"-")</f>
        <v>0</v>
      </c>
      <c r="CJ70" s="137"/>
      <c r="CK70" s="138">
        <f>IFERROR(CJ70/CF70,"-")</f>
        <v>0</v>
      </c>
      <c r="CL70" s="139"/>
      <c r="CM70" s="139"/>
      <c r="CN70" s="139"/>
      <c r="CO70" s="140">
        <v>1</v>
      </c>
      <c r="CP70" s="141">
        <v>25000</v>
      </c>
      <c r="CQ70" s="141">
        <v>25000</v>
      </c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30"/>
      <c r="B71" s="87"/>
      <c r="C71" s="88"/>
      <c r="D71" s="88"/>
      <c r="E71" s="88"/>
      <c r="F71" s="89"/>
      <c r="G71" s="90"/>
      <c r="H71" s="90"/>
      <c r="I71" s="90"/>
      <c r="J71" s="192"/>
      <c r="K71" s="34"/>
      <c r="L71" s="34"/>
      <c r="M71" s="31"/>
      <c r="N71" s="23"/>
      <c r="O71" s="23"/>
      <c r="P71" s="23"/>
      <c r="Q71" s="33"/>
      <c r="R71" s="32"/>
      <c r="S71" s="23"/>
      <c r="T71" s="32"/>
      <c r="U71" s="183"/>
      <c r="V71" s="25"/>
      <c r="W71" s="25"/>
      <c r="X71" s="189"/>
      <c r="Y71" s="189"/>
      <c r="Z71" s="189"/>
      <c r="AA71" s="189"/>
      <c r="AB71" s="33"/>
      <c r="AC71" s="59"/>
      <c r="AD71" s="63"/>
      <c r="AE71" s="64"/>
      <c r="AF71" s="63"/>
      <c r="AG71" s="67"/>
      <c r="AH71" s="68"/>
      <c r="AI71" s="69"/>
      <c r="AJ71" s="70"/>
      <c r="AK71" s="70"/>
      <c r="AL71" s="70"/>
      <c r="AM71" s="63"/>
      <c r="AN71" s="64"/>
      <c r="AO71" s="63"/>
      <c r="AP71" s="67"/>
      <c r="AQ71" s="68"/>
      <c r="AR71" s="69"/>
      <c r="AS71" s="70"/>
      <c r="AT71" s="70"/>
      <c r="AU71" s="70"/>
      <c r="AV71" s="63"/>
      <c r="AW71" s="64"/>
      <c r="AX71" s="63"/>
      <c r="AY71" s="67"/>
      <c r="AZ71" s="68"/>
      <c r="BA71" s="69"/>
      <c r="BB71" s="70"/>
      <c r="BC71" s="70"/>
      <c r="BD71" s="70"/>
      <c r="BE71" s="63"/>
      <c r="BF71" s="64"/>
      <c r="BG71" s="63"/>
      <c r="BH71" s="67"/>
      <c r="BI71" s="68"/>
      <c r="BJ71" s="69"/>
      <c r="BK71" s="70"/>
      <c r="BL71" s="70"/>
      <c r="BM71" s="70"/>
      <c r="BN71" s="65"/>
      <c r="BO71" s="66"/>
      <c r="BP71" s="63"/>
      <c r="BQ71" s="67"/>
      <c r="BR71" s="68"/>
      <c r="BS71" s="69"/>
      <c r="BT71" s="70"/>
      <c r="BU71" s="70"/>
      <c r="BV71" s="70"/>
      <c r="BW71" s="65"/>
      <c r="BX71" s="66"/>
      <c r="BY71" s="63"/>
      <c r="BZ71" s="67"/>
      <c r="CA71" s="68"/>
      <c r="CB71" s="69"/>
      <c r="CC71" s="70"/>
      <c r="CD71" s="70"/>
      <c r="CE71" s="70"/>
      <c r="CF71" s="65"/>
      <c r="CG71" s="66"/>
      <c r="CH71" s="63"/>
      <c r="CI71" s="67"/>
      <c r="CJ71" s="68"/>
      <c r="CK71" s="69"/>
      <c r="CL71" s="70"/>
      <c r="CM71" s="70"/>
      <c r="CN71" s="70"/>
      <c r="CO71" s="71"/>
      <c r="CP71" s="68"/>
      <c r="CQ71" s="68"/>
      <c r="CR71" s="68"/>
      <c r="CS71" s="72"/>
    </row>
    <row r="72" spans="1:98">
      <c r="A72" s="30"/>
      <c r="B72" s="37"/>
      <c r="C72" s="21"/>
      <c r="D72" s="21"/>
      <c r="E72" s="21"/>
      <c r="F72" s="22"/>
      <c r="G72" s="36"/>
      <c r="H72" s="36"/>
      <c r="I72" s="75"/>
      <c r="J72" s="193"/>
      <c r="K72" s="34"/>
      <c r="L72" s="34"/>
      <c r="M72" s="31"/>
      <c r="N72" s="23"/>
      <c r="O72" s="23"/>
      <c r="P72" s="23"/>
      <c r="Q72" s="33"/>
      <c r="R72" s="32"/>
      <c r="S72" s="23"/>
      <c r="T72" s="32"/>
      <c r="U72" s="183"/>
      <c r="V72" s="25"/>
      <c r="W72" s="25"/>
      <c r="X72" s="189"/>
      <c r="Y72" s="189"/>
      <c r="Z72" s="189"/>
      <c r="AA72" s="189"/>
      <c r="AB72" s="33"/>
      <c r="AC72" s="61"/>
      <c r="AD72" s="63"/>
      <c r="AE72" s="64"/>
      <c r="AF72" s="63"/>
      <c r="AG72" s="67"/>
      <c r="AH72" s="68"/>
      <c r="AI72" s="69"/>
      <c r="AJ72" s="70"/>
      <c r="AK72" s="70"/>
      <c r="AL72" s="70"/>
      <c r="AM72" s="63"/>
      <c r="AN72" s="64"/>
      <c r="AO72" s="63"/>
      <c r="AP72" s="67"/>
      <c r="AQ72" s="68"/>
      <c r="AR72" s="69"/>
      <c r="AS72" s="70"/>
      <c r="AT72" s="70"/>
      <c r="AU72" s="70"/>
      <c r="AV72" s="63"/>
      <c r="AW72" s="64"/>
      <c r="AX72" s="63"/>
      <c r="AY72" s="67"/>
      <c r="AZ72" s="68"/>
      <c r="BA72" s="69"/>
      <c r="BB72" s="70"/>
      <c r="BC72" s="70"/>
      <c r="BD72" s="70"/>
      <c r="BE72" s="63"/>
      <c r="BF72" s="64"/>
      <c r="BG72" s="63"/>
      <c r="BH72" s="67"/>
      <c r="BI72" s="68"/>
      <c r="BJ72" s="69"/>
      <c r="BK72" s="70"/>
      <c r="BL72" s="70"/>
      <c r="BM72" s="70"/>
      <c r="BN72" s="65"/>
      <c r="BO72" s="66"/>
      <c r="BP72" s="63"/>
      <c r="BQ72" s="67"/>
      <c r="BR72" s="68"/>
      <c r="BS72" s="69"/>
      <c r="BT72" s="70"/>
      <c r="BU72" s="70"/>
      <c r="BV72" s="70"/>
      <c r="BW72" s="65"/>
      <c r="BX72" s="66"/>
      <c r="BY72" s="63"/>
      <c r="BZ72" s="67"/>
      <c r="CA72" s="68"/>
      <c r="CB72" s="69"/>
      <c r="CC72" s="70"/>
      <c r="CD72" s="70"/>
      <c r="CE72" s="70"/>
      <c r="CF72" s="65"/>
      <c r="CG72" s="66"/>
      <c r="CH72" s="63"/>
      <c r="CI72" s="67"/>
      <c r="CJ72" s="68"/>
      <c r="CK72" s="69"/>
      <c r="CL72" s="70"/>
      <c r="CM72" s="70"/>
      <c r="CN72" s="70"/>
      <c r="CO72" s="71"/>
      <c r="CP72" s="68"/>
      <c r="CQ72" s="68"/>
      <c r="CR72" s="68"/>
      <c r="CS72" s="72"/>
    </row>
    <row r="73" spans="1:98">
      <c r="A73" s="19">
        <f>AB73</f>
        <v>1.0524515393387</v>
      </c>
      <c r="B73" s="39"/>
      <c r="C73" s="39"/>
      <c r="D73" s="39"/>
      <c r="E73" s="39"/>
      <c r="F73" s="39"/>
      <c r="G73" s="40" t="s">
        <v>208</v>
      </c>
      <c r="H73" s="40"/>
      <c r="I73" s="40"/>
      <c r="J73" s="190">
        <f>SUM(J6:J72)</f>
        <v>4385000</v>
      </c>
      <c r="K73" s="41">
        <f>SUM(K6:K72)</f>
        <v>1932</v>
      </c>
      <c r="L73" s="41">
        <f>SUM(L6:L72)</f>
        <v>779</v>
      </c>
      <c r="M73" s="41">
        <f>SUM(M6:M72)</f>
        <v>2301</v>
      </c>
      <c r="N73" s="41">
        <f>SUM(N6:N72)</f>
        <v>347</v>
      </c>
      <c r="O73" s="41">
        <f>SUM(O6:O72)</f>
        <v>2</v>
      </c>
      <c r="P73" s="41">
        <f>SUM(P6:P72)</f>
        <v>349</v>
      </c>
      <c r="Q73" s="42">
        <f>IFERROR(P73/M73,"-")</f>
        <v>0.15167318557149</v>
      </c>
      <c r="R73" s="78">
        <f>SUM(R6:R72)</f>
        <v>35</v>
      </c>
      <c r="S73" s="78">
        <f>SUM(S6:S72)</f>
        <v>120</v>
      </c>
      <c r="T73" s="42">
        <f>IFERROR(R73/P73,"-")</f>
        <v>0.10028653295129</v>
      </c>
      <c r="U73" s="184">
        <f>IFERROR(J73/P73,"-")</f>
        <v>12564.46991404</v>
      </c>
      <c r="V73" s="44">
        <f>SUM(V6:V72)</f>
        <v>74</v>
      </c>
      <c r="W73" s="42">
        <f>IFERROR(V73/P73,"-")</f>
        <v>0.21203438395415</v>
      </c>
      <c r="X73" s="190">
        <f>SUM(X6:X72)</f>
        <v>4615000</v>
      </c>
      <c r="Y73" s="190">
        <f>IFERROR(X73/P73,"-")</f>
        <v>13223.495702006</v>
      </c>
      <c r="Z73" s="190">
        <f>IFERROR(X73/V73,"-")</f>
        <v>62364.864864865</v>
      </c>
      <c r="AA73" s="190">
        <f>X73-J73</f>
        <v>230000</v>
      </c>
      <c r="AB73" s="47">
        <f>X73/J73</f>
        <v>1.0524515393387</v>
      </c>
      <c r="AC73" s="60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7"/>
    <mergeCell ref="J23:J27"/>
    <mergeCell ref="U23:U27"/>
    <mergeCell ref="AA23:AA27"/>
    <mergeCell ref="AB23:AB27"/>
    <mergeCell ref="A28:A29"/>
    <mergeCell ref="J28:J29"/>
    <mergeCell ref="U28:U29"/>
    <mergeCell ref="AA28:AA29"/>
    <mergeCell ref="AB28:AB29"/>
    <mergeCell ref="A30:A31"/>
    <mergeCell ref="J30:J31"/>
    <mergeCell ref="U30:U31"/>
    <mergeCell ref="AA30:AA31"/>
    <mergeCell ref="AB30:AB31"/>
    <mergeCell ref="A32:A36"/>
    <mergeCell ref="J32:J36"/>
    <mergeCell ref="U32:U36"/>
    <mergeCell ref="AA32:AA36"/>
    <mergeCell ref="AB32:AB36"/>
    <mergeCell ref="A37:A40"/>
    <mergeCell ref="J37:J40"/>
    <mergeCell ref="U37:U40"/>
    <mergeCell ref="AA37:AA40"/>
    <mergeCell ref="AB37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70"/>
    <mergeCell ref="J65:J70"/>
    <mergeCell ref="U65:U70"/>
    <mergeCell ref="AA65:AA70"/>
    <mergeCell ref="AB65:AB7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2.75</v>
      </c>
      <c r="B6" s="203" t="s">
        <v>210</v>
      </c>
      <c r="C6" s="203" t="s">
        <v>211</v>
      </c>
      <c r="D6" s="203" t="s">
        <v>212</v>
      </c>
      <c r="E6" s="203" t="s">
        <v>213</v>
      </c>
      <c r="F6" s="203" t="s">
        <v>214</v>
      </c>
      <c r="G6" s="203" t="s">
        <v>215</v>
      </c>
      <c r="H6" s="90" t="s">
        <v>216</v>
      </c>
      <c r="I6" s="205" t="s">
        <v>217</v>
      </c>
      <c r="J6" s="188">
        <v>100000</v>
      </c>
      <c r="K6" s="81">
        <v>17</v>
      </c>
      <c r="L6" s="81">
        <v>0</v>
      </c>
      <c r="M6" s="81">
        <v>42</v>
      </c>
      <c r="N6" s="91">
        <v>9</v>
      </c>
      <c r="O6" s="92">
        <v>1</v>
      </c>
      <c r="P6" s="93">
        <f>N6+O6</f>
        <v>10</v>
      </c>
      <c r="Q6" s="82">
        <f>IFERROR(P6/M6,"-")</f>
        <v>0.23809523809524</v>
      </c>
      <c r="R6" s="81">
        <v>1</v>
      </c>
      <c r="S6" s="81">
        <v>3</v>
      </c>
      <c r="T6" s="82">
        <f>IFERROR(S6/(O6+P6),"-")</f>
        <v>0.27272727272727</v>
      </c>
      <c r="U6" s="182">
        <f>IFERROR(J6/SUM(P6:P7),"-")</f>
        <v>7692.3076923077</v>
      </c>
      <c r="V6" s="84">
        <v>1</v>
      </c>
      <c r="W6" s="82">
        <f>IF(P6=0,"-",V6/P6)</f>
        <v>0.1</v>
      </c>
      <c r="X6" s="186">
        <v>69000</v>
      </c>
      <c r="Y6" s="187">
        <f>IFERROR(X6/P6,"-")</f>
        <v>6900</v>
      </c>
      <c r="Z6" s="187">
        <f>IFERROR(X6/V6,"-")</f>
        <v>69000</v>
      </c>
      <c r="AA6" s="188">
        <f>SUM(X6:X7)-SUM(J6:J7)</f>
        <v>175000</v>
      </c>
      <c r="AB6" s="85">
        <f>SUM(X6:X7)/SUM(J6:J7)</f>
        <v>2.75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0.5</v>
      </c>
      <c r="BG6" s="112">
        <v>1</v>
      </c>
      <c r="BH6" s="114">
        <f>IFERROR(BG6/BE6,"-")</f>
        <v>0.2</v>
      </c>
      <c r="BI6" s="115">
        <v>72000</v>
      </c>
      <c r="BJ6" s="116">
        <f>IFERROR(BI6/BE6,"-")</f>
        <v>14400</v>
      </c>
      <c r="BK6" s="117"/>
      <c r="BL6" s="117"/>
      <c r="BM6" s="117">
        <v>1</v>
      </c>
      <c r="BN6" s="119">
        <v>4</v>
      </c>
      <c r="BO6" s="120">
        <f>IF(P6=0,"",IF(BN6=0,"",(BN6/P6)))</f>
        <v>0.4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69000</v>
      </c>
      <c r="CQ6" s="141">
        <v>72000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218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50</v>
      </c>
      <c r="L7" s="81">
        <v>16</v>
      </c>
      <c r="M7" s="81">
        <v>3</v>
      </c>
      <c r="N7" s="91">
        <v>3</v>
      </c>
      <c r="O7" s="92">
        <v>0</v>
      </c>
      <c r="P7" s="93">
        <f>N7+O7</f>
        <v>3</v>
      </c>
      <c r="Q7" s="82">
        <f>IFERROR(P7/M7,"-")</f>
        <v>1</v>
      </c>
      <c r="R7" s="81">
        <v>1</v>
      </c>
      <c r="S7" s="81">
        <v>2</v>
      </c>
      <c r="T7" s="82">
        <f>IFERROR(S7/(O7+P7),"-")</f>
        <v>0.66666666666667</v>
      </c>
      <c r="U7" s="182"/>
      <c r="V7" s="84">
        <v>1</v>
      </c>
      <c r="W7" s="82">
        <f>IF(P7=0,"-",V7/P7)</f>
        <v>0.33333333333333</v>
      </c>
      <c r="X7" s="186">
        <v>206000</v>
      </c>
      <c r="Y7" s="187">
        <f>IFERROR(X7/P7,"-")</f>
        <v>68666.666666667</v>
      </c>
      <c r="Z7" s="187">
        <f>IFERROR(X7/V7,"-")</f>
        <v>206000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1</v>
      </c>
      <c r="AW7" s="107">
        <f>IF(P7=0,"",IF(AV7=0,"",(AV7/P7)))</f>
        <v>0.33333333333333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0.33333333333333</v>
      </c>
      <c r="BG7" s="112">
        <v>1</v>
      </c>
      <c r="BH7" s="114">
        <f>IFERROR(BG7/BE7,"-")</f>
        <v>1</v>
      </c>
      <c r="BI7" s="115">
        <v>206000</v>
      </c>
      <c r="BJ7" s="116">
        <f>IFERROR(BI7/BE7,"-")</f>
        <v>206000</v>
      </c>
      <c r="BK7" s="117"/>
      <c r="BL7" s="117"/>
      <c r="BM7" s="117">
        <v>1</v>
      </c>
      <c r="BN7" s="119">
        <v>1</v>
      </c>
      <c r="BO7" s="120">
        <f>IF(P7=0,"",IF(BN7=0,"",(BN7/P7)))</f>
        <v>0.33333333333333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206000</v>
      </c>
      <c r="CQ7" s="141">
        <v>206000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4.9</v>
      </c>
      <c r="B8" s="203" t="s">
        <v>219</v>
      </c>
      <c r="C8" s="203" t="s">
        <v>220</v>
      </c>
      <c r="D8" s="203" t="s">
        <v>221</v>
      </c>
      <c r="E8" s="203" t="s">
        <v>80</v>
      </c>
      <c r="F8" s="203" t="s">
        <v>214</v>
      </c>
      <c r="G8" s="203" t="s">
        <v>222</v>
      </c>
      <c r="H8" s="90" t="s">
        <v>223</v>
      </c>
      <c r="I8" s="90" t="s">
        <v>224</v>
      </c>
      <c r="J8" s="188">
        <v>90000</v>
      </c>
      <c r="K8" s="81">
        <v>10</v>
      </c>
      <c r="L8" s="81">
        <v>0</v>
      </c>
      <c r="M8" s="81">
        <v>37</v>
      </c>
      <c r="N8" s="91">
        <v>1</v>
      </c>
      <c r="O8" s="92">
        <v>0</v>
      </c>
      <c r="P8" s="93">
        <f>N8+O8</f>
        <v>1</v>
      </c>
      <c r="Q8" s="82">
        <f>IFERROR(P8/M8,"-")</f>
        <v>0.027027027027027</v>
      </c>
      <c r="R8" s="81">
        <v>0</v>
      </c>
      <c r="S8" s="81">
        <v>1</v>
      </c>
      <c r="T8" s="82">
        <f>IFERROR(S8/(O8+P8),"-")</f>
        <v>1</v>
      </c>
      <c r="U8" s="182">
        <f>IFERROR(J8/SUM(P8:P9),"-")</f>
        <v>11250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351000</v>
      </c>
      <c r="AB8" s="85">
        <f>SUM(X8:X9)/SUM(J8:J9)</f>
        <v>4.9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225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29</v>
      </c>
      <c r="L9" s="81">
        <v>21</v>
      </c>
      <c r="M9" s="81">
        <v>14</v>
      </c>
      <c r="N9" s="91">
        <v>7</v>
      </c>
      <c r="O9" s="92">
        <v>0</v>
      </c>
      <c r="P9" s="93">
        <f>N9+O9</f>
        <v>7</v>
      </c>
      <c r="Q9" s="82">
        <f>IFERROR(P9/M9,"-")</f>
        <v>0.5</v>
      </c>
      <c r="R9" s="81">
        <v>2</v>
      </c>
      <c r="S9" s="81">
        <v>3</v>
      </c>
      <c r="T9" s="82">
        <f>IFERROR(S9/(O9+P9),"-")</f>
        <v>0.42857142857143</v>
      </c>
      <c r="U9" s="182"/>
      <c r="V9" s="84">
        <v>3</v>
      </c>
      <c r="W9" s="82">
        <f>IF(P9=0,"-",V9/P9)</f>
        <v>0.42857142857143</v>
      </c>
      <c r="X9" s="186">
        <v>441000</v>
      </c>
      <c r="Y9" s="187">
        <f>IFERROR(X9/P9,"-")</f>
        <v>63000</v>
      </c>
      <c r="Z9" s="187">
        <f>IFERROR(X9/V9,"-")</f>
        <v>147000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0.14285714285714</v>
      </c>
      <c r="BG9" s="112">
        <v>1</v>
      </c>
      <c r="BH9" s="114">
        <f>IFERROR(BG9/BE9,"-")</f>
        <v>1</v>
      </c>
      <c r="BI9" s="115">
        <v>408000</v>
      </c>
      <c r="BJ9" s="116">
        <f>IFERROR(BI9/BE9,"-")</f>
        <v>408000</v>
      </c>
      <c r="BK9" s="117"/>
      <c r="BL9" s="117"/>
      <c r="BM9" s="117">
        <v>1</v>
      </c>
      <c r="BN9" s="119">
        <v>1</v>
      </c>
      <c r="BO9" s="120">
        <f>IF(P9=0,"",IF(BN9=0,"",(BN9/P9)))</f>
        <v>0.14285714285714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0.28571428571429</v>
      </c>
      <c r="BY9" s="128">
        <v>2</v>
      </c>
      <c r="BZ9" s="129">
        <f>IFERROR(BY9/BW9,"-")</f>
        <v>1</v>
      </c>
      <c r="CA9" s="130">
        <v>33000</v>
      </c>
      <c r="CB9" s="131">
        <f>IFERROR(CA9/BW9,"-")</f>
        <v>16500</v>
      </c>
      <c r="CC9" s="132">
        <v>1</v>
      </c>
      <c r="CD9" s="132"/>
      <c r="CE9" s="132">
        <v>1</v>
      </c>
      <c r="CF9" s="133">
        <v>3</v>
      </c>
      <c r="CG9" s="134">
        <f>IF(P9=0,"",IF(CF9=0,"",(CF9/P9)))</f>
        <v>0.42857142857143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3</v>
      </c>
      <c r="CP9" s="141">
        <v>441000</v>
      </c>
      <c r="CQ9" s="141">
        <v>408000</v>
      </c>
      <c r="CR9" s="141"/>
      <c r="CS9" s="142" t="str">
        <f>IF(AND(CQ9=0,CR9=0),"",IF(AND(CQ9&lt;=100000,CR9&lt;=100000),"",IF(CQ9/CP9&gt;0.7,"男高",IF(CR9/CP9&gt;0.7,"女高",""))))</f>
        <v>男高</v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3.7684210526316</v>
      </c>
      <c r="B12" s="39"/>
      <c r="C12" s="39"/>
      <c r="D12" s="39"/>
      <c r="E12" s="39"/>
      <c r="F12" s="39"/>
      <c r="G12" s="40" t="s">
        <v>226</v>
      </c>
      <c r="H12" s="40"/>
      <c r="I12" s="40"/>
      <c r="J12" s="190">
        <f>SUM(J6:J11)</f>
        <v>190000</v>
      </c>
      <c r="K12" s="41">
        <f>SUM(K6:K11)</f>
        <v>106</v>
      </c>
      <c r="L12" s="41">
        <f>SUM(L6:L11)</f>
        <v>37</v>
      </c>
      <c r="M12" s="41">
        <f>SUM(M6:M11)</f>
        <v>96</v>
      </c>
      <c r="N12" s="41">
        <f>SUM(N6:N11)</f>
        <v>20</v>
      </c>
      <c r="O12" s="41">
        <f>SUM(O6:O11)</f>
        <v>1</v>
      </c>
      <c r="P12" s="41">
        <f>SUM(P6:P11)</f>
        <v>21</v>
      </c>
      <c r="Q12" s="42">
        <f>IFERROR(P12/M12,"-")</f>
        <v>0.21875</v>
      </c>
      <c r="R12" s="78">
        <f>SUM(R6:R11)</f>
        <v>4</v>
      </c>
      <c r="S12" s="78">
        <f>SUM(S6:S11)</f>
        <v>9</v>
      </c>
      <c r="T12" s="42">
        <f>IFERROR(R12/P12,"-")</f>
        <v>0.19047619047619</v>
      </c>
      <c r="U12" s="184">
        <f>IFERROR(J12/P12,"-")</f>
        <v>9047.619047619</v>
      </c>
      <c r="V12" s="44">
        <f>SUM(V6:V11)</f>
        <v>5</v>
      </c>
      <c r="W12" s="42">
        <f>IFERROR(V12/P12,"-")</f>
        <v>0.23809523809524</v>
      </c>
      <c r="X12" s="190">
        <f>SUM(X6:X11)</f>
        <v>716000</v>
      </c>
      <c r="Y12" s="190">
        <f>IFERROR(X12/P12,"-")</f>
        <v>34095.238095238</v>
      </c>
      <c r="Z12" s="190">
        <f>IFERROR(X12/V12,"-")</f>
        <v>143200</v>
      </c>
      <c r="AA12" s="190">
        <f>X12-J12</f>
        <v>526000</v>
      </c>
      <c r="AB12" s="47">
        <f>X12/J12</f>
        <v>3.7684210526316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