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<sst xmlns="http://schemas.openxmlformats.org/spreadsheetml/2006/main" uniqueCount="223">
  <si>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</si>
  <si>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</si>
  <si>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</si>
  <si>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</si>
  <si>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</si>
  <si>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</si>
  <si>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</si>
  <si>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</si>
  <si>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</si>
  <si>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</si>
  <si>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</si>
  <si>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</si>
  <si>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</si>
  <si>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</si>
  <si>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</si>
  <si>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</si>
  <si>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</si>
  <si>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</si>
  <si>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</si>
  <si>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</si>
  <si>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</si>
  <si>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</si>
  <si>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</si>
  <si>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</si>
  <si>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</si>
  <si>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</si>
  <si>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わくドキ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</si>
  <si>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</si>
  <si>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</si>
  <si>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</si>
  <si>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</si>
  <si>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</si>
  <si>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</si>
  <si>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</si>
  <si>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</si>
  <si>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</si>
  <si>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</si>
  <si>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</si>
  <si>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</si>
  <si>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</si>
  <si>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</si>
  <si>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</si>
  <si>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</si>
  <si>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</si>
  <si>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</si>
  <si>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</si>
  <si>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</si>
  <si>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</si>
  <si>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</si>
  <si>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</si>
  <si>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</si>
  <si>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</si>
  <si>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</si>
  <si>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</si>
  <si>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</si>
  <si>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</si>
  <si>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</si>
  <si>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</si>
  <si>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</si>
  <si>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</si>
  <si>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</si>
  <si>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np2200</t>
  </si>
  <si>
    <t>雑誌版</t>
  </si>
  <si>
    <t>(新txt)女性から逆指名</t>
  </si>
  <si>
    <t>lp03_l</t>
  </si>
  <si>
    <t>スポニチ関東</t>
  </si>
  <si>
    <t>4C終面全5段</t>
  </si>
  <si>
    <t>2月21日(金)</t>
  </si>
  <si>
    <t>np2201</t>
  </si>
  <si>
    <t>スポニチ関西</t>
  </si>
  <si>
    <t>2月23日(日)</t>
  </si>
  <si>
    <t>np2202</t>
  </si>
  <si>
    <t>スポニチ西部</t>
  </si>
  <si>
    <t>2月22日(土)</t>
  </si>
  <si>
    <t>np2203</t>
  </si>
  <si>
    <t>スポニチ北海道</t>
  </si>
  <si>
    <t>np2204</t>
  </si>
  <si>
    <t>(空電共通)</t>
  </si>
  <si>
    <t>空電</t>
  </si>
  <si>
    <t>空電 (共通)</t>
  </si>
  <si>
    <t>np2205</t>
  </si>
  <si>
    <t>記事風版</t>
  </si>
  <si>
    <t>誘われたら誘い返す！倍返しだ！</t>
  </si>
  <si>
    <t>サンスポ関東</t>
  </si>
  <si>
    <t>2月16日(日)</t>
  </si>
  <si>
    <t>np2206</t>
  </si>
  <si>
    <t>np2207</t>
  </si>
  <si>
    <t>サンスポ関西</t>
  </si>
  <si>
    <t>全5段</t>
  </si>
  <si>
    <t>np2208</t>
  </si>
  <si>
    <t>np2209</t>
  </si>
  <si>
    <t>(新登録まわり)黒：記事風</t>
  </si>
  <si>
    <t>出会い懇願。私たち（この歳でも）真剣なんです。</t>
  </si>
  <si>
    <t>2月29日(土)</t>
  </si>
  <si>
    <t>np2210</t>
  </si>
  <si>
    <t>np2211</t>
  </si>
  <si>
    <t>スポーツ報知関東</t>
  </si>
  <si>
    <t>全5段つかみ4回</t>
  </si>
  <si>
    <t>2月06日(木)</t>
  </si>
  <si>
    <t>np2212</t>
  </si>
  <si>
    <t>np2213</t>
  </si>
  <si>
    <t>(新登録まわり)記事風版</t>
  </si>
  <si>
    <t>5分で髭剃り5分で登録あとは女性に誘われてメシにいく</t>
  </si>
  <si>
    <t>np2214</t>
  </si>
  <si>
    <t>np2215</t>
  </si>
  <si>
    <t>np2216</t>
  </si>
  <si>
    <t>①右女３</t>
  </si>
  <si>
    <t>107「70歳までの出会いリクルート」</t>
  </si>
  <si>
    <t>半2段・半3段つかみ10段保証</t>
  </si>
  <si>
    <t>1～10日</t>
  </si>
  <si>
    <t>np2217</t>
  </si>
  <si>
    <t>②旧デイリー風</t>
  </si>
  <si>
    <t>108「ぶっ飛び出会い！！こんな優良サイト今までなかった」</t>
  </si>
  <si>
    <t>11～20日</t>
  </si>
  <si>
    <t>np2218</t>
  </si>
  <si>
    <t>③新版</t>
  </si>
  <si>
    <t>109「人と人を出会わせる、ライフデザインワーク」</t>
  </si>
  <si>
    <t>21～31日</t>
  </si>
  <si>
    <t>np2219</t>
  </si>
  <si>
    <t>np2220</t>
  </si>
  <si>
    <t>np2221</t>
  </si>
  <si>
    <t>np2222</t>
  </si>
  <si>
    <t>np2223</t>
  </si>
  <si>
    <t>np2224</t>
  </si>
  <si>
    <t>半2段つかみ20段保証</t>
  </si>
  <si>
    <t>20段保証</t>
  </si>
  <si>
    <t>np2225</t>
  </si>
  <si>
    <t>半3段つかみ20段保証</t>
  </si>
  <si>
    <t>np2226</t>
  </si>
  <si>
    <t>半5段つかみ20段保証</t>
  </si>
  <si>
    <t>np2227</t>
  </si>
  <si>
    <t>np2228</t>
  </si>
  <si>
    <t>ニッカン西部</t>
  </si>
  <si>
    <t>np2229</t>
  </si>
  <si>
    <t>np2230</t>
  </si>
  <si>
    <t>np2231</t>
  </si>
  <si>
    <t>np2232</t>
  </si>
  <si>
    <t>パソコン教室版</t>
  </si>
  <si>
    <t>逆指名を無料体験</t>
  </si>
  <si>
    <t>np2233</t>
  </si>
  <si>
    <t>np2234</t>
  </si>
  <si>
    <t>もう50代の熟女だけど</t>
  </si>
  <si>
    <t>2月15日(土)</t>
  </si>
  <si>
    <t>np2235</t>
  </si>
  <si>
    <t>np2236</t>
  </si>
  <si>
    <t>2月07日(金)</t>
  </si>
  <si>
    <t>np2237</t>
  </si>
  <si>
    <t>np2238</t>
  </si>
  <si>
    <t>np2239</t>
  </si>
  <si>
    <t>np2240</t>
  </si>
  <si>
    <t>2月09日(日)</t>
  </si>
  <si>
    <t>np2241</t>
  </si>
  <si>
    <t>np2242</t>
  </si>
  <si>
    <t>ニッカン関西</t>
  </si>
  <si>
    <t>2月08日(土)</t>
  </si>
  <si>
    <t>np2243</t>
  </si>
  <si>
    <t>np2244</t>
  </si>
  <si>
    <t>右女３</t>
  </si>
  <si>
    <t>4C全面</t>
  </si>
  <si>
    <t>np2245</t>
  </si>
  <si>
    <t>np2246</t>
  </si>
  <si>
    <t>右女３ 赤枠</t>
  </si>
  <si>
    <t>デイリースポーツ関西</t>
  </si>
  <si>
    <t>np2247</t>
  </si>
  <si>
    <t>np2248</t>
  </si>
  <si>
    <t>C版 赤枠</t>
  </si>
  <si>
    <t>2月24日(月)</t>
  </si>
  <si>
    <t>np2249</t>
  </si>
  <si>
    <t>np2250</t>
  </si>
  <si>
    <t>九スポ</t>
  </si>
  <si>
    <t>np2251</t>
  </si>
  <si>
    <t>np2252</t>
  </si>
  <si>
    <t>2月02日(日)</t>
  </si>
  <si>
    <t>np2253</t>
  </si>
  <si>
    <t>np2254</t>
  </si>
  <si>
    <t>旧デイリー風</t>
  </si>
  <si>
    <t>4C終面雑報</t>
  </si>
  <si>
    <t>np2255</t>
  </si>
  <si>
    <t>np2256</t>
  </si>
  <si>
    <t>np2257</t>
  </si>
  <si>
    <t>np2258</t>
  </si>
  <si>
    <t>記事</t>
  </si>
  <si>
    <t>4C記事枠</t>
  </si>
  <si>
    <t>2月01日(土)</t>
  </si>
  <si>
    <t>np2259</t>
  </si>
  <si>
    <t>np2260</t>
  </si>
  <si>
    <t>np2261</t>
  </si>
  <si>
    <t>110「出会いバブル到来」</t>
  </si>
  <si>
    <t>np2262</t>
  </si>
  <si>
    <t>np2263</t>
  </si>
  <si>
    <t>共通</t>
  </si>
  <si>
    <t>np2264</t>
  </si>
  <si>
    <t>東スポ・大スポ・九スポ・中京</t>
  </si>
  <si>
    <t>記事枠</t>
  </si>
  <si>
    <t>2月20日(木)</t>
  </si>
  <si>
    <t>np2265</t>
  </si>
  <si>
    <t>np2266</t>
  </si>
  <si>
    <t>デリヘル版</t>
  </si>
  <si>
    <t>中高年の出会いの場である○○に危機</t>
  </si>
  <si>
    <t>スポーツ報知関西</t>
  </si>
  <si>
    <t>np2267</t>
  </si>
  <si>
    <t>np2333</t>
  </si>
  <si>
    <t>女性からナンパしてほしい</t>
  </si>
  <si>
    <t>np2334</t>
  </si>
  <si>
    <t>新聞 TOTAL</t>
  </si>
  <si>
    <t>●雑誌 広告</t>
  </si>
  <si>
    <t>zw187</t>
  </si>
  <si>
    <t>ぶんか社</t>
  </si>
  <si>
    <t>新50代</t>
  </si>
  <si>
    <t>EX MAX</t>
  </si>
  <si>
    <t>表4</t>
  </si>
  <si>
    <t>2月26日(水)</t>
  </si>
  <si>
    <t>zw188</t>
  </si>
  <si>
    <t>zw189</t>
  </si>
  <si>
    <t>リイド社</t>
  </si>
  <si>
    <t>1604FLASH</t>
  </si>
  <si>
    <t>女性から逆指名</t>
  </si>
  <si>
    <t>lp03_a</t>
  </si>
  <si>
    <t>コミック乱twins</t>
  </si>
  <si>
    <t>1C2P</t>
  </si>
  <si>
    <t>2月13日(木)</t>
  </si>
  <si>
    <t>zw190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</si>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</sst>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70</v>
      </c>
      <c r="D6" s="195">
        <v>5155000</v>
      </c>
      <c r="E6" s="81">
        <v>1863</v>
      </c>
      <c r="F6" s="81">
        <v>786</v>
      </c>
      <c r="G6" s="81">
        <v>2642</v>
      </c>
      <c r="H6" s="91">
        <v>350</v>
      </c>
      <c r="I6" s="92">
        <v>2</v>
      </c>
      <c r="J6" s="145">
        <f>H6+I6</f>
        <v>352</v>
      </c>
      <c r="K6" s="82">
        <f>IFERROR(J6/G6,"-")</f>
        <v>0.1332323996972</v>
      </c>
      <c r="L6" s="81">
        <v>36</v>
      </c>
      <c r="M6" s="81">
        <v>128</v>
      </c>
      <c r="N6" s="82">
        <f>IFERROR(L6/J6,"-")</f>
        <v>0.10227272727273</v>
      </c>
      <c r="O6" s="83">
        <f>IFERROR(D6/J6,"-")</f>
        <v>14644.886363636</v>
      </c>
      <c r="P6" s="84">
        <v>86</v>
      </c>
      <c r="Q6" s="82">
        <f>IFERROR(P6/J6,"-")</f>
        <v>0.24431818181818</v>
      </c>
      <c r="R6" s="200">
        <v>11093000</v>
      </c>
      <c r="S6" s="201">
        <f>IFERROR(R6/J6,"-")</f>
        <v>31514.204545455</v>
      </c>
      <c r="T6" s="201">
        <f>IFERROR(R6/P6,"-")</f>
        <v>128988.37209302</v>
      </c>
      <c r="U6" s="195">
        <f>IFERROR(R6-D6,"-")</f>
        <v>5938000</v>
      </c>
      <c r="V6" s="85">
        <f>R6/D6</f>
        <v>2.1518913676043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170000</v>
      </c>
      <c r="E7" s="81">
        <v>137</v>
      </c>
      <c r="F7" s="81">
        <v>68</v>
      </c>
      <c r="G7" s="81">
        <v>147</v>
      </c>
      <c r="H7" s="91">
        <v>48</v>
      </c>
      <c r="I7" s="92">
        <v>0</v>
      </c>
      <c r="J7" s="145">
        <f>H7+I7</f>
        <v>48</v>
      </c>
      <c r="K7" s="82">
        <f>IFERROR(J7/G7,"-")</f>
        <v>0.3265306122449</v>
      </c>
      <c r="L7" s="81">
        <v>4</v>
      </c>
      <c r="M7" s="81">
        <v>15</v>
      </c>
      <c r="N7" s="82">
        <f>IFERROR(L7/J7,"-")</f>
        <v>0.083333333333333</v>
      </c>
      <c r="O7" s="83">
        <f>IFERROR(D7/J7,"-")</f>
        <v>3541.6666666667</v>
      </c>
      <c r="P7" s="84">
        <v>8</v>
      </c>
      <c r="Q7" s="82">
        <f>IFERROR(P7/J7,"-")</f>
        <v>0.16666666666667</v>
      </c>
      <c r="R7" s="200">
        <v>433000</v>
      </c>
      <c r="S7" s="201">
        <f>IFERROR(R7/J7,"-")</f>
        <v>9020.8333333333</v>
      </c>
      <c r="T7" s="201">
        <f>IFERROR(R7/P7,"-")</f>
        <v>54125</v>
      </c>
      <c r="U7" s="195">
        <f>IFERROR(R7-D7,"-")</f>
        <v>263000</v>
      </c>
      <c r="V7" s="85">
        <f>R7/D7</f>
        <v>2.5470588235294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5325000</v>
      </c>
      <c r="E10" s="41">
        <f>SUM(E6:E8)</f>
        <v>2000</v>
      </c>
      <c r="F10" s="41">
        <f>SUM(F6:F8)</f>
        <v>854</v>
      </c>
      <c r="G10" s="41">
        <f>SUM(G6:G8)</f>
        <v>2789</v>
      </c>
      <c r="H10" s="41">
        <f>SUM(H6:H8)</f>
        <v>398</v>
      </c>
      <c r="I10" s="41">
        <f>SUM(I6:I8)</f>
        <v>2</v>
      </c>
      <c r="J10" s="41">
        <f>SUM(J6:J8)</f>
        <v>400</v>
      </c>
      <c r="K10" s="42">
        <f>IFERROR(J10/G10,"-")</f>
        <v>0.14342058085335</v>
      </c>
      <c r="L10" s="78">
        <f>SUM(L6:L8)</f>
        <v>40</v>
      </c>
      <c r="M10" s="78">
        <f>SUM(M6:M8)</f>
        <v>143</v>
      </c>
      <c r="N10" s="42">
        <f>IFERROR(L10/J10,"-")</f>
        <v>0.1</v>
      </c>
      <c r="O10" s="43">
        <f>IFERROR(D10/J10,"-")</f>
        <v>13312.5</v>
      </c>
      <c r="P10" s="44">
        <f>SUM(P6:P8)</f>
        <v>94</v>
      </c>
      <c r="Q10" s="42">
        <f>IFERROR(P10/J10,"-")</f>
        <v>0.235</v>
      </c>
      <c r="R10" s="45">
        <f>SUM(R6:R8)</f>
        <v>11526000</v>
      </c>
      <c r="S10" s="45">
        <f>IFERROR(R10/J10,"-")</f>
        <v>28815</v>
      </c>
      <c r="T10" s="45">
        <f>IFERROR(R10/P10,"-")</f>
        <v>122617.0212766</v>
      </c>
      <c r="U10" s="46">
        <f>SUM(U6:U8)</f>
        <v>6201000</v>
      </c>
      <c r="V10" s="47">
        <f>IFERROR(R10/D10,"-")</f>
        <v>2.1645070422535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1.2742857142857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700000</v>
      </c>
      <c r="K6" s="81">
        <v>19</v>
      </c>
      <c r="L6" s="81">
        <v>0</v>
      </c>
      <c r="M6" s="81">
        <v>92</v>
      </c>
      <c r="N6" s="91">
        <v>5</v>
      </c>
      <c r="O6" s="92">
        <v>0</v>
      </c>
      <c r="P6" s="93">
        <f>N6+O6</f>
        <v>5</v>
      </c>
      <c r="Q6" s="82">
        <f>IFERROR(P6/M6,"-")</f>
        <v>0.054347826086957</v>
      </c>
      <c r="R6" s="81">
        <v>0</v>
      </c>
      <c r="S6" s="81">
        <v>2</v>
      </c>
      <c r="T6" s="82">
        <f>IFERROR(S6/(O6+P6),"-")</f>
        <v>0.4</v>
      </c>
      <c r="U6" s="182">
        <f>IFERROR(J6/SUM(P6:P10),"-")</f>
        <v>17948.717948718</v>
      </c>
      <c r="V6" s="84">
        <v>1</v>
      </c>
      <c r="W6" s="82">
        <f>IF(P6=0,"-",V6/P6)</f>
        <v>0.2</v>
      </c>
      <c r="X6" s="186">
        <v>5000</v>
      </c>
      <c r="Y6" s="187">
        <f>IFERROR(X6/P6,"-")</f>
        <v>1000</v>
      </c>
      <c r="Z6" s="187">
        <f>IFERROR(X6/V6,"-")</f>
        <v>5000</v>
      </c>
      <c r="AA6" s="188">
        <f>SUM(X6:X10)-SUM(J6:J10)</f>
        <v>192000</v>
      </c>
      <c r="AB6" s="85">
        <f>SUM(X6:X10)/SUM(J6:J10)</f>
        <v>1.2742857142857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>
        <v>1</v>
      </c>
      <c r="BQ6" s="122">
        <f>IFERROR(BP6/BN6,"-")</f>
        <v>0.5</v>
      </c>
      <c r="BR6" s="123">
        <v>5000</v>
      </c>
      <c r="BS6" s="124">
        <f>IFERROR(BR6/BN6,"-")</f>
        <v>2500</v>
      </c>
      <c r="BT6" s="125">
        <v>1</v>
      </c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70</v>
      </c>
      <c r="J7" s="188"/>
      <c r="K7" s="81">
        <v>40</v>
      </c>
      <c r="L7" s="81">
        <v>0</v>
      </c>
      <c r="M7" s="81">
        <v>141</v>
      </c>
      <c r="N7" s="91">
        <v>10</v>
      </c>
      <c r="O7" s="92">
        <v>1</v>
      </c>
      <c r="P7" s="93">
        <f>N7+O7</f>
        <v>11</v>
      </c>
      <c r="Q7" s="82">
        <f>IFERROR(P7/M7,"-")</f>
        <v>0.078014184397163</v>
      </c>
      <c r="R7" s="81">
        <v>0</v>
      </c>
      <c r="S7" s="81">
        <v>6</v>
      </c>
      <c r="T7" s="82">
        <f>IFERROR(S7/(O7+P7),"-")</f>
        <v>0.5</v>
      </c>
      <c r="U7" s="182"/>
      <c r="V7" s="84">
        <v>2</v>
      </c>
      <c r="W7" s="82">
        <f>IF(P7=0,"-",V7/P7)</f>
        <v>0.18181818181818</v>
      </c>
      <c r="X7" s="186">
        <v>42000</v>
      </c>
      <c r="Y7" s="187">
        <f>IFERROR(X7/P7,"-")</f>
        <v>3818.1818181818</v>
      </c>
      <c r="Z7" s="187">
        <f>IFERROR(X7/V7,"-")</f>
        <v>21000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0.18181818181818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0.27272727272727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0.36363636363636</v>
      </c>
      <c r="BP7" s="121">
        <v>1</v>
      </c>
      <c r="BQ7" s="122">
        <f>IFERROR(BP7/BN7,"-")</f>
        <v>0.25</v>
      </c>
      <c r="BR7" s="123">
        <v>39000</v>
      </c>
      <c r="BS7" s="124">
        <f>IFERROR(BR7/BN7,"-")</f>
        <v>9750</v>
      </c>
      <c r="BT7" s="125"/>
      <c r="BU7" s="125"/>
      <c r="BV7" s="125">
        <v>1</v>
      </c>
      <c r="BW7" s="126">
        <v>2</v>
      </c>
      <c r="BX7" s="127">
        <f>IF(P7=0,"",IF(BW7=0,"",(BW7/P7)))</f>
        <v>0.18181818181818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42000</v>
      </c>
      <c r="CQ7" s="141">
        <v>39000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5" t="s">
        <v>73</v>
      </c>
      <c r="J8" s="188"/>
      <c r="K8" s="81">
        <v>3</v>
      </c>
      <c r="L8" s="81">
        <v>0</v>
      </c>
      <c r="M8" s="81">
        <v>19</v>
      </c>
      <c r="N8" s="91">
        <v>1</v>
      </c>
      <c r="O8" s="92">
        <v>0</v>
      </c>
      <c r="P8" s="93">
        <f>N8+O8</f>
        <v>1</v>
      </c>
      <c r="Q8" s="82">
        <f>IFERROR(P8/M8,"-")</f>
        <v>0.052631578947368</v>
      </c>
      <c r="R8" s="81">
        <v>0</v>
      </c>
      <c r="S8" s="81">
        <v>1</v>
      </c>
      <c r="T8" s="82">
        <f>IFERROR(S8/(O8+P8),"-")</f>
        <v>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64</v>
      </c>
      <c r="G9" s="203" t="s">
        <v>75</v>
      </c>
      <c r="H9" s="90" t="s">
        <v>66</v>
      </c>
      <c r="I9" s="204" t="s">
        <v>70</v>
      </c>
      <c r="J9" s="188"/>
      <c r="K9" s="81">
        <v>14</v>
      </c>
      <c r="L9" s="81">
        <v>0</v>
      </c>
      <c r="M9" s="81">
        <v>33</v>
      </c>
      <c r="N9" s="91">
        <v>5</v>
      </c>
      <c r="O9" s="92">
        <v>0</v>
      </c>
      <c r="P9" s="93">
        <f>N9+O9</f>
        <v>5</v>
      </c>
      <c r="Q9" s="82">
        <f>IFERROR(P9/M9,"-")</f>
        <v>0.15151515151515</v>
      </c>
      <c r="R9" s="81">
        <v>0</v>
      </c>
      <c r="S9" s="81">
        <v>4</v>
      </c>
      <c r="T9" s="82">
        <f>IFERROR(S9/(O9+P9),"-")</f>
        <v>0.8</v>
      </c>
      <c r="U9" s="182"/>
      <c r="V9" s="84">
        <v>2</v>
      </c>
      <c r="W9" s="82">
        <f>IF(P9=0,"-",V9/P9)</f>
        <v>0.4</v>
      </c>
      <c r="X9" s="186">
        <v>6000</v>
      </c>
      <c r="Y9" s="187">
        <f>IFERROR(X9/P9,"-")</f>
        <v>1200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0.4</v>
      </c>
      <c r="BG9" s="112">
        <v>1</v>
      </c>
      <c r="BH9" s="114">
        <f>IFERROR(BG9/BE9,"-")</f>
        <v>0.5</v>
      </c>
      <c r="BI9" s="115">
        <v>3000</v>
      </c>
      <c r="BJ9" s="116">
        <f>IFERROR(BI9/BE9,"-")</f>
        <v>1500</v>
      </c>
      <c r="BK9" s="117">
        <v>1</v>
      </c>
      <c r="BL9" s="117"/>
      <c r="BM9" s="117"/>
      <c r="BN9" s="119">
        <v>3</v>
      </c>
      <c r="BO9" s="120">
        <f>IF(P9=0,"",IF(BN9=0,"",(BN9/P9)))</f>
        <v>0.6</v>
      </c>
      <c r="BP9" s="121">
        <v>1</v>
      </c>
      <c r="BQ9" s="122">
        <f>IFERROR(BP9/BN9,"-")</f>
        <v>0.33333333333333</v>
      </c>
      <c r="BR9" s="123">
        <v>3000</v>
      </c>
      <c r="BS9" s="124">
        <f>IFERROR(BR9/BN9,"-")</f>
        <v>1000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6000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86</v>
      </c>
      <c r="L10" s="81">
        <v>71</v>
      </c>
      <c r="M10" s="81">
        <v>31</v>
      </c>
      <c r="N10" s="91">
        <v>17</v>
      </c>
      <c r="O10" s="92">
        <v>0</v>
      </c>
      <c r="P10" s="93">
        <f>N10+O10</f>
        <v>17</v>
      </c>
      <c r="Q10" s="82">
        <f>IFERROR(P10/M10,"-")</f>
        <v>0.54838709677419</v>
      </c>
      <c r="R10" s="81">
        <v>2</v>
      </c>
      <c r="S10" s="81">
        <v>3</v>
      </c>
      <c r="T10" s="82">
        <f>IFERROR(S10/(O10+P10),"-")</f>
        <v>0.17647058823529</v>
      </c>
      <c r="U10" s="182"/>
      <c r="V10" s="84">
        <v>4</v>
      </c>
      <c r="W10" s="82">
        <f>IF(P10=0,"-",V10/P10)</f>
        <v>0.23529411764706</v>
      </c>
      <c r="X10" s="186">
        <v>839000</v>
      </c>
      <c r="Y10" s="187">
        <f>IFERROR(X10/P10,"-")</f>
        <v>49352.941176471</v>
      </c>
      <c r="Z10" s="187">
        <f>IFERROR(X10/V10,"-")</f>
        <v>209750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0.058823529411765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0.23529411764706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0.23529411764706</v>
      </c>
      <c r="BP10" s="121">
        <v>1</v>
      </c>
      <c r="BQ10" s="122">
        <f>IFERROR(BP10/BN10,"-")</f>
        <v>0.25</v>
      </c>
      <c r="BR10" s="123">
        <v>40000</v>
      </c>
      <c r="BS10" s="124">
        <f>IFERROR(BR10/BN10,"-")</f>
        <v>10000</v>
      </c>
      <c r="BT10" s="125"/>
      <c r="BU10" s="125"/>
      <c r="BV10" s="125">
        <v>1</v>
      </c>
      <c r="BW10" s="126">
        <v>7</v>
      </c>
      <c r="BX10" s="127">
        <f>IF(P10=0,"",IF(BW10=0,"",(BW10/P10)))</f>
        <v>0.41176470588235</v>
      </c>
      <c r="BY10" s="128">
        <v>4</v>
      </c>
      <c r="BZ10" s="129">
        <f>IFERROR(BY10/BW10,"-")</f>
        <v>0.57142857142857</v>
      </c>
      <c r="CA10" s="130">
        <v>804000</v>
      </c>
      <c r="CB10" s="131">
        <f>IFERROR(CA10/BW10,"-")</f>
        <v>114857.14285714</v>
      </c>
      <c r="CC10" s="132">
        <v>1</v>
      </c>
      <c r="CD10" s="132"/>
      <c r="CE10" s="132">
        <v>3</v>
      </c>
      <c r="CF10" s="133">
        <v>1</v>
      </c>
      <c r="CG10" s="134">
        <f>IF(P10=0,"",IF(CF10=0,"",(CF10/P10)))</f>
        <v>0.058823529411765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4</v>
      </c>
      <c r="CP10" s="141">
        <v>839000</v>
      </c>
      <c r="CQ10" s="141">
        <v>670000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1.980701754386</v>
      </c>
      <c r="B11" s="203" t="s">
        <v>80</v>
      </c>
      <c r="C11" s="203"/>
      <c r="D11" s="203" t="s">
        <v>81</v>
      </c>
      <c r="E11" s="203" t="s">
        <v>82</v>
      </c>
      <c r="F11" s="203" t="s">
        <v>64</v>
      </c>
      <c r="G11" s="203" t="s">
        <v>83</v>
      </c>
      <c r="H11" s="90" t="s">
        <v>66</v>
      </c>
      <c r="I11" s="204" t="s">
        <v>84</v>
      </c>
      <c r="J11" s="188">
        <v>570000</v>
      </c>
      <c r="K11" s="81">
        <v>23</v>
      </c>
      <c r="L11" s="81">
        <v>0</v>
      </c>
      <c r="M11" s="81">
        <v>73</v>
      </c>
      <c r="N11" s="91">
        <v>10</v>
      </c>
      <c r="O11" s="92">
        <v>0</v>
      </c>
      <c r="P11" s="93">
        <f>N11+O11</f>
        <v>10</v>
      </c>
      <c r="Q11" s="82">
        <f>IFERROR(P11/M11,"-")</f>
        <v>0.13698630136986</v>
      </c>
      <c r="R11" s="81">
        <v>0</v>
      </c>
      <c r="S11" s="81">
        <v>3</v>
      </c>
      <c r="T11" s="82">
        <f>IFERROR(S11/(O11+P11),"-")</f>
        <v>0.3</v>
      </c>
      <c r="U11" s="182">
        <f>IFERROR(J11/SUM(P11:P16),"-")</f>
        <v>13255.813953488</v>
      </c>
      <c r="V11" s="84">
        <v>1</v>
      </c>
      <c r="W11" s="82">
        <f>IF(P11=0,"-",V11/P11)</f>
        <v>0.1</v>
      </c>
      <c r="X11" s="186">
        <v>54000</v>
      </c>
      <c r="Y11" s="187">
        <f>IFERROR(X11/P11,"-")</f>
        <v>5400</v>
      </c>
      <c r="Z11" s="187">
        <f>IFERROR(X11/V11,"-")</f>
        <v>54000</v>
      </c>
      <c r="AA11" s="188">
        <f>SUM(X11:X16)-SUM(J11:J16)</f>
        <v>559000</v>
      </c>
      <c r="AB11" s="85">
        <f>SUM(X11:X16)/SUM(J11:J16)</f>
        <v>1.980701754386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3</v>
      </c>
      <c r="BF11" s="113">
        <f>IF(P11=0,"",IF(BE11=0,"",(BE11/P11)))</f>
        <v>0.3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</v>
      </c>
      <c r="BY11" s="128">
        <v>1</v>
      </c>
      <c r="BZ11" s="129">
        <f>IFERROR(BY11/BW11,"-")</f>
        <v>0.5</v>
      </c>
      <c r="CA11" s="130">
        <v>54000</v>
      </c>
      <c r="CB11" s="131">
        <f>IFERROR(CA11/BW11,"-")</f>
        <v>27000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54000</v>
      </c>
      <c r="CQ11" s="141">
        <v>54000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 t="s">
        <v>81</v>
      </c>
      <c r="E12" s="203" t="s">
        <v>82</v>
      </c>
      <c r="F12" s="203" t="s">
        <v>78</v>
      </c>
      <c r="G12" s="203"/>
      <c r="H12" s="90"/>
      <c r="I12" s="90"/>
      <c r="J12" s="188"/>
      <c r="K12" s="81">
        <v>39</v>
      </c>
      <c r="L12" s="81">
        <v>30</v>
      </c>
      <c r="M12" s="81">
        <v>21</v>
      </c>
      <c r="N12" s="91">
        <v>13</v>
      </c>
      <c r="O12" s="92">
        <v>0</v>
      </c>
      <c r="P12" s="93">
        <f>N12+O12</f>
        <v>13</v>
      </c>
      <c r="Q12" s="82">
        <f>IFERROR(P12/M12,"-")</f>
        <v>0.61904761904762</v>
      </c>
      <c r="R12" s="81">
        <v>0</v>
      </c>
      <c r="S12" s="81">
        <v>4</v>
      </c>
      <c r="T12" s="82">
        <f>IFERROR(S12/(O12+P12),"-")</f>
        <v>0.30769230769231</v>
      </c>
      <c r="U12" s="182"/>
      <c r="V12" s="84">
        <v>3</v>
      </c>
      <c r="W12" s="82">
        <f>IF(P12=0,"-",V12/P12)</f>
        <v>0.23076923076923</v>
      </c>
      <c r="X12" s="186">
        <v>674000</v>
      </c>
      <c r="Y12" s="187">
        <f>IFERROR(X12/P12,"-")</f>
        <v>51846.153846154</v>
      </c>
      <c r="Z12" s="187">
        <f>IFERROR(X12/V12,"-")</f>
        <v>224666.66666667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0.076923076923077</v>
      </c>
      <c r="AX12" s="106">
        <v>1</v>
      </c>
      <c r="AY12" s="108">
        <f>IFERROR(AX12/AV12,"-")</f>
        <v>1</v>
      </c>
      <c r="AZ12" s="109">
        <v>599000</v>
      </c>
      <c r="BA12" s="110">
        <f>IFERROR(AZ12/AV12,"-")</f>
        <v>599000</v>
      </c>
      <c r="BB12" s="111"/>
      <c r="BC12" s="111"/>
      <c r="BD12" s="111">
        <v>1</v>
      </c>
      <c r="BE12" s="112">
        <v>1</v>
      </c>
      <c r="BF12" s="113">
        <f>IF(P12=0,"",IF(BE12=0,"",(BE12/P12)))</f>
        <v>0.076923076923077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0.23076923076923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5</v>
      </c>
      <c r="BX12" s="127">
        <f>IF(P12=0,"",IF(BW12=0,"",(BW12/P12)))</f>
        <v>0.38461538461538</v>
      </c>
      <c r="BY12" s="128">
        <v>3</v>
      </c>
      <c r="BZ12" s="129">
        <f>IFERROR(BY12/BW12,"-")</f>
        <v>0.6</v>
      </c>
      <c r="CA12" s="130">
        <v>116000</v>
      </c>
      <c r="CB12" s="131">
        <f>IFERROR(CA12/BW12,"-")</f>
        <v>23200</v>
      </c>
      <c r="CC12" s="132"/>
      <c r="CD12" s="132">
        <v>2</v>
      </c>
      <c r="CE12" s="132">
        <v>1</v>
      </c>
      <c r="CF12" s="133">
        <v>3</v>
      </c>
      <c r="CG12" s="134">
        <f>IF(P12=0,"",IF(CF12=0,"",(CF12/P12)))</f>
        <v>0.23076923076923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674000</v>
      </c>
      <c r="CQ12" s="141">
        <v>599000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86</v>
      </c>
      <c r="C13" s="203"/>
      <c r="D13" s="203" t="s">
        <v>81</v>
      </c>
      <c r="E13" s="203" t="s">
        <v>82</v>
      </c>
      <c r="F13" s="203" t="s">
        <v>64</v>
      </c>
      <c r="G13" s="203" t="s">
        <v>87</v>
      </c>
      <c r="H13" s="90" t="s">
        <v>88</v>
      </c>
      <c r="I13" s="205" t="s">
        <v>73</v>
      </c>
      <c r="J13" s="188"/>
      <c r="K13" s="81">
        <v>8</v>
      </c>
      <c r="L13" s="81">
        <v>0</v>
      </c>
      <c r="M13" s="81">
        <v>24</v>
      </c>
      <c r="N13" s="91">
        <v>2</v>
      </c>
      <c r="O13" s="92">
        <v>0</v>
      </c>
      <c r="P13" s="93">
        <f>N13+O13</f>
        <v>2</v>
      </c>
      <c r="Q13" s="82">
        <f>IFERROR(P13/M13,"-")</f>
        <v>0.083333333333333</v>
      </c>
      <c r="R13" s="81">
        <v>0</v>
      </c>
      <c r="S13" s="81">
        <v>1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0.5</v>
      </c>
      <c r="CH13" s="135">
        <v>1</v>
      </c>
      <c r="CI13" s="136">
        <f>IFERROR(CH13/CF13,"-")</f>
        <v>1</v>
      </c>
      <c r="CJ13" s="137">
        <v>1000</v>
      </c>
      <c r="CK13" s="138">
        <f>IFERROR(CJ13/CF13,"-")</f>
        <v>1000</v>
      </c>
      <c r="CL13" s="139">
        <v>1</v>
      </c>
      <c r="CM13" s="139"/>
      <c r="CN13" s="139"/>
      <c r="CO13" s="140">
        <v>0</v>
      </c>
      <c r="CP13" s="141">
        <v>0</v>
      </c>
      <c r="CQ13" s="141">
        <v>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81</v>
      </c>
      <c r="E14" s="203" t="s">
        <v>82</v>
      </c>
      <c r="F14" s="203" t="s">
        <v>78</v>
      </c>
      <c r="G14" s="203"/>
      <c r="H14" s="90"/>
      <c r="I14" s="90"/>
      <c r="J14" s="188"/>
      <c r="K14" s="81">
        <v>27</v>
      </c>
      <c r="L14" s="81">
        <v>23</v>
      </c>
      <c r="M14" s="81">
        <v>10</v>
      </c>
      <c r="N14" s="91">
        <v>7</v>
      </c>
      <c r="O14" s="92">
        <v>0</v>
      </c>
      <c r="P14" s="93">
        <f>N14+O14</f>
        <v>7</v>
      </c>
      <c r="Q14" s="82">
        <f>IFERROR(P14/M14,"-")</f>
        <v>0.7</v>
      </c>
      <c r="R14" s="81">
        <v>0</v>
      </c>
      <c r="S14" s="81">
        <v>2</v>
      </c>
      <c r="T14" s="82">
        <f>IFERROR(S14/(O14+P14),"-")</f>
        <v>0.28571428571429</v>
      </c>
      <c r="U14" s="182"/>
      <c r="V14" s="84">
        <v>1</v>
      </c>
      <c r="W14" s="82">
        <f>IF(P14=0,"-",V14/P14)</f>
        <v>0.14285714285714</v>
      </c>
      <c r="X14" s="186">
        <v>378000</v>
      </c>
      <c r="Y14" s="187">
        <f>IFERROR(X14/P14,"-")</f>
        <v>54000</v>
      </c>
      <c r="Z14" s="187">
        <f>IFERROR(X14/V14,"-")</f>
        <v>378000</v>
      </c>
      <c r="AA14" s="188"/>
      <c r="AB14" s="85"/>
      <c r="AC14" s="79"/>
      <c r="AD14" s="94">
        <v>1</v>
      </c>
      <c r="AE14" s="95">
        <f>IF(P14=0,"",IF(AD14=0,"",(AD14/P14)))</f>
        <v>0.14285714285714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0.14285714285714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0.14285714285714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0.28571428571429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0.14285714285714</v>
      </c>
      <c r="CH14" s="135">
        <v>1</v>
      </c>
      <c r="CI14" s="136">
        <f>IFERROR(CH14/CF14,"-")</f>
        <v>1</v>
      </c>
      <c r="CJ14" s="137">
        <v>378000</v>
      </c>
      <c r="CK14" s="138">
        <f>IFERROR(CJ14/CF14,"-")</f>
        <v>378000</v>
      </c>
      <c r="CL14" s="139"/>
      <c r="CM14" s="139"/>
      <c r="CN14" s="139">
        <v>1</v>
      </c>
      <c r="CO14" s="140">
        <v>1</v>
      </c>
      <c r="CP14" s="141">
        <v>378000</v>
      </c>
      <c r="CQ14" s="141">
        <v>378000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64</v>
      </c>
      <c r="G15" s="203" t="s">
        <v>87</v>
      </c>
      <c r="H15" s="90" t="s">
        <v>88</v>
      </c>
      <c r="I15" s="205" t="s">
        <v>93</v>
      </c>
      <c r="J15" s="188"/>
      <c r="K15" s="81">
        <v>15</v>
      </c>
      <c r="L15" s="81">
        <v>0</v>
      </c>
      <c r="M15" s="81">
        <v>65</v>
      </c>
      <c r="N15" s="91">
        <v>2</v>
      </c>
      <c r="O15" s="92">
        <v>0</v>
      </c>
      <c r="P15" s="93">
        <f>N15+O15</f>
        <v>2</v>
      </c>
      <c r="Q15" s="82">
        <f>IFERROR(P15/M15,"-")</f>
        <v>0.030769230769231</v>
      </c>
      <c r="R15" s="81">
        <v>0</v>
      </c>
      <c r="S15" s="81">
        <v>2</v>
      </c>
      <c r="T15" s="82">
        <f>IFERROR(S15/(O15+P15),"-")</f>
        <v>1</v>
      </c>
      <c r="U15" s="182"/>
      <c r="V15" s="84">
        <v>1</v>
      </c>
      <c r="W15" s="82">
        <f>IF(P15=0,"-",V15/P15)</f>
        <v>0.5</v>
      </c>
      <c r="X15" s="186">
        <v>3000</v>
      </c>
      <c r="Y15" s="187">
        <f>IFERROR(X15/P15,"-")</f>
        <v>1500</v>
      </c>
      <c r="Z15" s="187">
        <f>IFERROR(X15/V15,"-")</f>
        <v>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1</v>
      </c>
      <c r="BY15" s="128">
        <v>1</v>
      </c>
      <c r="BZ15" s="129">
        <f>IFERROR(BY15/BW15,"-")</f>
        <v>0.5</v>
      </c>
      <c r="CA15" s="130">
        <v>3000</v>
      </c>
      <c r="CB15" s="131">
        <f>IFERROR(CA15/BW15,"-")</f>
        <v>1500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78</v>
      </c>
      <c r="G16" s="203"/>
      <c r="H16" s="90"/>
      <c r="I16" s="90"/>
      <c r="J16" s="188"/>
      <c r="K16" s="81">
        <v>35</v>
      </c>
      <c r="L16" s="81">
        <v>30</v>
      </c>
      <c r="M16" s="81">
        <v>21</v>
      </c>
      <c r="N16" s="91">
        <v>9</v>
      </c>
      <c r="O16" s="92">
        <v>0</v>
      </c>
      <c r="P16" s="93">
        <f>N16+O16</f>
        <v>9</v>
      </c>
      <c r="Q16" s="82">
        <f>IFERROR(P16/M16,"-")</f>
        <v>0.42857142857143</v>
      </c>
      <c r="R16" s="81">
        <v>0</v>
      </c>
      <c r="S16" s="81">
        <v>2</v>
      </c>
      <c r="T16" s="82">
        <f>IFERROR(S16/(O16+P16),"-")</f>
        <v>0.22222222222222</v>
      </c>
      <c r="U16" s="182"/>
      <c r="V16" s="84">
        <v>1</v>
      </c>
      <c r="W16" s="82">
        <f>IF(P16=0,"-",V16/P16)</f>
        <v>0.11111111111111</v>
      </c>
      <c r="X16" s="186">
        <v>20000</v>
      </c>
      <c r="Y16" s="187">
        <f>IFERROR(X16/P16,"-")</f>
        <v>2222.2222222222</v>
      </c>
      <c r="Z16" s="187">
        <f>IFERROR(X16/V16,"-")</f>
        <v>20000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6</v>
      </c>
      <c r="BX16" s="127">
        <f>IF(P16=0,"",IF(BW16=0,"",(BW16/P16)))</f>
        <v>0.66666666666667</v>
      </c>
      <c r="BY16" s="128">
        <v>1</v>
      </c>
      <c r="BZ16" s="129">
        <f>IFERROR(BY16/BW16,"-")</f>
        <v>0.16666666666667</v>
      </c>
      <c r="CA16" s="130">
        <v>20000</v>
      </c>
      <c r="CB16" s="131">
        <f>IFERROR(CA16/BW16,"-")</f>
        <v>3333.3333333333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20000</v>
      </c>
      <c r="CQ16" s="141">
        <v>20000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4.1711538461538</v>
      </c>
      <c r="B17" s="203" t="s">
        <v>95</v>
      </c>
      <c r="C17" s="203"/>
      <c r="D17" s="203" t="s">
        <v>81</v>
      </c>
      <c r="E17" s="203" t="s">
        <v>82</v>
      </c>
      <c r="F17" s="203" t="s">
        <v>64</v>
      </c>
      <c r="G17" s="203" t="s">
        <v>96</v>
      </c>
      <c r="H17" s="90" t="s">
        <v>97</v>
      </c>
      <c r="I17" s="90" t="s">
        <v>98</v>
      </c>
      <c r="J17" s="188">
        <v>520000</v>
      </c>
      <c r="K17" s="81">
        <v>7</v>
      </c>
      <c r="L17" s="81">
        <v>0</v>
      </c>
      <c r="M17" s="81">
        <v>41</v>
      </c>
      <c r="N17" s="91">
        <v>3</v>
      </c>
      <c r="O17" s="92">
        <v>0</v>
      </c>
      <c r="P17" s="93">
        <f>N17+O17</f>
        <v>3</v>
      </c>
      <c r="Q17" s="82">
        <f>IFERROR(P17/M17,"-")</f>
        <v>0.073170731707317</v>
      </c>
      <c r="R17" s="81">
        <v>0</v>
      </c>
      <c r="S17" s="81">
        <v>2</v>
      </c>
      <c r="T17" s="82">
        <f>IFERROR(S17/(O17+P17),"-")</f>
        <v>0.66666666666667</v>
      </c>
      <c r="U17" s="182">
        <f>IFERROR(J17/SUM(P17:P21),"-")</f>
        <v>19259.259259259</v>
      </c>
      <c r="V17" s="84">
        <v>1</v>
      </c>
      <c r="W17" s="82">
        <f>IF(P17=0,"-",V17/P17)</f>
        <v>0.33333333333333</v>
      </c>
      <c r="X17" s="186">
        <v>3000</v>
      </c>
      <c r="Y17" s="187">
        <f>IFERROR(X17/P17,"-")</f>
        <v>1000</v>
      </c>
      <c r="Z17" s="187">
        <f>IFERROR(X17/V17,"-")</f>
        <v>3000</v>
      </c>
      <c r="AA17" s="188">
        <f>SUM(X17:X21)-SUM(J17:J21)</f>
        <v>1649000</v>
      </c>
      <c r="AB17" s="85">
        <f>SUM(X17:X21)/SUM(J17:J21)</f>
        <v>4.1711538461538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0.66666666666667</v>
      </c>
      <c r="BG17" s="112">
        <v>1</v>
      </c>
      <c r="BH17" s="114">
        <f>IFERROR(BG17/BE17,"-")</f>
        <v>0.5</v>
      </c>
      <c r="BI17" s="115">
        <v>3000</v>
      </c>
      <c r="BJ17" s="116">
        <f>IFERROR(BI17/BE17,"-")</f>
        <v>1500</v>
      </c>
      <c r="BK17" s="117">
        <v>1</v>
      </c>
      <c r="BL17" s="117"/>
      <c r="BM17" s="117"/>
      <c r="BN17" s="119">
        <v>1</v>
      </c>
      <c r="BO17" s="120">
        <f>IF(P17=0,"",IF(BN17=0,"",(BN17/P17)))</f>
        <v>0.33333333333333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91</v>
      </c>
      <c r="E18" s="203" t="s">
        <v>92</v>
      </c>
      <c r="F18" s="203" t="s">
        <v>64</v>
      </c>
      <c r="G18" s="203" t="s">
        <v>96</v>
      </c>
      <c r="H18" s="90" t="s">
        <v>97</v>
      </c>
      <c r="I18" s="90"/>
      <c r="J18" s="188"/>
      <c r="K18" s="81">
        <v>8</v>
      </c>
      <c r="L18" s="81">
        <v>0</v>
      </c>
      <c r="M18" s="81">
        <v>31</v>
      </c>
      <c r="N18" s="91">
        <v>4</v>
      </c>
      <c r="O18" s="92">
        <v>0</v>
      </c>
      <c r="P18" s="93">
        <f>N18+O18</f>
        <v>4</v>
      </c>
      <c r="Q18" s="82">
        <f>IFERROR(P18/M18,"-")</f>
        <v>0.12903225806452</v>
      </c>
      <c r="R18" s="81">
        <v>2</v>
      </c>
      <c r="S18" s="81">
        <v>1</v>
      </c>
      <c r="T18" s="82">
        <f>IFERROR(S18/(O18+P18),"-")</f>
        <v>0.25</v>
      </c>
      <c r="U18" s="182"/>
      <c r="V18" s="84">
        <v>2</v>
      </c>
      <c r="W18" s="82">
        <f>IF(P18=0,"-",V18/P18)</f>
        <v>0.5</v>
      </c>
      <c r="X18" s="186">
        <v>569000</v>
      </c>
      <c r="Y18" s="187">
        <f>IFERROR(X18/P18,"-")</f>
        <v>142250</v>
      </c>
      <c r="Z18" s="187">
        <f>IFERROR(X18/V18,"-")</f>
        <v>284500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0.25</v>
      </c>
      <c r="BY18" s="128">
        <v>1</v>
      </c>
      <c r="BZ18" s="129">
        <f>IFERROR(BY18/BW18,"-")</f>
        <v>1</v>
      </c>
      <c r="CA18" s="130">
        <v>348000</v>
      </c>
      <c r="CB18" s="131">
        <f>IFERROR(CA18/BW18,"-")</f>
        <v>348000</v>
      </c>
      <c r="CC18" s="132"/>
      <c r="CD18" s="132"/>
      <c r="CE18" s="132">
        <v>1</v>
      </c>
      <c r="CF18" s="133">
        <v>1</v>
      </c>
      <c r="CG18" s="134">
        <f>IF(P18=0,"",IF(CF18=0,"",(CF18/P18)))</f>
        <v>0.25</v>
      </c>
      <c r="CH18" s="135">
        <v>1</v>
      </c>
      <c r="CI18" s="136">
        <f>IFERROR(CH18/CF18,"-")</f>
        <v>1</v>
      </c>
      <c r="CJ18" s="137">
        <v>221000</v>
      </c>
      <c r="CK18" s="138">
        <f>IFERROR(CJ18/CF18,"-")</f>
        <v>221000</v>
      </c>
      <c r="CL18" s="139"/>
      <c r="CM18" s="139"/>
      <c r="CN18" s="139">
        <v>1</v>
      </c>
      <c r="CO18" s="140">
        <v>2</v>
      </c>
      <c r="CP18" s="141">
        <v>569000</v>
      </c>
      <c r="CQ18" s="141">
        <v>348000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101</v>
      </c>
      <c r="E19" s="203" t="s">
        <v>102</v>
      </c>
      <c r="F19" s="203" t="s">
        <v>64</v>
      </c>
      <c r="G19" s="203" t="s">
        <v>96</v>
      </c>
      <c r="H19" s="90" t="s">
        <v>97</v>
      </c>
      <c r="I19" s="90"/>
      <c r="J19" s="188"/>
      <c r="K19" s="81">
        <v>3</v>
      </c>
      <c r="L19" s="81">
        <v>0</v>
      </c>
      <c r="M19" s="81">
        <v>16</v>
      </c>
      <c r="N19" s="91">
        <v>1</v>
      </c>
      <c r="O19" s="92">
        <v>0</v>
      </c>
      <c r="P19" s="93">
        <f>N19+O19</f>
        <v>1</v>
      </c>
      <c r="Q19" s="82">
        <f>IFERROR(P19/M19,"-")</f>
        <v>0.0625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62</v>
      </c>
      <c r="E20" s="203" t="s">
        <v>63</v>
      </c>
      <c r="F20" s="203" t="s">
        <v>64</v>
      </c>
      <c r="G20" s="203" t="s">
        <v>96</v>
      </c>
      <c r="H20" s="90" t="s">
        <v>97</v>
      </c>
      <c r="I20" s="90"/>
      <c r="J20" s="188"/>
      <c r="K20" s="81">
        <v>7</v>
      </c>
      <c r="L20" s="81">
        <v>0</v>
      </c>
      <c r="M20" s="81">
        <v>31</v>
      </c>
      <c r="N20" s="91">
        <v>1</v>
      </c>
      <c r="O20" s="92">
        <v>0</v>
      </c>
      <c r="P20" s="93">
        <f>N20+O20</f>
        <v>1</v>
      </c>
      <c r="Q20" s="82">
        <f>IFERROR(P20/M20,"-")</f>
        <v>0.032258064516129</v>
      </c>
      <c r="R20" s="81">
        <v>0</v>
      </c>
      <c r="S20" s="81">
        <v>1</v>
      </c>
      <c r="T20" s="82">
        <f>IFERROR(S20/(O20+P20),"-")</f>
        <v>1</v>
      </c>
      <c r="U20" s="182"/>
      <c r="V20" s="84">
        <v>1</v>
      </c>
      <c r="W20" s="82">
        <f>IF(P20=0,"-",V20/P20)</f>
        <v>1</v>
      </c>
      <c r="X20" s="186">
        <v>20000</v>
      </c>
      <c r="Y20" s="187">
        <f>IFERROR(X20/P20,"-")</f>
        <v>20000</v>
      </c>
      <c r="Z20" s="187">
        <f>IFERROR(X20/V20,"-")</f>
        <v>20000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1</v>
      </c>
      <c r="CH20" s="135">
        <v>1</v>
      </c>
      <c r="CI20" s="136">
        <f>IFERROR(CH20/CF20,"-")</f>
        <v>1</v>
      </c>
      <c r="CJ20" s="137">
        <v>20000</v>
      </c>
      <c r="CK20" s="138">
        <f>IFERROR(CJ20/CF20,"-")</f>
        <v>20000</v>
      </c>
      <c r="CL20" s="139">
        <v>1</v>
      </c>
      <c r="CM20" s="139"/>
      <c r="CN20" s="139"/>
      <c r="CO20" s="140">
        <v>1</v>
      </c>
      <c r="CP20" s="141">
        <v>20000</v>
      </c>
      <c r="CQ20" s="141">
        <v>20000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77</v>
      </c>
      <c r="E21" s="203" t="s">
        <v>77</v>
      </c>
      <c r="F21" s="203" t="s">
        <v>78</v>
      </c>
      <c r="G21" s="203" t="s">
        <v>79</v>
      </c>
      <c r="H21" s="90"/>
      <c r="I21" s="90"/>
      <c r="J21" s="188"/>
      <c r="K21" s="81">
        <v>151</v>
      </c>
      <c r="L21" s="81">
        <v>75</v>
      </c>
      <c r="M21" s="81">
        <v>39</v>
      </c>
      <c r="N21" s="91">
        <v>18</v>
      </c>
      <c r="O21" s="92">
        <v>0</v>
      </c>
      <c r="P21" s="93">
        <f>N21+O21</f>
        <v>18</v>
      </c>
      <c r="Q21" s="82">
        <f>IFERROR(P21/M21,"-")</f>
        <v>0.46153846153846</v>
      </c>
      <c r="R21" s="81">
        <v>2</v>
      </c>
      <c r="S21" s="81">
        <v>6</v>
      </c>
      <c r="T21" s="82">
        <f>IFERROR(S21/(O21+P21),"-")</f>
        <v>0.33333333333333</v>
      </c>
      <c r="U21" s="182"/>
      <c r="V21" s="84">
        <v>5</v>
      </c>
      <c r="W21" s="82">
        <f>IF(P21=0,"-",V21/P21)</f>
        <v>0.27777777777778</v>
      </c>
      <c r="X21" s="186">
        <v>1577000</v>
      </c>
      <c r="Y21" s="187">
        <f>IFERROR(X21/P21,"-")</f>
        <v>87611.111111111</v>
      </c>
      <c r="Z21" s="187">
        <f>IFERROR(X21/V21,"-")</f>
        <v>315400</v>
      </c>
      <c r="AA21" s="188"/>
      <c r="AB21" s="85"/>
      <c r="AC21" s="79"/>
      <c r="AD21" s="94">
        <v>1</v>
      </c>
      <c r="AE21" s="95">
        <f>IF(P21=0,"",IF(AD21=0,"",(AD21/P21)))</f>
        <v>0.055555555555556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</v>
      </c>
      <c r="AN21" s="101">
        <f>IF(P21=0,"",IF(AM21=0,"",(AM21/P21)))</f>
        <v>0.055555555555556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0.16666666666667</v>
      </c>
      <c r="BG21" s="112">
        <v>2</v>
      </c>
      <c r="BH21" s="114">
        <f>IFERROR(BG21/BE21,"-")</f>
        <v>0.66666666666667</v>
      </c>
      <c r="BI21" s="115">
        <v>39000</v>
      </c>
      <c r="BJ21" s="116">
        <f>IFERROR(BI21/BE21,"-")</f>
        <v>13000</v>
      </c>
      <c r="BK21" s="117"/>
      <c r="BL21" s="117"/>
      <c r="BM21" s="117">
        <v>2</v>
      </c>
      <c r="BN21" s="119">
        <v>6</v>
      </c>
      <c r="BO21" s="120">
        <f>IF(P21=0,"",IF(BN21=0,"",(BN21/P21)))</f>
        <v>0.33333333333333</v>
      </c>
      <c r="BP21" s="121">
        <v>1</v>
      </c>
      <c r="BQ21" s="122">
        <f>IFERROR(BP21/BN21,"-")</f>
        <v>0.16666666666667</v>
      </c>
      <c r="BR21" s="123">
        <v>1315000</v>
      </c>
      <c r="BS21" s="124">
        <f>IFERROR(BR21/BN21,"-")</f>
        <v>219166.66666667</v>
      </c>
      <c r="BT21" s="125"/>
      <c r="BU21" s="125"/>
      <c r="BV21" s="125">
        <v>1</v>
      </c>
      <c r="BW21" s="126">
        <v>6</v>
      </c>
      <c r="BX21" s="127">
        <f>IF(P21=0,"",IF(BW21=0,"",(BW21/P21)))</f>
        <v>0.33333333333333</v>
      </c>
      <c r="BY21" s="128">
        <v>2</v>
      </c>
      <c r="BZ21" s="129">
        <f>IFERROR(BY21/BW21,"-")</f>
        <v>0.33333333333333</v>
      </c>
      <c r="CA21" s="130">
        <v>222000</v>
      </c>
      <c r="CB21" s="131">
        <f>IFERROR(CA21/BW21,"-")</f>
        <v>37000</v>
      </c>
      <c r="CC21" s="132"/>
      <c r="CD21" s="132">
        <v>1</v>
      </c>
      <c r="CE21" s="132">
        <v>1</v>
      </c>
      <c r="CF21" s="133">
        <v>1</v>
      </c>
      <c r="CG21" s="134">
        <f>IF(P21=0,"",IF(CF21=0,"",(CF21/P21)))</f>
        <v>0.055555555555556</v>
      </c>
      <c r="CH21" s="135">
        <v>1</v>
      </c>
      <c r="CI21" s="136">
        <f>IFERROR(CH21/CF21,"-")</f>
        <v>1</v>
      </c>
      <c r="CJ21" s="137">
        <v>28000</v>
      </c>
      <c r="CK21" s="138">
        <f>IFERROR(CJ21/CF21,"-")</f>
        <v>28000</v>
      </c>
      <c r="CL21" s="139"/>
      <c r="CM21" s="139"/>
      <c r="CN21" s="139">
        <v>1</v>
      </c>
      <c r="CO21" s="140">
        <v>5</v>
      </c>
      <c r="CP21" s="141">
        <v>1577000</v>
      </c>
      <c r="CQ21" s="141">
        <v>1315000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0.807</v>
      </c>
      <c r="B22" s="203" t="s">
        <v>105</v>
      </c>
      <c r="C22" s="203"/>
      <c r="D22" s="203" t="s">
        <v>106</v>
      </c>
      <c r="E22" s="203" t="s">
        <v>107</v>
      </c>
      <c r="F22" s="203" t="s">
        <v>64</v>
      </c>
      <c r="G22" s="203" t="s">
        <v>83</v>
      </c>
      <c r="H22" s="90" t="s">
        <v>108</v>
      </c>
      <c r="I22" s="90" t="s">
        <v>109</v>
      </c>
      <c r="J22" s="188">
        <v>500000</v>
      </c>
      <c r="K22" s="81">
        <v>4</v>
      </c>
      <c r="L22" s="81">
        <v>0</v>
      </c>
      <c r="M22" s="81">
        <v>14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>
        <f>IFERROR(J22/SUM(P22:P29),"-")</f>
        <v>12500</v>
      </c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>
        <f>SUM(X22:X29)-SUM(J22:J29)</f>
        <v>-96500</v>
      </c>
      <c r="AB22" s="85">
        <f>SUM(X22:X29)/SUM(J22:J29)</f>
        <v>0.807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 t="s">
        <v>111</v>
      </c>
      <c r="E23" s="203" t="s">
        <v>112</v>
      </c>
      <c r="F23" s="203" t="s">
        <v>64</v>
      </c>
      <c r="G23" s="203"/>
      <c r="H23" s="90" t="s">
        <v>108</v>
      </c>
      <c r="I23" s="90" t="s">
        <v>113</v>
      </c>
      <c r="J23" s="188"/>
      <c r="K23" s="81">
        <v>14</v>
      </c>
      <c r="L23" s="81">
        <v>0</v>
      </c>
      <c r="M23" s="81">
        <v>45</v>
      </c>
      <c r="N23" s="91">
        <v>5</v>
      </c>
      <c r="O23" s="92">
        <v>0</v>
      </c>
      <c r="P23" s="93">
        <f>N23+O23</f>
        <v>5</v>
      </c>
      <c r="Q23" s="82">
        <f>IFERROR(P23/M23,"-")</f>
        <v>0.11111111111111</v>
      </c>
      <c r="R23" s="81">
        <v>0</v>
      </c>
      <c r="S23" s="81">
        <v>3</v>
      </c>
      <c r="T23" s="82">
        <f>IFERROR(S23/(O23+P23),"-")</f>
        <v>0.6</v>
      </c>
      <c r="U23" s="182"/>
      <c r="V23" s="84">
        <v>1</v>
      </c>
      <c r="W23" s="82">
        <f>IF(P23=0,"-",V23/P23)</f>
        <v>0.2</v>
      </c>
      <c r="X23" s="186">
        <v>3000</v>
      </c>
      <c r="Y23" s="187">
        <f>IFERROR(X23/P23,"-")</f>
        <v>600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0.2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0.4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0.2</v>
      </c>
      <c r="CH23" s="135">
        <v>1</v>
      </c>
      <c r="CI23" s="136">
        <f>IFERROR(CH23/CF23,"-")</f>
        <v>1</v>
      </c>
      <c r="CJ23" s="137">
        <v>3000</v>
      </c>
      <c r="CK23" s="138">
        <f>IFERROR(CJ23/CF23,"-")</f>
        <v>3000</v>
      </c>
      <c r="CL23" s="139">
        <v>1</v>
      </c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115</v>
      </c>
      <c r="E24" s="203" t="s">
        <v>116</v>
      </c>
      <c r="F24" s="203" t="s">
        <v>64</v>
      </c>
      <c r="G24" s="203"/>
      <c r="H24" s="90" t="s">
        <v>108</v>
      </c>
      <c r="I24" s="90" t="s">
        <v>117</v>
      </c>
      <c r="J24" s="188"/>
      <c r="K24" s="81">
        <v>11</v>
      </c>
      <c r="L24" s="81">
        <v>0</v>
      </c>
      <c r="M24" s="81">
        <v>71</v>
      </c>
      <c r="N24" s="91">
        <v>4</v>
      </c>
      <c r="O24" s="92">
        <v>0</v>
      </c>
      <c r="P24" s="93">
        <f>N24+O24</f>
        <v>4</v>
      </c>
      <c r="Q24" s="82">
        <f>IFERROR(P24/M24,"-")</f>
        <v>0.056338028169014</v>
      </c>
      <c r="R24" s="81">
        <v>1</v>
      </c>
      <c r="S24" s="81">
        <v>1</v>
      </c>
      <c r="T24" s="82">
        <f>IFERROR(S24/(O24+P24),"-")</f>
        <v>0.25</v>
      </c>
      <c r="U24" s="182"/>
      <c r="V24" s="84">
        <v>0</v>
      </c>
      <c r="W24" s="82">
        <f>IF(P24=0,"-",V24/P24)</f>
        <v>0</v>
      </c>
      <c r="X24" s="186">
        <v>10000</v>
      </c>
      <c r="Y24" s="187">
        <f>IFERROR(X24/P24,"-")</f>
        <v>2500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0.5</v>
      </c>
      <c r="BP24" s="121">
        <v>1</v>
      </c>
      <c r="BQ24" s="122">
        <f>IFERROR(BP24/BN24,"-")</f>
        <v>0.5</v>
      </c>
      <c r="BR24" s="123">
        <v>34000</v>
      </c>
      <c r="BS24" s="124">
        <f>IFERROR(BR24/BN24,"-")</f>
        <v>17000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10000</v>
      </c>
      <c r="CQ24" s="141">
        <v>34000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77</v>
      </c>
      <c r="E25" s="203" t="s">
        <v>77</v>
      </c>
      <c r="F25" s="203" t="s">
        <v>78</v>
      </c>
      <c r="G25" s="203"/>
      <c r="H25" s="90"/>
      <c r="I25" s="90"/>
      <c r="J25" s="188"/>
      <c r="K25" s="81">
        <v>72</v>
      </c>
      <c r="L25" s="81">
        <v>47</v>
      </c>
      <c r="M25" s="81">
        <v>24</v>
      </c>
      <c r="N25" s="91">
        <v>17</v>
      </c>
      <c r="O25" s="92">
        <v>0</v>
      </c>
      <c r="P25" s="93">
        <f>N25+O25</f>
        <v>17</v>
      </c>
      <c r="Q25" s="82">
        <f>IFERROR(P25/M25,"-")</f>
        <v>0.70833333333333</v>
      </c>
      <c r="R25" s="81">
        <v>2</v>
      </c>
      <c r="S25" s="81">
        <v>3</v>
      </c>
      <c r="T25" s="82">
        <f>IFERROR(S25/(O25+P25),"-")</f>
        <v>0.17647058823529</v>
      </c>
      <c r="U25" s="182"/>
      <c r="V25" s="84">
        <v>5</v>
      </c>
      <c r="W25" s="82">
        <f>IF(P25=0,"-",V25/P25)</f>
        <v>0.29411764705882</v>
      </c>
      <c r="X25" s="186">
        <v>138500</v>
      </c>
      <c r="Y25" s="187">
        <f>IFERROR(X25/P25,"-")</f>
        <v>8147.0588235294</v>
      </c>
      <c r="Z25" s="187">
        <f>IFERROR(X25/V25,"-")</f>
        <v>27700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0.11764705882353</v>
      </c>
      <c r="BG25" s="112">
        <v>1</v>
      </c>
      <c r="BH25" s="114">
        <f>IFERROR(BG25/BE25,"-")</f>
        <v>0.5</v>
      </c>
      <c r="BI25" s="115">
        <v>8000</v>
      </c>
      <c r="BJ25" s="116">
        <f>IFERROR(BI25/BE25,"-")</f>
        <v>4000</v>
      </c>
      <c r="BK25" s="117"/>
      <c r="BL25" s="117">
        <v>1</v>
      </c>
      <c r="BM25" s="117"/>
      <c r="BN25" s="119">
        <v>9</v>
      </c>
      <c r="BO25" s="120">
        <f>IF(P25=0,"",IF(BN25=0,"",(BN25/P25)))</f>
        <v>0.52941176470588</v>
      </c>
      <c r="BP25" s="121">
        <v>1</v>
      </c>
      <c r="BQ25" s="122">
        <f>IFERROR(BP25/BN25,"-")</f>
        <v>0.11111111111111</v>
      </c>
      <c r="BR25" s="123">
        <v>5000</v>
      </c>
      <c r="BS25" s="124">
        <f>IFERROR(BR25/BN25,"-")</f>
        <v>555.55555555556</v>
      </c>
      <c r="BT25" s="125">
        <v>1</v>
      </c>
      <c r="BU25" s="125"/>
      <c r="BV25" s="125"/>
      <c r="BW25" s="126">
        <v>6</v>
      </c>
      <c r="BX25" s="127">
        <f>IF(P25=0,"",IF(BW25=0,"",(BW25/P25)))</f>
        <v>0.35294117647059</v>
      </c>
      <c r="BY25" s="128">
        <v>5</v>
      </c>
      <c r="BZ25" s="129">
        <f>IFERROR(BY25/BW25,"-")</f>
        <v>0.83333333333333</v>
      </c>
      <c r="CA25" s="130">
        <v>195500</v>
      </c>
      <c r="CB25" s="131">
        <f>IFERROR(CA25/BW25,"-")</f>
        <v>32583.333333333</v>
      </c>
      <c r="CC25" s="132"/>
      <c r="CD25" s="132">
        <v>2</v>
      </c>
      <c r="CE25" s="132">
        <v>3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5</v>
      </c>
      <c r="CP25" s="141">
        <v>138500</v>
      </c>
      <c r="CQ25" s="141">
        <v>70000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106</v>
      </c>
      <c r="E26" s="203" t="s">
        <v>107</v>
      </c>
      <c r="F26" s="203" t="s">
        <v>64</v>
      </c>
      <c r="G26" s="203" t="s">
        <v>87</v>
      </c>
      <c r="H26" s="90" t="s">
        <v>108</v>
      </c>
      <c r="I26" s="90" t="s">
        <v>109</v>
      </c>
      <c r="J26" s="188"/>
      <c r="K26" s="81">
        <v>4</v>
      </c>
      <c r="L26" s="81">
        <v>0</v>
      </c>
      <c r="M26" s="81">
        <v>27</v>
      </c>
      <c r="N26" s="91">
        <v>1</v>
      </c>
      <c r="O26" s="92">
        <v>0</v>
      </c>
      <c r="P26" s="93">
        <f>N26+O26</f>
        <v>1</v>
      </c>
      <c r="Q26" s="82">
        <f>IFERROR(P26/M26,"-")</f>
        <v>0.037037037037037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120</v>
      </c>
      <c r="C27" s="203"/>
      <c r="D27" s="203" t="s">
        <v>111</v>
      </c>
      <c r="E27" s="203" t="s">
        <v>112</v>
      </c>
      <c r="F27" s="203" t="s">
        <v>64</v>
      </c>
      <c r="G27" s="203"/>
      <c r="H27" s="90" t="s">
        <v>108</v>
      </c>
      <c r="I27" s="90" t="s">
        <v>113</v>
      </c>
      <c r="J27" s="188"/>
      <c r="K27" s="81">
        <v>5</v>
      </c>
      <c r="L27" s="81">
        <v>0</v>
      </c>
      <c r="M27" s="81">
        <v>54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115</v>
      </c>
      <c r="E28" s="203" t="s">
        <v>116</v>
      </c>
      <c r="F28" s="203" t="s">
        <v>64</v>
      </c>
      <c r="G28" s="203"/>
      <c r="H28" s="90" t="s">
        <v>108</v>
      </c>
      <c r="I28" s="90" t="s">
        <v>117</v>
      </c>
      <c r="J28" s="188"/>
      <c r="K28" s="81">
        <v>8</v>
      </c>
      <c r="L28" s="81">
        <v>0</v>
      </c>
      <c r="M28" s="81">
        <v>28</v>
      </c>
      <c r="N28" s="91">
        <v>1</v>
      </c>
      <c r="O28" s="92">
        <v>0</v>
      </c>
      <c r="P28" s="93">
        <f>N28+O28</f>
        <v>1</v>
      </c>
      <c r="Q28" s="82">
        <f>IFERROR(P28/M28,"-")</f>
        <v>0.035714285714286</v>
      </c>
      <c r="R28" s="81">
        <v>0</v>
      </c>
      <c r="S28" s="81">
        <v>1</v>
      </c>
      <c r="T28" s="82">
        <f>IFERROR(S28/(O28+P28),"-")</f>
        <v>1</v>
      </c>
      <c r="U28" s="182"/>
      <c r="V28" s="84">
        <v>1</v>
      </c>
      <c r="W28" s="82">
        <f>IF(P28=0,"-",V28/P28)</f>
        <v>1</v>
      </c>
      <c r="X28" s="186">
        <v>4000</v>
      </c>
      <c r="Y28" s="187">
        <f>IFERROR(X28/P28,"-")</f>
        <v>4000</v>
      </c>
      <c r="Z28" s="187">
        <f>IFERROR(X28/V28,"-")</f>
        <v>4000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1</v>
      </c>
      <c r="BP28" s="121">
        <v>1</v>
      </c>
      <c r="BQ28" s="122">
        <f>IFERROR(BP28/BN28,"-")</f>
        <v>1</v>
      </c>
      <c r="BR28" s="123">
        <v>4000</v>
      </c>
      <c r="BS28" s="124">
        <f>IFERROR(BR28/BN28,"-")</f>
        <v>4000</v>
      </c>
      <c r="BT28" s="125"/>
      <c r="BU28" s="125">
        <v>1</v>
      </c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4000</v>
      </c>
      <c r="CQ28" s="141">
        <v>4000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 t="s">
        <v>77</v>
      </c>
      <c r="E29" s="203" t="s">
        <v>77</v>
      </c>
      <c r="F29" s="203" t="s">
        <v>78</v>
      </c>
      <c r="G29" s="203"/>
      <c r="H29" s="90"/>
      <c r="I29" s="90"/>
      <c r="J29" s="188"/>
      <c r="K29" s="81">
        <v>187</v>
      </c>
      <c r="L29" s="81">
        <v>47</v>
      </c>
      <c r="M29" s="81">
        <v>48</v>
      </c>
      <c r="N29" s="91">
        <v>12</v>
      </c>
      <c r="O29" s="92">
        <v>0</v>
      </c>
      <c r="P29" s="93">
        <f>N29+O29</f>
        <v>12</v>
      </c>
      <c r="Q29" s="82">
        <f>IFERROR(P29/M29,"-")</f>
        <v>0.25</v>
      </c>
      <c r="R29" s="81">
        <v>3</v>
      </c>
      <c r="S29" s="81">
        <v>5</v>
      </c>
      <c r="T29" s="82">
        <f>IFERROR(S29/(O29+P29),"-")</f>
        <v>0.41666666666667</v>
      </c>
      <c r="U29" s="182"/>
      <c r="V29" s="84">
        <v>4</v>
      </c>
      <c r="W29" s="82">
        <f>IF(P29=0,"-",V29/P29)</f>
        <v>0.33333333333333</v>
      </c>
      <c r="X29" s="186">
        <v>248000</v>
      </c>
      <c r="Y29" s="187">
        <f>IFERROR(X29/P29,"-")</f>
        <v>20666.666666667</v>
      </c>
      <c r="Z29" s="187">
        <f>IFERROR(X29/V29,"-")</f>
        <v>62000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0.16666666666667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0.25</v>
      </c>
      <c r="BP29" s="121">
        <v>1</v>
      </c>
      <c r="BQ29" s="122">
        <f>IFERROR(BP29/BN29,"-")</f>
        <v>0.33333333333333</v>
      </c>
      <c r="BR29" s="123">
        <v>66000</v>
      </c>
      <c r="BS29" s="124">
        <f>IFERROR(BR29/BN29,"-")</f>
        <v>22000</v>
      </c>
      <c r="BT29" s="125"/>
      <c r="BU29" s="125"/>
      <c r="BV29" s="125">
        <v>1</v>
      </c>
      <c r="BW29" s="126">
        <v>4</v>
      </c>
      <c r="BX29" s="127">
        <f>IF(P29=0,"",IF(BW29=0,"",(BW29/P29)))</f>
        <v>0.33333333333333</v>
      </c>
      <c r="BY29" s="128">
        <v>1</v>
      </c>
      <c r="BZ29" s="129">
        <f>IFERROR(BY29/BW29,"-")</f>
        <v>0.25</v>
      </c>
      <c r="CA29" s="130">
        <v>116000</v>
      </c>
      <c r="CB29" s="131">
        <f>IFERROR(CA29/BW29,"-")</f>
        <v>29000</v>
      </c>
      <c r="CC29" s="132"/>
      <c r="CD29" s="132"/>
      <c r="CE29" s="132">
        <v>1</v>
      </c>
      <c r="CF29" s="133">
        <v>3</v>
      </c>
      <c r="CG29" s="134">
        <f>IF(P29=0,"",IF(CF29=0,"",(CF29/P29)))</f>
        <v>0.25</v>
      </c>
      <c r="CH29" s="135">
        <v>2</v>
      </c>
      <c r="CI29" s="136">
        <f>IFERROR(CH29/CF29,"-")</f>
        <v>0.66666666666667</v>
      </c>
      <c r="CJ29" s="137">
        <v>71000</v>
      </c>
      <c r="CK29" s="138">
        <f>IFERROR(CJ29/CF29,"-")</f>
        <v>23666.666666667</v>
      </c>
      <c r="CL29" s="139"/>
      <c r="CM29" s="139">
        <v>1</v>
      </c>
      <c r="CN29" s="139">
        <v>1</v>
      </c>
      <c r="CO29" s="140">
        <v>4</v>
      </c>
      <c r="CP29" s="141">
        <v>248000</v>
      </c>
      <c r="CQ29" s="141">
        <v>116000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1.1753846153846</v>
      </c>
      <c r="B30" s="203" t="s">
        <v>123</v>
      </c>
      <c r="C30" s="203"/>
      <c r="D30" s="203" t="s">
        <v>106</v>
      </c>
      <c r="E30" s="203" t="s">
        <v>107</v>
      </c>
      <c r="F30" s="203" t="s">
        <v>64</v>
      </c>
      <c r="G30" s="203" t="s">
        <v>96</v>
      </c>
      <c r="H30" s="90" t="s">
        <v>124</v>
      </c>
      <c r="I30" s="90" t="s">
        <v>125</v>
      </c>
      <c r="J30" s="188">
        <v>650000</v>
      </c>
      <c r="K30" s="81">
        <v>14</v>
      </c>
      <c r="L30" s="81">
        <v>0</v>
      </c>
      <c r="M30" s="81">
        <v>81</v>
      </c>
      <c r="N30" s="91">
        <v>6</v>
      </c>
      <c r="O30" s="92">
        <v>0</v>
      </c>
      <c r="P30" s="93">
        <f>N30+O30</f>
        <v>6</v>
      </c>
      <c r="Q30" s="82">
        <f>IFERROR(P30/M30,"-")</f>
        <v>0.074074074074074</v>
      </c>
      <c r="R30" s="81">
        <v>1</v>
      </c>
      <c r="S30" s="81">
        <v>4</v>
      </c>
      <c r="T30" s="82">
        <f>IFERROR(S30/(O30+P30),"-")</f>
        <v>0.66666666666667</v>
      </c>
      <c r="U30" s="182">
        <f>IFERROR(J30/SUM(P30:P33),"-")</f>
        <v>18055.555555556</v>
      </c>
      <c r="V30" s="84">
        <v>1</v>
      </c>
      <c r="W30" s="82">
        <f>IF(P30=0,"-",V30/P30)</f>
        <v>0.16666666666667</v>
      </c>
      <c r="X30" s="186">
        <v>325000</v>
      </c>
      <c r="Y30" s="187">
        <f>IFERROR(X30/P30,"-")</f>
        <v>54166.666666667</v>
      </c>
      <c r="Z30" s="187">
        <f>IFERROR(X30/V30,"-")</f>
        <v>325000</v>
      </c>
      <c r="AA30" s="188">
        <f>SUM(X30:X33)-SUM(J30:J33)</f>
        <v>114000</v>
      </c>
      <c r="AB30" s="85">
        <f>SUM(X30:X33)/SUM(J30:J33)</f>
        <v>1.1753846153846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2</v>
      </c>
      <c r="AW30" s="107">
        <f>IF(P30=0,"",IF(AV30=0,"",(AV30/P30)))</f>
        <v>0.33333333333333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</v>
      </c>
      <c r="BF30" s="113">
        <f>IF(P30=0,"",IF(BE30=0,"",(BE30/P30)))</f>
        <v>0.16666666666667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0.16666666666667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0.33333333333333</v>
      </c>
      <c r="BY30" s="128">
        <v>1</v>
      </c>
      <c r="BZ30" s="129">
        <f>IFERROR(BY30/BW30,"-")</f>
        <v>0.5</v>
      </c>
      <c r="CA30" s="130">
        <v>328000</v>
      </c>
      <c r="CB30" s="131">
        <f>IFERROR(CA30/BW30,"-")</f>
        <v>164000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325000</v>
      </c>
      <c r="CQ30" s="141">
        <v>328000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126</v>
      </c>
      <c r="C31" s="203"/>
      <c r="D31" s="203" t="s">
        <v>111</v>
      </c>
      <c r="E31" s="203" t="s">
        <v>112</v>
      </c>
      <c r="F31" s="203" t="s">
        <v>64</v>
      </c>
      <c r="G31" s="203" t="s">
        <v>96</v>
      </c>
      <c r="H31" s="90" t="s">
        <v>127</v>
      </c>
      <c r="I31" s="90"/>
      <c r="J31" s="188"/>
      <c r="K31" s="81">
        <v>15</v>
      </c>
      <c r="L31" s="81">
        <v>0</v>
      </c>
      <c r="M31" s="81">
        <v>63</v>
      </c>
      <c r="N31" s="91">
        <v>6</v>
      </c>
      <c r="O31" s="92">
        <v>0</v>
      </c>
      <c r="P31" s="93">
        <f>N31+O31</f>
        <v>6</v>
      </c>
      <c r="Q31" s="82">
        <f>IFERROR(P31/M31,"-")</f>
        <v>0.095238095238095</v>
      </c>
      <c r="R31" s="81">
        <v>0</v>
      </c>
      <c r="S31" s="81">
        <v>2</v>
      </c>
      <c r="T31" s="82">
        <f>IFERROR(S31/(O31+P31),"-")</f>
        <v>0.33333333333333</v>
      </c>
      <c r="U31" s="182"/>
      <c r="V31" s="84">
        <v>1</v>
      </c>
      <c r="W31" s="82">
        <f>IF(P31=0,"-",V31/P31)</f>
        <v>0.16666666666667</v>
      </c>
      <c r="X31" s="186">
        <v>50000</v>
      </c>
      <c r="Y31" s="187">
        <f>IFERROR(X31/P31,"-")</f>
        <v>8333.3333333333</v>
      </c>
      <c r="Z31" s="187">
        <f>IFERROR(X31/V31,"-")</f>
        <v>50000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0.5</v>
      </c>
      <c r="BP31" s="121">
        <v>1</v>
      </c>
      <c r="BQ31" s="122">
        <f>IFERROR(BP31/BN31,"-")</f>
        <v>0.33333333333333</v>
      </c>
      <c r="BR31" s="123">
        <v>50000</v>
      </c>
      <c r="BS31" s="124">
        <f>IFERROR(BR31/BN31,"-")</f>
        <v>16666.666666667</v>
      </c>
      <c r="BT31" s="125"/>
      <c r="BU31" s="125"/>
      <c r="BV31" s="125">
        <v>1</v>
      </c>
      <c r="BW31" s="126">
        <v>1</v>
      </c>
      <c r="BX31" s="127">
        <f>IF(P31=0,"",IF(BW31=0,"",(BW31/P31)))</f>
        <v>0.16666666666667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50000</v>
      </c>
      <c r="CQ31" s="141">
        <v>50000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128</v>
      </c>
      <c r="C32" s="203"/>
      <c r="D32" s="203" t="s">
        <v>115</v>
      </c>
      <c r="E32" s="203" t="s">
        <v>116</v>
      </c>
      <c r="F32" s="203" t="s">
        <v>64</v>
      </c>
      <c r="G32" s="203" t="s">
        <v>96</v>
      </c>
      <c r="H32" s="90" t="s">
        <v>129</v>
      </c>
      <c r="I32" s="90"/>
      <c r="J32" s="188"/>
      <c r="K32" s="81">
        <v>10</v>
      </c>
      <c r="L32" s="81">
        <v>0</v>
      </c>
      <c r="M32" s="81">
        <v>50</v>
      </c>
      <c r="N32" s="91">
        <v>5</v>
      </c>
      <c r="O32" s="92">
        <v>0</v>
      </c>
      <c r="P32" s="93">
        <f>N32+O32</f>
        <v>5</v>
      </c>
      <c r="Q32" s="82">
        <f>IFERROR(P32/M32,"-")</f>
        <v>0.1</v>
      </c>
      <c r="R32" s="81">
        <v>1</v>
      </c>
      <c r="S32" s="81">
        <v>1</v>
      </c>
      <c r="T32" s="82">
        <f>IFERROR(S32/(O32+P32),"-")</f>
        <v>0.2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0.4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77</v>
      </c>
      <c r="E33" s="203" t="s">
        <v>77</v>
      </c>
      <c r="F33" s="203" t="s">
        <v>78</v>
      </c>
      <c r="G33" s="203"/>
      <c r="H33" s="90"/>
      <c r="I33" s="90"/>
      <c r="J33" s="188"/>
      <c r="K33" s="81">
        <v>147</v>
      </c>
      <c r="L33" s="81">
        <v>95</v>
      </c>
      <c r="M33" s="81">
        <v>39</v>
      </c>
      <c r="N33" s="91">
        <v>19</v>
      </c>
      <c r="O33" s="92">
        <v>0</v>
      </c>
      <c r="P33" s="93">
        <f>N33+O33</f>
        <v>19</v>
      </c>
      <c r="Q33" s="82">
        <f>IFERROR(P33/M33,"-")</f>
        <v>0.48717948717949</v>
      </c>
      <c r="R33" s="81">
        <v>1</v>
      </c>
      <c r="S33" s="81">
        <v>6</v>
      </c>
      <c r="T33" s="82">
        <f>IFERROR(S33/(O33+P33),"-")</f>
        <v>0.31578947368421</v>
      </c>
      <c r="U33" s="182"/>
      <c r="V33" s="84">
        <v>3</v>
      </c>
      <c r="W33" s="82">
        <f>IF(P33=0,"-",V33/P33)</f>
        <v>0.15789473684211</v>
      </c>
      <c r="X33" s="186">
        <v>389000</v>
      </c>
      <c r="Y33" s="187">
        <f>IFERROR(X33/P33,"-")</f>
        <v>20473.684210526</v>
      </c>
      <c r="Z33" s="187">
        <f>IFERROR(X33/V33,"-")</f>
        <v>129666.66666667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0.052631578947368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10</v>
      </c>
      <c r="BO33" s="120">
        <f>IF(P33=0,"",IF(BN33=0,"",(BN33/P33)))</f>
        <v>0.52631578947368</v>
      </c>
      <c r="BP33" s="121">
        <v>2</v>
      </c>
      <c r="BQ33" s="122">
        <f>IFERROR(BP33/BN33,"-")</f>
        <v>0.2</v>
      </c>
      <c r="BR33" s="123">
        <v>9000</v>
      </c>
      <c r="BS33" s="124">
        <f>IFERROR(BR33/BN33,"-")</f>
        <v>900</v>
      </c>
      <c r="BT33" s="125">
        <v>1</v>
      </c>
      <c r="BU33" s="125">
        <v>1</v>
      </c>
      <c r="BV33" s="125"/>
      <c r="BW33" s="126">
        <v>5</v>
      </c>
      <c r="BX33" s="127">
        <f>IF(P33=0,"",IF(BW33=0,"",(BW33/P33)))</f>
        <v>0.26315789473684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3</v>
      </c>
      <c r="CG33" s="134">
        <f>IF(P33=0,"",IF(CF33=0,"",(CF33/P33)))</f>
        <v>0.15789473684211</v>
      </c>
      <c r="CH33" s="135">
        <v>1</v>
      </c>
      <c r="CI33" s="136">
        <f>IFERROR(CH33/CF33,"-")</f>
        <v>0.33333333333333</v>
      </c>
      <c r="CJ33" s="137">
        <v>380000</v>
      </c>
      <c r="CK33" s="138">
        <f>IFERROR(CJ33/CF33,"-")</f>
        <v>126666.66666667</v>
      </c>
      <c r="CL33" s="139"/>
      <c r="CM33" s="139"/>
      <c r="CN33" s="139">
        <v>1</v>
      </c>
      <c r="CO33" s="140">
        <v>3</v>
      </c>
      <c r="CP33" s="141">
        <v>389000</v>
      </c>
      <c r="CQ33" s="141">
        <v>380000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2.255</v>
      </c>
      <c r="B34" s="203" t="s">
        <v>131</v>
      </c>
      <c r="C34" s="203"/>
      <c r="D34" s="203" t="s">
        <v>106</v>
      </c>
      <c r="E34" s="203" t="s">
        <v>107</v>
      </c>
      <c r="F34" s="203" t="s">
        <v>64</v>
      </c>
      <c r="G34" s="203" t="s">
        <v>132</v>
      </c>
      <c r="H34" s="90" t="s">
        <v>124</v>
      </c>
      <c r="I34" s="90" t="s">
        <v>109</v>
      </c>
      <c r="J34" s="188">
        <v>200000</v>
      </c>
      <c r="K34" s="81">
        <v>3</v>
      </c>
      <c r="L34" s="81">
        <v>0</v>
      </c>
      <c r="M34" s="81">
        <v>15</v>
      </c>
      <c r="N34" s="91">
        <v>1</v>
      </c>
      <c r="O34" s="92">
        <v>0</v>
      </c>
      <c r="P34" s="93">
        <f>N34+O34</f>
        <v>1</v>
      </c>
      <c r="Q34" s="82">
        <f>IFERROR(P34/M34,"-")</f>
        <v>0.066666666666667</v>
      </c>
      <c r="R34" s="81">
        <v>0</v>
      </c>
      <c r="S34" s="81">
        <v>1</v>
      </c>
      <c r="T34" s="82">
        <f>IFERROR(S34/(O34+P34),"-")</f>
        <v>1</v>
      </c>
      <c r="U34" s="182">
        <f>IFERROR(J34/SUM(P34:P37),"-")</f>
        <v>13333.333333333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SUM(X34:X37)-SUM(J34:J37)</f>
        <v>251000</v>
      </c>
      <c r="AB34" s="85">
        <f>SUM(X34:X37)/SUM(J34:J37)</f>
        <v>2.255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133</v>
      </c>
      <c r="C35" s="203"/>
      <c r="D35" s="203" t="s">
        <v>111</v>
      </c>
      <c r="E35" s="203" t="s">
        <v>112</v>
      </c>
      <c r="F35" s="203" t="s">
        <v>64</v>
      </c>
      <c r="G35" s="203"/>
      <c r="H35" s="90" t="s">
        <v>124</v>
      </c>
      <c r="I35" s="90" t="s">
        <v>113</v>
      </c>
      <c r="J35" s="188"/>
      <c r="K35" s="81">
        <v>4</v>
      </c>
      <c r="L35" s="81">
        <v>0</v>
      </c>
      <c r="M35" s="81">
        <v>29</v>
      </c>
      <c r="N35" s="91">
        <v>2</v>
      </c>
      <c r="O35" s="92">
        <v>0</v>
      </c>
      <c r="P35" s="93">
        <f>N35+O35</f>
        <v>2</v>
      </c>
      <c r="Q35" s="82">
        <f>IFERROR(P35/M35,"-")</f>
        <v>0.068965517241379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0.5</v>
      </c>
      <c r="X35" s="186">
        <v>5000</v>
      </c>
      <c r="Y35" s="187">
        <f>IFERROR(X35/P35,"-")</f>
        <v>2500</v>
      </c>
      <c r="Z35" s="187">
        <f>IFERROR(X35/V35,"-")</f>
        <v>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0.5</v>
      </c>
      <c r="BP35" s="121">
        <v>1</v>
      </c>
      <c r="BQ35" s="122">
        <f>IFERROR(BP35/BN35,"-")</f>
        <v>1</v>
      </c>
      <c r="BR35" s="123">
        <v>5000</v>
      </c>
      <c r="BS35" s="124">
        <f>IFERROR(BR35/BN35,"-")</f>
        <v>5000</v>
      </c>
      <c r="BT35" s="125">
        <v>1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134</v>
      </c>
      <c r="C36" s="203"/>
      <c r="D36" s="203" t="s">
        <v>115</v>
      </c>
      <c r="E36" s="203" t="s">
        <v>116</v>
      </c>
      <c r="F36" s="203" t="s">
        <v>64</v>
      </c>
      <c r="G36" s="203"/>
      <c r="H36" s="90" t="s">
        <v>124</v>
      </c>
      <c r="I36" s="90" t="s">
        <v>117</v>
      </c>
      <c r="J36" s="188"/>
      <c r="K36" s="81">
        <v>4</v>
      </c>
      <c r="L36" s="81">
        <v>0</v>
      </c>
      <c r="M36" s="81">
        <v>31</v>
      </c>
      <c r="N36" s="91">
        <v>1</v>
      </c>
      <c r="O36" s="92">
        <v>0</v>
      </c>
      <c r="P36" s="93">
        <f>N36+O36</f>
        <v>1</v>
      </c>
      <c r="Q36" s="82">
        <f>IFERROR(P36/M36,"-")</f>
        <v>0.032258064516129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135</v>
      </c>
      <c r="C37" s="203"/>
      <c r="D37" s="203" t="s">
        <v>77</v>
      </c>
      <c r="E37" s="203" t="s">
        <v>77</v>
      </c>
      <c r="F37" s="203" t="s">
        <v>78</v>
      </c>
      <c r="G37" s="203"/>
      <c r="H37" s="90"/>
      <c r="I37" s="90"/>
      <c r="J37" s="188"/>
      <c r="K37" s="81">
        <v>54</v>
      </c>
      <c r="L37" s="81">
        <v>35</v>
      </c>
      <c r="M37" s="81">
        <v>14</v>
      </c>
      <c r="N37" s="91">
        <v>11</v>
      </c>
      <c r="O37" s="92">
        <v>0</v>
      </c>
      <c r="P37" s="93">
        <f>N37+O37</f>
        <v>11</v>
      </c>
      <c r="Q37" s="82">
        <f>IFERROR(P37/M37,"-")</f>
        <v>0.78571428571429</v>
      </c>
      <c r="R37" s="81">
        <v>1</v>
      </c>
      <c r="S37" s="81">
        <v>4</v>
      </c>
      <c r="T37" s="82">
        <f>IFERROR(S37/(O37+P37),"-")</f>
        <v>0.36363636363636</v>
      </c>
      <c r="U37" s="182"/>
      <c r="V37" s="84">
        <v>3</v>
      </c>
      <c r="W37" s="82">
        <f>IF(P37=0,"-",V37/P37)</f>
        <v>0.27272727272727</v>
      </c>
      <c r="X37" s="186">
        <v>446000</v>
      </c>
      <c r="Y37" s="187">
        <f>IFERROR(X37/P37,"-")</f>
        <v>40545.454545455</v>
      </c>
      <c r="Z37" s="187">
        <f>IFERROR(X37/V37,"-")</f>
        <v>148666.66666667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3</v>
      </c>
      <c r="BF37" s="113">
        <f>IF(P37=0,"",IF(BE37=0,"",(BE37/P37)))</f>
        <v>0.27272727272727</v>
      </c>
      <c r="BG37" s="112">
        <v>1</v>
      </c>
      <c r="BH37" s="114">
        <f>IFERROR(BG37/BE37,"-")</f>
        <v>0.33333333333333</v>
      </c>
      <c r="BI37" s="115">
        <v>6000</v>
      </c>
      <c r="BJ37" s="116">
        <f>IFERROR(BI37/BE37,"-")</f>
        <v>2000</v>
      </c>
      <c r="BK37" s="117"/>
      <c r="BL37" s="117">
        <v>1</v>
      </c>
      <c r="BM37" s="117"/>
      <c r="BN37" s="119">
        <v>4</v>
      </c>
      <c r="BO37" s="120">
        <f>IF(P37=0,"",IF(BN37=0,"",(BN37/P37)))</f>
        <v>0.36363636363636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4</v>
      </c>
      <c r="BX37" s="127">
        <f>IF(P37=0,"",IF(BW37=0,"",(BW37/P37)))</f>
        <v>0.36363636363636</v>
      </c>
      <c r="BY37" s="128">
        <v>2</v>
      </c>
      <c r="BZ37" s="129">
        <f>IFERROR(BY37/BW37,"-")</f>
        <v>0.5</v>
      </c>
      <c r="CA37" s="130">
        <v>440000</v>
      </c>
      <c r="CB37" s="131">
        <f>IFERROR(CA37/BW37,"-")</f>
        <v>110000</v>
      </c>
      <c r="CC37" s="132">
        <v>1</v>
      </c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446000</v>
      </c>
      <c r="CQ37" s="141">
        <v>435000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0</v>
      </c>
      <c r="B38" s="203" t="s">
        <v>136</v>
      </c>
      <c r="C38" s="203"/>
      <c r="D38" s="203" t="s">
        <v>137</v>
      </c>
      <c r="E38" s="203" t="s">
        <v>138</v>
      </c>
      <c r="F38" s="203" t="s">
        <v>64</v>
      </c>
      <c r="G38" s="203" t="s">
        <v>65</v>
      </c>
      <c r="H38" s="90" t="s">
        <v>88</v>
      </c>
      <c r="I38" s="90" t="s">
        <v>98</v>
      </c>
      <c r="J38" s="188">
        <v>120000</v>
      </c>
      <c r="K38" s="81">
        <v>12</v>
      </c>
      <c r="L38" s="81">
        <v>0</v>
      </c>
      <c r="M38" s="81">
        <v>32</v>
      </c>
      <c r="N38" s="91">
        <v>1</v>
      </c>
      <c r="O38" s="92">
        <v>0</v>
      </c>
      <c r="P38" s="93">
        <f>N38+O38</f>
        <v>1</v>
      </c>
      <c r="Q38" s="82">
        <f>IFERROR(P38/M38,"-")</f>
        <v>0.03125</v>
      </c>
      <c r="R38" s="81">
        <v>0</v>
      </c>
      <c r="S38" s="81">
        <v>0</v>
      </c>
      <c r="T38" s="82">
        <f>IFERROR(S38/(O38+P38),"-")</f>
        <v>0</v>
      </c>
      <c r="U38" s="182">
        <f>IFERROR(J38/SUM(P38:P39),"-")</f>
        <v>40000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-120000</v>
      </c>
      <c r="AB38" s="85">
        <f>SUM(X38:X39)/SUM(J38:J39)</f>
        <v>0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137</v>
      </c>
      <c r="E39" s="203" t="s">
        <v>138</v>
      </c>
      <c r="F39" s="203" t="s">
        <v>78</v>
      </c>
      <c r="G39" s="203"/>
      <c r="H39" s="90"/>
      <c r="I39" s="90"/>
      <c r="J39" s="188"/>
      <c r="K39" s="81">
        <v>33</v>
      </c>
      <c r="L39" s="81">
        <v>14</v>
      </c>
      <c r="M39" s="81">
        <v>1</v>
      </c>
      <c r="N39" s="91">
        <v>1</v>
      </c>
      <c r="O39" s="92">
        <v>1</v>
      </c>
      <c r="P39" s="93">
        <f>N39+O39</f>
        <v>2</v>
      </c>
      <c r="Q39" s="82">
        <f>IFERROR(P39/M39,"-")</f>
        <v>2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4.1</v>
      </c>
      <c r="B40" s="203" t="s">
        <v>140</v>
      </c>
      <c r="C40" s="203"/>
      <c r="D40" s="203" t="s">
        <v>91</v>
      </c>
      <c r="E40" s="203" t="s">
        <v>141</v>
      </c>
      <c r="F40" s="203" t="s">
        <v>64</v>
      </c>
      <c r="G40" s="203" t="s">
        <v>65</v>
      </c>
      <c r="H40" s="90" t="s">
        <v>88</v>
      </c>
      <c r="I40" s="205" t="s">
        <v>142</v>
      </c>
      <c r="J40" s="188">
        <v>120000</v>
      </c>
      <c r="K40" s="81">
        <v>15</v>
      </c>
      <c r="L40" s="81">
        <v>0</v>
      </c>
      <c r="M40" s="81">
        <v>67</v>
      </c>
      <c r="N40" s="91">
        <v>9</v>
      </c>
      <c r="O40" s="92">
        <v>0</v>
      </c>
      <c r="P40" s="93">
        <f>N40+O40</f>
        <v>9</v>
      </c>
      <c r="Q40" s="82">
        <f>IFERROR(P40/M40,"-")</f>
        <v>0.13432835820896</v>
      </c>
      <c r="R40" s="81">
        <v>0</v>
      </c>
      <c r="S40" s="81">
        <v>6</v>
      </c>
      <c r="T40" s="82">
        <f>IFERROR(S40/(O40+P40),"-")</f>
        <v>0.66666666666667</v>
      </c>
      <c r="U40" s="182">
        <f>IFERROR(J40/SUM(P40:P41),"-")</f>
        <v>8571.4285714286</v>
      </c>
      <c r="V40" s="84">
        <v>3</v>
      </c>
      <c r="W40" s="82">
        <f>IF(P40=0,"-",V40/P40)</f>
        <v>0.33333333333333</v>
      </c>
      <c r="X40" s="186">
        <v>61000</v>
      </c>
      <c r="Y40" s="187">
        <f>IFERROR(X40/P40,"-")</f>
        <v>6777.7777777778</v>
      </c>
      <c r="Z40" s="187">
        <f>IFERROR(X40/V40,"-")</f>
        <v>20333.333333333</v>
      </c>
      <c r="AA40" s="188">
        <f>SUM(X40:X41)-SUM(J40:J41)</f>
        <v>372000</v>
      </c>
      <c r="AB40" s="85">
        <f>SUM(X40:X41)/SUM(J40:J41)</f>
        <v>4.1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0.11111111111111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0.11111111111111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0.11111111111111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5</v>
      </c>
      <c r="BX40" s="127">
        <f>IF(P40=0,"",IF(BW40=0,"",(BW40/P40)))</f>
        <v>0.55555555555556</v>
      </c>
      <c r="BY40" s="128">
        <v>2</v>
      </c>
      <c r="BZ40" s="129">
        <f>IFERROR(BY40/BW40,"-")</f>
        <v>0.4</v>
      </c>
      <c r="CA40" s="130">
        <v>6000</v>
      </c>
      <c r="CB40" s="131">
        <f>IFERROR(CA40/BW40,"-")</f>
        <v>1200</v>
      </c>
      <c r="CC40" s="132">
        <v>2</v>
      </c>
      <c r="CD40" s="132"/>
      <c r="CE40" s="132"/>
      <c r="CF40" s="133">
        <v>1</v>
      </c>
      <c r="CG40" s="134">
        <f>IF(P40=0,"",IF(CF40=0,"",(CF40/P40)))</f>
        <v>0.11111111111111</v>
      </c>
      <c r="CH40" s="135">
        <v>1</v>
      </c>
      <c r="CI40" s="136">
        <f>IFERROR(CH40/CF40,"-")</f>
        <v>1</v>
      </c>
      <c r="CJ40" s="137">
        <v>55000</v>
      </c>
      <c r="CK40" s="138">
        <f>IFERROR(CJ40/CF40,"-")</f>
        <v>55000</v>
      </c>
      <c r="CL40" s="139"/>
      <c r="CM40" s="139"/>
      <c r="CN40" s="139">
        <v>1</v>
      </c>
      <c r="CO40" s="140">
        <v>3</v>
      </c>
      <c r="CP40" s="141">
        <v>61000</v>
      </c>
      <c r="CQ40" s="141">
        <v>55000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143</v>
      </c>
      <c r="C41" s="203"/>
      <c r="D41" s="203" t="s">
        <v>91</v>
      </c>
      <c r="E41" s="203" t="s">
        <v>141</v>
      </c>
      <c r="F41" s="203" t="s">
        <v>78</v>
      </c>
      <c r="G41" s="203"/>
      <c r="H41" s="90"/>
      <c r="I41" s="90"/>
      <c r="J41" s="188"/>
      <c r="K41" s="81">
        <v>41</v>
      </c>
      <c r="L41" s="81">
        <v>31</v>
      </c>
      <c r="M41" s="81">
        <v>15</v>
      </c>
      <c r="N41" s="91">
        <v>5</v>
      </c>
      <c r="O41" s="92">
        <v>0</v>
      </c>
      <c r="P41" s="93">
        <f>N41+O41</f>
        <v>5</v>
      </c>
      <c r="Q41" s="82">
        <f>IFERROR(P41/M41,"-")</f>
        <v>0.33333333333333</v>
      </c>
      <c r="R41" s="81">
        <v>1</v>
      </c>
      <c r="S41" s="81">
        <v>2</v>
      </c>
      <c r="T41" s="82">
        <f>IFERROR(S41/(O41+P41),"-")</f>
        <v>0.4</v>
      </c>
      <c r="U41" s="182"/>
      <c r="V41" s="84">
        <v>2</v>
      </c>
      <c r="W41" s="82">
        <f>IF(P41=0,"-",V41/P41)</f>
        <v>0.4</v>
      </c>
      <c r="X41" s="186">
        <v>431000</v>
      </c>
      <c r="Y41" s="187">
        <f>IFERROR(X41/P41,"-")</f>
        <v>86200</v>
      </c>
      <c r="Z41" s="187">
        <f>IFERROR(X41/V41,"-")</f>
        <v>215500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3</v>
      </c>
      <c r="BO41" s="120">
        <f>IF(P41=0,"",IF(BN41=0,"",(BN41/P41)))</f>
        <v>0.6</v>
      </c>
      <c r="BP41" s="121">
        <v>1</v>
      </c>
      <c r="BQ41" s="122">
        <f>IFERROR(BP41/BN41,"-")</f>
        <v>0.33333333333333</v>
      </c>
      <c r="BR41" s="123">
        <v>407000</v>
      </c>
      <c r="BS41" s="124">
        <f>IFERROR(BR41/BN41,"-")</f>
        <v>135666.66666667</v>
      </c>
      <c r="BT41" s="125"/>
      <c r="BU41" s="125"/>
      <c r="BV41" s="125">
        <v>1</v>
      </c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2</v>
      </c>
      <c r="CG41" s="134">
        <f>IF(P41=0,"",IF(CF41=0,"",(CF41/P41)))</f>
        <v>0.4</v>
      </c>
      <c r="CH41" s="135">
        <v>1</v>
      </c>
      <c r="CI41" s="136">
        <f>IFERROR(CH41/CF41,"-")</f>
        <v>0.5</v>
      </c>
      <c r="CJ41" s="137">
        <v>24000</v>
      </c>
      <c r="CK41" s="138">
        <f>IFERROR(CJ41/CF41,"-")</f>
        <v>12000</v>
      </c>
      <c r="CL41" s="139"/>
      <c r="CM41" s="139"/>
      <c r="CN41" s="139">
        <v>1</v>
      </c>
      <c r="CO41" s="140">
        <v>2</v>
      </c>
      <c r="CP41" s="141">
        <v>431000</v>
      </c>
      <c r="CQ41" s="141">
        <v>407000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1.0333333333333</v>
      </c>
      <c r="B42" s="203" t="s">
        <v>144</v>
      </c>
      <c r="C42" s="203"/>
      <c r="D42" s="203" t="s">
        <v>137</v>
      </c>
      <c r="E42" s="203" t="s">
        <v>138</v>
      </c>
      <c r="F42" s="203" t="s">
        <v>64</v>
      </c>
      <c r="G42" s="203" t="s">
        <v>69</v>
      </c>
      <c r="H42" s="90" t="s">
        <v>88</v>
      </c>
      <c r="I42" s="90" t="s">
        <v>145</v>
      </c>
      <c r="J42" s="188">
        <v>150000</v>
      </c>
      <c r="K42" s="81">
        <v>10</v>
      </c>
      <c r="L42" s="81">
        <v>0</v>
      </c>
      <c r="M42" s="81">
        <v>29</v>
      </c>
      <c r="N42" s="91">
        <v>2</v>
      </c>
      <c r="O42" s="92">
        <v>0</v>
      </c>
      <c r="P42" s="93">
        <f>N42+O42</f>
        <v>2</v>
      </c>
      <c r="Q42" s="82">
        <f>IFERROR(P42/M42,"-")</f>
        <v>0.068965517241379</v>
      </c>
      <c r="R42" s="81">
        <v>0</v>
      </c>
      <c r="S42" s="81">
        <v>2</v>
      </c>
      <c r="T42" s="82">
        <f>IFERROR(S42/(O42+P42),"-")</f>
        <v>1</v>
      </c>
      <c r="U42" s="182">
        <f>IFERROR(J42/SUM(P42:P43),"-")</f>
        <v>37500</v>
      </c>
      <c r="V42" s="84">
        <v>1</v>
      </c>
      <c r="W42" s="82">
        <f>IF(P42=0,"-",V42/P42)</f>
        <v>0.5</v>
      </c>
      <c r="X42" s="186">
        <v>152000</v>
      </c>
      <c r="Y42" s="187">
        <f>IFERROR(X42/P42,"-")</f>
        <v>76000</v>
      </c>
      <c r="Z42" s="187">
        <f>IFERROR(X42/V42,"-")</f>
        <v>152000</v>
      </c>
      <c r="AA42" s="188">
        <f>SUM(X42:X43)-SUM(J42:J43)</f>
        <v>5000</v>
      </c>
      <c r="AB42" s="85">
        <f>SUM(X42:X43)/SUM(J42:J43)</f>
        <v>1.0333333333333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0.5</v>
      </c>
      <c r="CH42" s="135">
        <v>1</v>
      </c>
      <c r="CI42" s="136">
        <f>IFERROR(CH42/CF42,"-")</f>
        <v>1</v>
      </c>
      <c r="CJ42" s="137">
        <v>152000</v>
      </c>
      <c r="CK42" s="138">
        <f>IFERROR(CJ42/CF42,"-")</f>
        <v>152000</v>
      </c>
      <c r="CL42" s="139"/>
      <c r="CM42" s="139"/>
      <c r="CN42" s="139">
        <v>1</v>
      </c>
      <c r="CO42" s="140">
        <v>1</v>
      </c>
      <c r="CP42" s="141">
        <v>152000</v>
      </c>
      <c r="CQ42" s="141">
        <v>152000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/>
      <c r="B43" s="203" t="s">
        <v>146</v>
      </c>
      <c r="C43" s="203"/>
      <c r="D43" s="203" t="s">
        <v>137</v>
      </c>
      <c r="E43" s="203" t="s">
        <v>138</v>
      </c>
      <c r="F43" s="203" t="s">
        <v>78</v>
      </c>
      <c r="G43" s="203"/>
      <c r="H43" s="90"/>
      <c r="I43" s="90"/>
      <c r="J43" s="188"/>
      <c r="K43" s="81">
        <v>22</v>
      </c>
      <c r="L43" s="81">
        <v>16</v>
      </c>
      <c r="M43" s="81">
        <v>4</v>
      </c>
      <c r="N43" s="91">
        <v>2</v>
      </c>
      <c r="O43" s="92">
        <v>0</v>
      </c>
      <c r="P43" s="93">
        <f>N43+O43</f>
        <v>2</v>
      </c>
      <c r="Q43" s="82">
        <f>IFERROR(P43/M43,"-")</f>
        <v>0.5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0.5</v>
      </c>
      <c r="X43" s="186">
        <v>3000</v>
      </c>
      <c r="Y43" s="187">
        <f>IFERROR(X43/P43,"-")</f>
        <v>1500</v>
      </c>
      <c r="Z43" s="187">
        <f>IFERROR(X43/V43,"-")</f>
        <v>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>
        <v>1</v>
      </c>
      <c r="BQ43" s="122">
        <f>IFERROR(BP43/BN43,"-")</f>
        <v>1</v>
      </c>
      <c r="BR43" s="123">
        <v>3000</v>
      </c>
      <c r="BS43" s="124">
        <f>IFERROR(BR43/BN43,"-")</f>
        <v>3000</v>
      </c>
      <c r="BT43" s="125">
        <v>1</v>
      </c>
      <c r="BU43" s="125"/>
      <c r="BV43" s="125"/>
      <c r="BW43" s="126">
        <v>1</v>
      </c>
      <c r="BX43" s="127">
        <f>IF(P43=0,"",IF(BW43=0,"",(BW43/P43)))</f>
        <v>0.5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3000</v>
      </c>
      <c r="CQ43" s="141">
        <v>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15.226666666667</v>
      </c>
      <c r="B44" s="203" t="s">
        <v>147</v>
      </c>
      <c r="C44" s="203"/>
      <c r="D44" s="203" t="s">
        <v>91</v>
      </c>
      <c r="E44" s="203" t="s">
        <v>141</v>
      </c>
      <c r="F44" s="203" t="s">
        <v>64</v>
      </c>
      <c r="G44" s="203" t="s">
        <v>69</v>
      </c>
      <c r="H44" s="90" t="s">
        <v>88</v>
      </c>
      <c r="I44" s="205" t="s">
        <v>93</v>
      </c>
      <c r="J44" s="188">
        <v>150000</v>
      </c>
      <c r="K44" s="81">
        <v>11</v>
      </c>
      <c r="L44" s="81">
        <v>0</v>
      </c>
      <c r="M44" s="81">
        <v>91</v>
      </c>
      <c r="N44" s="91">
        <v>7</v>
      </c>
      <c r="O44" s="92">
        <v>0</v>
      </c>
      <c r="P44" s="93">
        <f>N44+O44</f>
        <v>7</v>
      </c>
      <c r="Q44" s="82">
        <f>IFERROR(P44/M44,"-")</f>
        <v>0.076923076923077</v>
      </c>
      <c r="R44" s="81">
        <v>1</v>
      </c>
      <c r="S44" s="81">
        <v>3</v>
      </c>
      <c r="T44" s="82">
        <f>IFERROR(S44/(O44+P44),"-")</f>
        <v>0.42857142857143</v>
      </c>
      <c r="U44" s="182">
        <f>IFERROR(J44/SUM(P44:P45),"-")</f>
        <v>7894.7368421053</v>
      </c>
      <c r="V44" s="84">
        <v>2</v>
      </c>
      <c r="W44" s="82">
        <f>IF(P44=0,"-",V44/P44)</f>
        <v>0.28571428571429</v>
      </c>
      <c r="X44" s="186">
        <v>34000</v>
      </c>
      <c r="Y44" s="187">
        <f>IFERROR(X44/P44,"-")</f>
        <v>4857.1428571429</v>
      </c>
      <c r="Z44" s="187">
        <f>IFERROR(X44/V44,"-")</f>
        <v>17000</v>
      </c>
      <c r="AA44" s="188">
        <f>SUM(X44:X45)-SUM(J44:J45)</f>
        <v>2134000</v>
      </c>
      <c r="AB44" s="85">
        <f>SUM(X44:X45)/SUM(J44:J45)</f>
        <v>15.226666666667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0.14285714285714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2</v>
      </c>
      <c r="BF44" s="113">
        <f>IF(P44=0,"",IF(BE44=0,"",(BE44/P44)))</f>
        <v>0.28571428571429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0.28571428571429</v>
      </c>
      <c r="BP44" s="121">
        <v>1</v>
      </c>
      <c r="BQ44" s="122">
        <f>IFERROR(BP44/BN44,"-")</f>
        <v>0.5</v>
      </c>
      <c r="BR44" s="123">
        <v>24000</v>
      </c>
      <c r="BS44" s="124">
        <f>IFERROR(BR44/BN44,"-")</f>
        <v>12000</v>
      </c>
      <c r="BT44" s="125"/>
      <c r="BU44" s="125"/>
      <c r="BV44" s="125">
        <v>1</v>
      </c>
      <c r="BW44" s="126">
        <v>1</v>
      </c>
      <c r="BX44" s="127">
        <f>IF(P44=0,"",IF(BW44=0,"",(BW44/P44)))</f>
        <v>0.14285714285714</v>
      </c>
      <c r="BY44" s="128">
        <v>1</v>
      </c>
      <c r="BZ44" s="129">
        <f>IFERROR(BY44/BW44,"-")</f>
        <v>1</v>
      </c>
      <c r="CA44" s="130">
        <v>10000</v>
      </c>
      <c r="CB44" s="131">
        <f>IFERROR(CA44/BW44,"-")</f>
        <v>10000</v>
      </c>
      <c r="CC44" s="132"/>
      <c r="CD44" s="132">
        <v>1</v>
      </c>
      <c r="CE44" s="132"/>
      <c r="CF44" s="133">
        <v>1</v>
      </c>
      <c r="CG44" s="134">
        <f>IF(P44=0,"",IF(CF44=0,"",(CF44/P44)))</f>
        <v>0.14285714285714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2</v>
      </c>
      <c r="CP44" s="141">
        <v>34000</v>
      </c>
      <c r="CQ44" s="141">
        <v>24000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148</v>
      </c>
      <c r="C45" s="203"/>
      <c r="D45" s="203" t="s">
        <v>91</v>
      </c>
      <c r="E45" s="203" t="s">
        <v>141</v>
      </c>
      <c r="F45" s="203" t="s">
        <v>78</v>
      </c>
      <c r="G45" s="203"/>
      <c r="H45" s="90"/>
      <c r="I45" s="90"/>
      <c r="J45" s="188"/>
      <c r="K45" s="81">
        <v>136</v>
      </c>
      <c r="L45" s="81">
        <v>56</v>
      </c>
      <c r="M45" s="81">
        <v>55</v>
      </c>
      <c r="N45" s="91">
        <v>12</v>
      </c>
      <c r="O45" s="92">
        <v>0</v>
      </c>
      <c r="P45" s="93">
        <f>N45+O45</f>
        <v>12</v>
      </c>
      <c r="Q45" s="82">
        <f>IFERROR(P45/M45,"-")</f>
        <v>0.21818181818182</v>
      </c>
      <c r="R45" s="81">
        <v>2</v>
      </c>
      <c r="S45" s="81">
        <v>1</v>
      </c>
      <c r="T45" s="82">
        <f>IFERROR(S45/(O45+P45),"-")</f>
        <v>0.083333333333333</v>
      </c>
      <c r="U45" s="182"/>
      <c r="V45" s="84">
        <v>3</v>
      </c>
      <c r="W45" s="82">
        <f>IF(P45=0,"-",V45/P45)</f>
        <v>0.25</v>
      </c>
      <c r="X45" s="186">
        <v>2250000</v>
      </c>
      <c r="Y45" s="187">
        <f>IFERROR(X45/P45,"-")</f>
        <v>187500</v>
      </c>
      <c r="Z45" s="187">
        <f>IFERROR(X45/V45,"-")</f>
        <v>750000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0.083333333333333</v>
      </c>
      <c r="BG45" s="112">
        <v>1</v>
      </c>
      <c r="BH45" s="114">
        <f>IFERROR(BG45/BE45,"-")</f>
        <v>1</v>
      </c>
      <c r="BI45" s="115">
        <v>16000</v>
      </c>
      <c r="BJ45" s="116">
        <f>IFERROR(BI45/BE45,"-")</f>
        <v>16000</v>
      </c>
      <c r="BK45" s="117"/>
      <c r="BL45" s="117"/>
      <c r="BM45" s="117">
        <v>1</v>
      </c>
      <c r="BN45" s="119">
        <v>3</v>
      </c>
      <c r="BO45" s="120">
        <f>IF(P45=0,"",IF(BN45=0,"",(BN45/P45)))</f>
        <v>0.25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5</v>
      </c>
      <c r="BX45" s="127">
        <f>IF(P45=0,"",IF(BW45=0,"",(BW45/P45)))</f>
        <v>0.41666666666667</v>
      </c>
      <c r="BY45" s="128">
        <v>1</v>
      </c>
      <c r="BZ45" s="129">
        <f>IFERROR(BY45/BW45,"-")</f>
        <v>0.2</v>
      </c>
      <c r="CA45" s="130">
        <v>129000</v>
      </c>
      <c r="CB45" s="131">
        <f>IFERROR(CA45/BW45,"-")</f>
        <v>25800</v>
      </c>
      <c r="CC45" s="132"/>
      <c r="CD45" s="132"/>
      <c r="CE45" s="132">
        <v>1</v>
      </c>
      <c r="CF45" s="133">
        <v>3</v>
      </c>
      <c r="CG45" s="134">
        <f>IF(P45=0,"",IF(CF45=0,"",(CF45/P45)))</f>
        <v>0.25</v>
      </c>
      <c r="CH45" s="135">
        <v>1</v>
      </c>
      <c r="CI45" s="136">
        <f>IFERROR(CH45/CF45,"-")</f>
        <v>0.33333333333333</v>
      </c>
      <c r="CJ45" s="137">
        <v>2105000</v>
      </c>
      <c r="CK45" s="138">
        <f>IFERROR(CJ45/CF45,"-")</f>
        <v>701666.66666667</v>
      </c>
      <c r="CL45" s="139"/>
      <c r="CM45" s="139"/>
      <c r="CN45" s="139">
        <v>1</v>
      </c>
      <c r="CO45" s="140">
        <v>3</v>
      </c>
      <c r="CP45" s="141">
        <v>2250000</v>
      </c>
      <c r="CQ45" s="141">
        <v>2105000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</v>
      </c>
      <c r="B46" s="203" t="s">
        <v>149</v>
      </c>
      <c r="C46" s="203"/>
      <c r="D46" s="203" t="s">
        <v>137</v>
      </c>
      <c r="E46" s="203" t="s">
        <v>138</v>
      </c>
      <c r="F46" s="203" t="s">
        <v>64</v>
      </c>
      <c r="G46" s="203" t="s">
        <v>83</v>
      </c>
      <c r="H46" s="90" t="s">
        <v>88</v>
      </c>
      <c r="I46" s="204" t="s">
        <v>150</v>
      </c>
      <c r="J46" s="188">
        <v>130000</v>
      </c>
      <c r="K46" s="81">
        <v>10</v>
      </c>
      <c r="L46" s="81">
        <v>0</v>
      </c>
      <c r="M46" s="81">
        <v>27</v>
      </c>
      <c r="N46" s="91">
        <v>1</v>
      </c>
      <c r="O46" s="92">
        <v>0</v>
      </c>
      <c r="P46" s="93">
        <f>N46+O46</f>
        <v>1</v>
      </c>
      <c r="Q46" s="82">
        <f>IFERROR(P46/M46,"-")</f>
        <v>0.037037037037037</v>
      </c>
      <c r="R46" s="81">
        <v>0</v>
      </c>
      <c r="S46" s="81">
        <v>0</v>
      </c>
      <c r="T46" s="82">
        <f>IFERROR(S46/(O46+P46),"-")</f>
        <v>0</v>
      </c>
      <c r="U46" s="182">
        <f>IFERROR(J46/SUM(P46:P47),"-")</f>
        <v>130000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-130000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151</v>
      </c>
      <c r="C47" s="203"/>
      <c r="D47" s="203" t="s">
        <v>137</v>
      </c>
      <c r="E47" s="203" t="s">
        <v>138</v>
      </c>
      <c r="F47" s="203" t="s">
        <v>78</v>
      </c>
      <c r="G47" s="203"/>
      <c r="H47" s="90"/>
      <c r="I47" s="90"/>
      <c r="J47" s="188"/>
      <c r="K47" s="81">
        <v>19</v>
      </c>
      <c r="L47" s="81">
        <v>10</v>
      </c>
      <c r="M47" s="81">
        <v>14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1.6038461538462</v>
      </c>
      <c r="B48" s="203" t="s">
        <v>152</v>
      </c>
      <c r="C48" s="203"/>
      <c r="D48" s="203" t="s">
        <v>137</v>
      </c>
      <c r="E48" s="203" t="s">
        <v>138</v>
      </c>
      <c r="F48" s="203" t="s">
        <v>64</v>
      </c>
      <c r="G48" s="203" t="s">
        <v>153</v>
      </c>
      <c r="H48" s="90" t="s">
        <v>88</v>
      </c>
      <c r="I48" s="205" t="s">
        <v>154</v>
      </c>
      <c r="J48" s="188">
        <v>130000</v>
      </c>
      <c r="K48" s="81">
        <v>7</v>
      </c>
      <c r="L48" s="81">
        <v>0</v>
      </c>
      <c r="M48" s="81">
        <v>40</v>
      </c>
      <c r="N48" s="91">
        <v>2</v>
      </c>
      <c r="O48" s="92">
        <v>0</v>
      </c>
      <c r="P48" s="93">
        <f>N48+O48</f>
        <v>2</v>
      </c>
      <c r="Q48" s="82">
        <f>IFERROR(P48/M48,"-")</f>
        <v>0.05</v>
      </c>
      <c r="R48" s="81">
        <v>0</v>
      </c>
      <c r="S48" s="81">
        <v>2</v>
      </c>
      <c r="T48" s="82">
        <f>IFERROR(S48/(O48+P48),"-")</f>
        <v>1</v>
      </c>
      <c r="U48" s="182">
        <f>IFERROR(J48/SUM(P48:P49),"-")</f>
        <v>26000</v>
      </c>
      <c r="V48" s="84">
        <v>2</v>
      </c>
      <c r="W48" s="82">
        <f>IF(P48=0,"-",V48/P48)</f>
        <v>1</v>
      </c>
      <c r="X48" s="186">
        <v>108500</v>
      </c>
      <c r="Y48" s="187">
        <f>IFERROR(X48/P48,"-")</f>
        <v>54250</v>
      </c>
      <c r="Z48" s="187">
        <f>IFERROR(X48/V48,"-")</f>
        <v>54250</v>
      </c>
      <c r="AA48" s="188">
        <f>SUM(X48:X49)-SUM(J48:J49)</f>
        <v>78500</v>
      </c>
      <c r="AB48" s="85">
        <f>SUM(X48:X49)/SUM(J48:J49)</f>
        <v>1.6038461538462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2</v>
      </c>
      <c r="BX48" s="127">
        <f>IF(P48=0,"",IF(BW48=0,"",(BW48/P48)))</f>
        <v>1</v>
      </c>
      <c r="BY48" s="128">
        <v>2</v>
      </c>
      <c r="BZ48" s="129">
        <f>IFERROR(BY48/BW48,"-")</f>
        <v>1</v>
      </c>
      <c r="CA48" s="130">
        <v>108500</v>
      </c>
      <c r="CB48" s="131">
        <f>IFERROR(CA48/BW48,"-")</f>
        <v>54250</v>
      </c>
      <c r="CC48" s="132"/>
      <c r="CD48" s="132"/>
      <c r="CE48" s="132">
        <v>2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108500</v>
      </c>
      <c r="CQ48" s="141">
        <v>89000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155</v>
      </c>
      <c r="C49" s="203"/>
      <c r="D49" s="203" t="s">
        <v>137</v>
      </c>
      <c r="E49" s="203" t="s">
        <v>138</v>
      </c>
      <c r="F49" s="203" t="s">
        <v>78</v>
      </c>
      <c r="G49" s="203"/>
      <c r="H49" s="90"/>
      <c r="I49" s="90"/>
      <c r="J49" s="188"/>
      <c r="K49" s="81">
        <v>20</v>
      </c>
      <c r="L49" s="81">
        <v>12</v>
      </c>
      <c r="M49" s="81">
        <v>6</v>
      </c>
      <c r="N49" s="91">
        <v>3</v>
      </c>
      <c r="O49" s="92">
        <v>0</v>
      </c>
      <c r="P49" s="93">
        <f>N49+O49</f>
        <v>3</v>
      </c>
      <c r="Q49" s="82">
        <f>IFERROR(P49/M49,"-")</f>
        <v>0.5</v>
      </c>
      <c r="R49" s="81">
        <v>0</v>
      </c>
      <c r="S49" s="81">
        <v>1</v>
      </c>
      <c r="T49" s="82">
        <f>IFERROR(S49/(O49+P49),"-")</f>
        <v>0.33333333333333</v>
      </c>
      <c r="U49" s="182"/>
      <c r="V49" s="84">
        <v>1</v>
      </c>
      <c r="W49" s="82">
        <f>IF(P49=0,"-",V49/P49)</f>
        <v>0.33333333333333</v>
      </c>
      <c r="X49" s="186">
        <v>100000</v>
      </c>
      <c r="Y49" s="187">
        <f>IFERROR(X49/P49,"-")</f>
        <v>33333.333333333</v>
      </c>
      <c r="Z49" s="187">
        <f>IFERROR(X49/V49,"-")</f>
        <v>100000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2</v>
      </c>
      <c r="BX49" s="127">
        <f>IF(P49=0,"",IF(BW49=0,"",(BW49/P49)))</f>
        <v>0.66666666666667</v>
      </c>
      <c r="BY49" s="128">
        <v>1</v>
      </c>
      <c r="BZ49" s="129">
        <f>IFERROR(BY49/BW49,"-")</f>
        <v>0.5</v>
      </c>
      <c r="CA49" s="130">
        <v>100000</v>
      </c>
      <c r="CB49" s="131">
        <f>IFERROR(CA49/BW49,"-")</f>
        <v>50000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100000</v>
      </c>
      <c r="CQ49" s="141">
        <v>100000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2.14375</v>
      </c>
      <c r="B50" s="203" t="s">
        <v>156</v>
      </c>
      <c r="C50" s="203"/>
      <c r="D50" s="203" t="s">
        <v>157</v>
      </c>
      <c r="E50" s="203" t="s">
        <v>102</v>
      </c>
      <c r="F50" s="203" t="s">
        <v>64</v>
      </c>
      <c r="G50" s="203" t="s">
        <v>153</v>
      </c>
      <c r="H50" s="90" t="s">
        <v>158</v>
      </c>
      <c r="I50" s="204" t="s">
        <v>84</v>
      </c>
      <c r="J50" s="188">
        <v>320000</v>
      </c>
      <c r="K50" s="81">
        <v>38</v>
      </c>
      <c r="L50" s="81">
        <v>0</v>
      </c>
      <c r="M50" s="81">
        <v>84</v>
      </c>
      <c r="N50" s="91">
        <v>15</v>
      </c>
      <c r="O50" s="92">
        <v>0</v>
      </c>
      <c r="P50" s="93">
        <f>N50+O50</f>
        <v>15</v>
      </c>
      <c r="Q50" s="82">
        <f>IFERROR(P50/M50,"-")</f>
        <v>0.17857142857143</v>
      </c>
      <c r="R50" s="81">
        <v>3</v>
      </c>
      <c r="S50" s="81">
        <v>8</v>
      </c>
      <c r="T50" s="82">
        <f>IFERROR(S50/(O50+P50),"-")</f>
        <v>0.53333333333333</v>
      </c>
      <c r="U50" s="182">
        <f>IFERROR(J50/SUM(P50:P51),"-")</f>
        <v>16000</v>
      </c>
      <c r="V50" s="84">
        <v>5</v>
      </c>
      <c r="W50" s="82">
        <f>IF(P50=0,"-",V50/P50)</f>
        <v>0.33333333333333</v>
      </c>
      <c r="X50" s="186">
        <v>56000</v>
      </c>
      <c r="Y50" s="187">
        <f>IFERROR(X50/P50,"-")</f>
        <v>3733.3333333333</v>
      </c>
      <c r="Z50" s="187">
        <f>IFERROR(X50/V50,"-")</f>
        <v>11200</v>
      </c>
      <c r="AA50" s="188">
        <f>SUM(X50:X51)-SUM(J50:J51)</f>
        <v>366000</v>
      </c>
      <c r="AB50" s="85">
        <f>SUM(X50:X51)/SUM(J50:J51)</f>
        <v>2.14375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5</v>
      </c>
      <c r="BF50" s="113">
        <f>IF(P50=0,"",IF(BE50=0,"",(BE50/P50)))</f>
        <v>0.33333333333333</v>
      </c>
      <c r="BG50" s="112">
        <v>1</v>
      </c>
      <c r="BH50" s="114">
        <f>IFERROR(BG50/BE50,"-")</f>
        <v>0.2</v>
      </c>
      <c r="BI50" s="115">
        <v>10000</v>
      </c>
      <c r="BJ50" s="116">
        <f>IFERROR(BI50/BE50,"-")</f>
        <v>2000</v>
      </c>
      <c r="BK50" s="117">
        <v>1</v>
      </c>
      <c r="BL50" s="117"/>
      <c r="BM50" s="117"/>
      <c r="BN50" s="119">
        <v>7</v>
      </c>
      <c r="BO50" s="120">
        <f>IF(P50=0,"",IF(BN50=0,"",(BN50/P50)))</f>
        <v>0.46666666666667</v>
      </c>
      <c r="BP50" s="121">
        <v>1</v>
      </c>
      <c r="BQ50" s="122">
        <f>IFERROR(BP50/BN50,"-")</f>
        <v>0.14285714285714</v>
      </c>
      <c r="BR50" s="123">
        <v>3000</v>
      </c>
      <c r="BS50" s="124">
        <f>IFERROR(BR50/BN50,"-")</f>
        <v>428.57142857143</v>
      </c>
      <c r="BT50" s="125">
        <v>1</v>
      </c>
      <c r="BU50" s="125"/>
      <c r="BV50" s="125"/>
      <c r="BW50" s="126">
        <v>2</v>
      </c>
      <c r="BX50" s="127">
        <f>IF(P50=0,"",IF(BW50=0,"",(BW50/P50)))</f>
        <v>0.13333333333333</v>
      </c>
      <c r="BY50" s="128">
        <v>2</v>
      </c>
      <c r="BZ50" s="129">
        <f>IFERROR(BY50/BW50,"-")</f>
        <v>1</v>
      </c>
      <c r="CA50" s="130">
        <v>26000</v>
      </c>
      <c r="CB50" s="131">
        <f>IFERROR(CA50/BW50,"-")</f>
        <v>13000</v>
      </c>
      <c r="CC50" s="132">
        <v>1</v>
      </c>
      <c r="CD50" s="132"/>
      <c r="CE50" s="132">
        <v>1</v>
      </c>
      <c r="CF50" s="133">
        <v>1</v>
      </c>
      <c r="CG50" s="134">
        <f>IF(P50=0,"",IF(CF50=0,"",(CF50/P50)))</f>
        <v>0.066666666666667</v>
      </c>
      <c r="CH50" s="135">
        <v>1</v>
      </c>
      <c r="CI50" s="136">
        <f>IFERROR(CH50/CF50,"-")</f>
        <v>1</v>
      </c>
      <c r="CJ50" s="137">
        <v>17000</v>
      </c>
      <c r="CK50" s="138">
        <f>IFERROR(CJ50/CF50,"-")</f>
        <v>17000</v>
      </c>
      <c r="CL50" s="139"/>
      <c r="CM50" s="139"/>
      <c r="CN50" s="139">
        <v>1</v>
      </c>
      <c r="CO50" s="140">
        <v>5</v>
      </c>
      <c r="CP50" s="141">
        <v>56000</v>
      </c>
      <c r="CQ50" s="141">
        <v>25000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159</v>
      </c>
      <c r="C51" s="203"/>
      <c r="D51" s="203" t="s">
        <v>157</v>
      </c>
      <c r="E51" s="203" t="s">
        <v>102</v>
      </c>
      <c r="F51" s="203" t="s">
        <v>78</v>
      </c>
      <c r="G51" s="203"/>
      <c r="H51" s="90"/>
      <c r="I51" s="90"/>
      <c r="J51" s="188"/>
      <c r="K51" s="81">
        <v>31</v>
      </c>
      <c r="L51" s="81">
        <v>24</v>
      </c>
      <c r="M51" s="81">
        <v>6</v>
      </c>
      <c r="N51" s="91">
        <v>5</v>
      </c>
      <c r="O51" s="92">
        <v>0</v>
      </c>
      <c r="P51" s="93">
        <f>N51+O51</f>
        <v>5</v>
      </c>
      <c r="Q51" s="82">
        <f>IFERROR(P51/M51,"-")</f>
        <v>0.83333333333333</v>
      </c>
      <c r="R51" s="81">
        <v>3</v>
      </c>
      <c r="S51" s="81">
        <v>1</v>
      </c>
      <c r="T51" s="82">
        <f>IFERROR(S51/(O51+P51),"-")</f>
        <v>0.2</v>
      </c>
      <c r="U51" s="182"/>
      <c r="V51" s="84">
        <v>3</v>
      </c>
      <c r="W51" s="82">
        <f>IF(P51=0,"-",V51/P51)</f>
        <v>0.6</v>
      </c>
      <c r="X51" s="186">
        <v>630000</v>
      </c>
      <c r="Y51" s="187">
        <f>IFERROR(X51/P51,"-")</f>
        <v>126000</v>
      </c>
      <c r="Z51" s="187">
        <f>IFERROR(X51/V51,"-")</f>
        <v>210000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>
        <v>1</v>
      </c>
      <c r="BQ51" s="122">
        <f>IFERROR(BP51/BN51,"-")</f>
        <v>1</v>
      </c>
      <c r="BR51" s="123">
        <v>392000</v>
      </c>
      <c r="BS51" s="124">
        <f>IFERROR(BR51/BN51,"-")</f>
        <v>392000</v>
      </c>
      <c r="BT51" s="125"/>
      <c r="BU51" s="125"/>
      <c r="BV51" s="125">
        <v>1</v>
      </c>
      <c r="BW51" s="126">
        <v>2</v>
      </c>
      <c r="BX51" s="127">
        <f>IF(P51=0,"",IF(BW51=0,"",(BW51/P51)))</f>
        <v>0.4</v>
      </c>
      <c r="BY51" s="128">
        <v>1</v>
      </c>
      <c r="BZ51" s="129">
        <f>IFERROR(BY51/BW51,"-")</f>
        <v>0.5</v>
      </c>
      <c r="CA51" s="130">
        <v>224000</v>
      </c>
      <c r="CB51" s="131">
        <f>IFERROR(CA51/BW51,"-")</f>
        <v>112000</v>
      </c>
      <c r="CC51" s="132"/>
      <c r="CD51" s="132"/>
      <c r="CE51" s="132">
        <v>1</v>
      </c>
      <c r="CF51" s="133">
        <v>1</v>
      </c>
      <c r="CG51" s="134">
        <f>IF(P51=0,"",IF(CF51=0,"",(CF51/P51)))</f>
        <v>0.2</v>
      </c>
      <c r="CH51" s="135">
        <v>1</v>
      </c>
      <c r="CI51" s="136">
        <f>IFERROR(CH51/CF51,"-")</f>
        <v>1</v>
      </c>
      <c r="CJ51" s="137">
        <v>14000</v>
      </c>
      <c r="CK51" s="138">
        <f>IFERROR(CJ51/CF51,"-")</f>
        <v>14000</v>
      </c>
      <c r="CL51" s="139"/>
      <c r="CM51" s="139"/>
      <c r="CN51" s="139">
        <v>1</v>
      </c>
      <c r="CO51" s="140">
        <v>3</v>
      </c>
      <c r="CP51" s="141">
        <v>630000</v>
      </c>
      <c r="CQ51" s="141">
        <v>392000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0.425</v>
      </c>
      <c r="B52" s="203" t="s">
        <v>160</v>
      </c>
      <c r="C52" s="203"/>
      <c r="D52" s="203" t="s">
        <v>161</v>
      </c>
      <c r="E52" s="203" t="s">
        <v>82</v>
      </c>
      <c r="F52" s="203" t="s">
        <v>64</v>
      </c>
      <c r="G52" s="203" t="s">
        <v>162</v>
      </c>
      <c r="H52" s="90" t="s">
        <v>66</v>
      </c>
      <c r="I52" s="204" t="s">
        <v>84</v>
      </c>
      <c r="J52" s="188">
        <v>120000</v>
      </c>
      <c r="K52" s="81">
        <v>11</v>
      </c>
      <c r="L52" s="81">
        <v>0</v>
      </c>
      <c r="M52" s="81">
        <v>43</v>
      </c>
      <c r="N52" s="91">
        <v>4</v>
      </c>
      <c r="O52" s="92">
        <v>0</v>
      </c>
      <c r="P52" s="93">
        <f>N52+O52</f>
        <v>4</v>
      </c>
      <c r="Q52" s="82">
        <f>IFERROR(P52/M52,"-")</f>
        <v>0.093023255813953</v>
      </c>
      <c r="R52" s="81">
        <v>0</v>
      </c>
      <c r="S52" s="81">
        <v>3</v>
      </c>
      <c r="T52" s="82">
        <f>IFERROR(S52/(O52+P52),"-")</f>
        <v>0.75</v>
      </c>
      <c r="U52" s="182">
        <f>IFERROR(J52/SUM(P52:P53),"-")</f>
        <v>17142.857142857</v>
      </c>
      <c r="V52" s="84">
        <v>1</v>
      </c>
      <c r="W52" s="82">
        <f>IF(P52=0,"-",V52/P52)</f>
        <v>0.25</v>
      </c>
      <c r="X52" s="186">
        <v>6000</v>
      </c>
      <c r="Y52" s="187">
        <f>IFERROR(X52/P52,"-")</f>
        <v>1500</v>
      </c>
      <c r="Z52" s="187">
        <f>IFERROR(X52/V52,"-")</f>
        <v>6000</v>
      </c>
      <c r="AA52" s="188">
        <f>SUM(X52:X53)-SUM(J52:J53)</f>
        <v>-69000</v>
      </c>
      <c r="AB52" s="85">
        <f>SUM(X52:X53)/SUM(J52:J53)</f>
        <v>0.425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0.25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0.25</v>
      </c>
      <c r="BG52" s="112">
        <v>1</v>
      </c>
      <c r="BH52" s="114">
        <f>IFERROR(BG52/BE52,"-")</f>
        <v>1</v>
      </c>
      <c r="BI52" s="115">
        <v>6000</v>
      </c>
      <c r="BJ52" s="116">
        <f>IFERROR(BI52/BE52,"-")</f>
        <v>6000</v>
      </c>
      <c r="BK52" s="117"/>
      <c r="BL52" s="117">
        <v>1</v>
      </c>
      <c r="BM52" s="117"/>
      <c r="BN52" s="119">
        <v>2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6000</v>
      </c>
      <c r="CQ52" s="141">
        <v>6000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163</v>
      </c>
      <c r="C53" s="203"/>
      <c r="D53" s="203" t="s">
        <v>161</v>
      </c>
      <c r="E53" s="203" t="s">
        <v>82</v>
      </c>
      <c r="F53" s="203" t="s">
        <v>78</v>
      </c>
      <c r="G53" s="203"/>
      <c r="H53" s="90"/>
      <c r="I53" s="90"/>
      <c r="J53" s="188"/>
      <c r="K53" s="81">
        <v>16</v>
      </c>
      <c r="L53" s="81">
        <v>14</v>
      </c>
      <c r="M53" s="81">
        <v>12</v>
      </c>
      <c r="N53" s="91">
        <v>3</v>
      </c>
      <c r="O53" s="92">
        <v>0</v>
      </c>
      <c r="P53" s="93">
        <f>N53+O53</f>
        <v>3</v>
      </c>
      <c r="Q53" s="82">
        <f>IFERROR(P53/M53,"-")</f>
        <v>0.25</v>
      </c>
      <c r="R53" s="81">
        <v>1</v>
      </c>
      <c r="S53" s="81">
        <v>1</v>
      </c>
      <c r="T53" s="82">
        <f>IFERROR(S53/(O53+P53),"-")</f>
        <v>0.33333333333333</v>
      </c>
      <c r="U53" s="182"/>
      <c r="V53" s="84">
        <v>1</v>
      </c>
      <c r="W53" s="82">
        <f>IF(P53=0,"-",V53/P53)</f>
        <v>0.33333333333333</v>
      </c>
      <c r="X53" s="186">
        <v>45000</v>
      </c>
      <c r="Y53" s="187">
        <f>IFERROR(X53/P53,"-")</f>
        <v>15000</v>
      </c>
      <c r="Z53" s="187">
        <f>IFERROR(X53/V53,"-")</f>
        <v>45000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0.33333333333333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0.33333333333333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>
        <v>1</v>
      </c>
      <c r="CG53" s="134">
        <f>IF(P53=0,"",IF(CF53=0,"",(CF53/P53)))</f>
        <v>0.33333333333333</v>
      </c>
      <c r="CH53" s="135">
        <v>1</v>
      </c>
      <c r="CI53" s="136">
        <f>IFERROR(CH53/CF53,"-")</f>
        <v>1</v>
      </c>
      <c r="CJ53" s="137">
        <v>45000</v>
      </c>
      <c r="CK53" s="138">
        <f>IFERROR(CJ53/CF53,"-")</f>
        <v>45000</v>
      </c>
      <c r="CL53" s="139"/>
      <c r="CM53" s="139"/>
      <c r="CN53" s="139">
        <v>1</v>
      </c>
      <c r="CO53" s="140">
        <v>1</v>
      </c>
      <c r="CP53" s="141">
        <v>45000</v>
      </c>
      <c r="CQ53" s="141">
        <v>45000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0.625</v>
      </c>
      <c r="B54" s="203" t="s">
        <v>164</v>
      </c>
      <c r="C54" s="203"/>
      <c r="D54" s="203" t="s">
        <v>165</v>
      </c>
      <c r="E54" s="203" t="s">
        <v>102</v>
      </c>
      <c r="F54" s="203" t="s">
        <v>64</v>
      </c>
      <c r="G54" s="203" t="s">
        <v>162</v>
      </c>
      <c r="H54" s="90" t="s">
        <v>66</v>
      </c>
      <c r="I54" s="90" t="s">
        <v>166</v>
      </c>
      <c r="J54" s="188">
        <v>120000</v>
      </c>
      <c r="K54" s="81">
        <v>12</v>
      </c>
      <c r="L54" s="81">
        <v>0</v>
      </c>
      <c r="M54" s="81">
        <v>68</v>
      </c>
      <c r="N54" s="91">
        <v>4</v>
      </c>
      <c r="O54" s="92">
        <v>0</v>
      </c>
      <c r="P54" s="93">
        <f>N54+O54</f>
        <v>4</v>
      </c>
      <c r="Q54" s="82">
        <f>IFERROR(P54/M54,"-")</f>
        <v>0.058823529411765</v>
      </c>
      <c r="R54" s="81">
        <v>0</v>
      </c>
      <c r="S54" s="81">
        <v>2</v>
      </c>
      <c r="T54" s="82">
        <f>IFERROR(S54/(O54+P54),"-")</f>
        <v>0.5</v>
      </c>
      <c r="U54" s="182">
        <f>IFERROR(J54/SUM(P54:P55),"-")</f>
        <v>10000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-45000</v>
      </c>
      <c r="AB54" s="85">
        <f>SUM(X54:X55)/SUM(J54:J55)</f>
        <v>0.625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0.25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2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167</v>
      </c>
      <c r="C55" s="203"/>
      <c r="D55" s="203" t="s">
        <v>165</v>
      </c>
      <c r="E55" s="203" t="s">
        <v>102</v>
      </c>
      <c r="F55" s="203" t="s">
        <v>78</v>
      </c>
      <c r="G55" s="203"/>
      <c r="H55" s="90"/>
      <c r="I55" s="90"/>
      <c r="J55" s="188"/>
      <c r="K55" s="81">
        <v>31</v>
      </c>
      <c r="L55" s="81">
        <v>27</v>
      </c>
      <c r="M55" s="81">
        <v>15</v>
      </c>
      <c r="N55" s="91">
        <v>8</v>
      </c>
      <c r="O55" s="92">
        <v>0</v>
      </c>
      <c r="P55" s="93">
        <f>N55+O55</f>
        <v>8</v>
      </c>
      <c r="Q55" s="82">
        <f>IFERROR(P55/M55,"-")</f>
        <v>0.53333333333333</v>
      </c>
      <c r="R55" s="81">
        <v>0</v>
      </c>
      <c r="S55" s="81">
        <v>3</v>
      </c>
      <c r="T55" s="82">
        <f>IFERROR(S55/(O55+P55),"-")</f>
        <v>0.375</v>
      </c>
      <c r="U55" s="182"/>
      <c r="V55" s="84">
        <v>1</v>
      </c>
      <c r="W55" s="82">
        <f>IF(P55=0,"-",V55/P55)</f>
        <v>0.125</v>
      </c>
      <c r="X55" s="186">
        <v>75000</v>
      </c>
      <c r="Y55" s="187">
        <f>IFERROR(X55/P55,"-")</f>
        <v>9375</v>
      </c>
      <c r="Z55" s="187">
        <f>IFERROR(X55/V55,"-")</f>
        <v>75000</v>
      </c>
      <c r="AA55" s="188"/>
      <c r="AB55" s="85"/>
      <c r="AC55" s="79"/>
      <c r="AD55" s="94">
        <v>1</v>
      </c>
      <c r="AE55" s="95">
        <f>IF(P55=0,"",IF(AD55=0,"",(AD55/P55)))</f>
        <v>0.125</v>
      </c>
      <c r="AF55" s="94"/>
      <c r="AG55" s="96">
        <f>IFERROR(AF55/AD55,"-")</f>
        <v>0</v>
      </c>
      <c r="AH55" s="97"/>
      <c r="AI55" s="98">
        <f>IFERROR(AH55/AD55,"-")</f>
        <v>0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2</v>
      </c>
      <c r="BF55" s="113">
        <f>IF(P55=0,"",IF(BE55=0,"",(BE55/P55)))</f>
        <v>0.25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0.25</v>
      </c>
      <c r="BP55" s="121">
        <v>1</v>
      </c>
      <c r="BQ55" s="122">
        <f>IFERROR(BP55/BN55,"-")</f>
        <v>0.5</v>
      </c>
      <c r="BR55" s="123">
        <v>75000</v>
      </c>
      <c r="BS55" s="124">
        <f>IFERROR(BR55/BN55,"-")</f>
        <v>37500</v>
      </c>
      <c r="BT55" s="125"/>
      <c r="BU55" s="125"/>
      <c r="BV55" s="125">
        <v>1</v>
      </c>
      <c r="BW55" s="126">
        <v>3</v>
      </c>
      <c r="BX55" s="127">
        <f>IF(P55=0,"",IF(BW55=0,"",(BW55/P55)))</f>
        <v>0.375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75000</v>
      </c>
      <c r="CQ55" s="141">
        <v>75000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1.05</v>
      </c>
      <c r="B56" s="203" t="s">
        <v>168</v>
      </c>
      <c r="C56" s="203"/>
      <c r="D56" s="203" t="s">
        <v>62</v>
      </c>
      <c r="E56" s="203" t="s">
        <v>63</v>
      </c>
      <c r="F56" s="203" t="s">
        <v>64</v>
      </c>
      <c r="G56" s="203" t="s">
        <v>169</v>
      </c>
      <c r="H56" s="90" t="s">
        <v>88</v>
      </c>
      <c r="I56" s="205" t="s">
        <v>73</v>
      </c>
      <c r="J56" s="188">
        <v>80000</v>
      </c>
      <c r="K56" s="81">
        <v>6</v>
      </c>
      <c r="L56" s="81">
        <v>0</v>
      </c>
      <c r="M56" s="81">
        <v>43</v>
      </c>
      <c r="N56" s="91">
        <v>1</v>
      </c>
      <c r="O56" s="92">
        <v>0</v>
      </c>
      <c r="P56" s="93">
        <f>N56+O56</f>
        <v>1</v>
      </c>
      <c r="Q56" s="82">
        <f>IFERROR(P56/M56,"-")</f>
        <v>0.023255813953488</v>
      </c>
      <c r="R56" s="81">
        <v>0</v>
      </c>
      <c r="S56" s="81">
        <v>0</v>
      </c>
      <c r="T56" s="82">
        <f>IFERROR(S56/(O56+P56),"-")</f>
        <v>0</v>
      </c>
      <c r="U56" s="182">
        <f>IFERROR(J56/SUM(P56:P57),"-")</f>
        <v>26666.666666667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4000</v>
      </c>
      <c r="AB56" s="85">
        <f>SUM(X56:X57)/SUM(J56:J57)</f>
        <v>1.05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170</v>
      </c>
      <c r="C57" s="203"/>
      <c r="D57" s="203" t="s">
        <v>62</v>
      </c>
      <c r="E57" s="203" t="s">
        <v>63</v>
      </c>
      <c r="F57" s="203" t="s">
        <v>78</v>
      </c>
      <c r="G57" s="203"/>
      <c r="H57" s="90"/>
      <c r="I57" s="90"/>
      <c r="J57" s="188"/>
      <c r="K57" s="81">
        <v>12</v>
      </c>
      <c r="L57" s="81">
        <v>10</v>
      </c>
      <c r="M57" s="81">
        <v>2</v>
      </c>
      <c r="N57" s="91">
        <v>2</v>
      </c>
      <c r="O57" s="92">
        <v>0</v>
      </c>
      <c r="P57" s="93">
        <f>N57+O57</f>
        <v>2</v>
      </c>
      <c r="Q57" s="82">
        <f>IFERROR(P57/M57,"-")</f>
        <v>1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2</v>
      </c>
      <c r="W57" s="82">
        <f>IF(P57=0,"-",V57/P57)</f>
        <v>1</v>
      </c>
      <c r="X57" s="186">
        <v>84000</v>
      </c>
      <c r="Y57" s="187">
        <f>IFERROR(X57/P57,"-")</f>
        <v>42000</v>
      </c>
      <c r="Z57" s="187">
        <f>IFERROR(X57/V57,"-")</f>
        <v>42000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>
        <v>2</v>
      </c>
      <c r="BQ57" s="122">
        <f>IFERROR(BP57/BN57,"-")</f>
        <v>1</v>
      </c>
      <c r="BR57" s="123">
        <v>84000</v>
      </c>
      <c r="BS57" s="124">
        <f>IFERROR(BR57/BN57,"-")</f>
        <v>42000</v>
      </c>
      <c r="BT57" s="125">
        <v>1</v>
      </c>
      <c r="BU57" s="125"/>
      <c r="BV57" s="125">
        <v>1</v>
      </c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2</v>
      </c>
      <c r="CP57" s="141">
        <v>84000</v>
      </c>
      <c r="CQ57" s="141">
        <v>81000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0.1875</v>
      </c>
      <c r="B58" s="203" t="s">
        <v>171</v>
      </c>
      <c r="C58" s="203"/>
      <c r="D58" s="203" t="s">
        <v>137</v>
      </c>
      <c r="E58" s="203" t="s">
        <v>138</v>
      </c>
      <c r="F58" s="203" t="s">
        <v>64</v>
      </c>
      <c r="G58" s="203" t="s">
        <v>169</v>
      </c>
      <c r="H58" s="90" t="s">
        <v>88</v>
      </c>
      <c r="I58" s="204" t="s">
        <v>172</v>
      </c>
      <c r="J58" s="188">
        <v>80000</v>
      </c>
      <c r="K58" s="81">
        <v>6</v>
      </c>
      <c r="L58" s="81">
        <v>0</v>
      </c>
      <c r="M58" s="81">
        <v>13</v>
      </c>
      <c r="N58" s="91">
        <v>3</v>
      </c>
      <c r="O58" s="92">
        <v>0</v>
      </c>
      <c r="P58" s="93">
        <f>N58+O58</f>
        <v>3</v>
      </c>
      <c r="Q58" s="82">
        <f>IFERROR(P58/M58,"-")</f>
        <v>0.23076923076923</v>
      </c>
      <c r="R58" s="81">
        <v>0</v>
      </c>
      <c r="S58" s="81">
        <v>2</v>
      </c>
      <c r="T58" s="82">
        <f>IFERROR(S58/(O58+P58),"-")</f>
        <v>0.66666666666667</v>
      </c>
      <c r="U58" s="182">
        <f>IFERROR(J58/SUM(P58:P59),"-")</f>
        <v>20000</v>
      </c>
      <c r="V58" s="84">
        <v>1</v>
      </c>
      <c r="W58" s="82">
        <f>IF(P58=0,"-",V58/P58)</f>
        <v>0.33333333333333</v>
      </c>
      <c r="X58" s="186">
        <v>15000</v>
      </c>
      <c r="Y58" s="187">
        <f>IFERROR(X58/P58,"-")</f>
        <v>5000</v>
      </c>
      <c r="Z58" s="187">
        <f>IFERROR(X58/V58,"-")</f>
        <v>15000</v>
      </c>
      <c r="AA58" s="188">
        <f>SUM(X58:X59)-SUM(J58:J59)</f>
        <v>-65000</v>
      </c>
      <c r="AB58" s="85">
        <f>SUM(X58:X59)/SUM(J58:J59)</f>
        <v>0.1875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0.33333333333333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2</v>
      </c>
      <c r="BX58" s="127">
        <f>IF(P58=0,"",IF(BW58=0,"",(BW58/P58)))</f>
        <v>0.66666666666667</v>
      </c>
      <c r="BY58" s="128">
        <v>1</v>
      </c>
      <c r="BZ58" s="129">
        <f>IFERROR(BY58/BW58,"-")</f>
        <v>0.5</v>
      </c>
      <c r="CA58" s="130">
        <v>15000</v>
      </c>
      <c r="CB58" s="131">
        <f>IFERROR(CA58/BW58,"-")</f>
        <v>7500</v>
      </c>
      <c r="CC58" s="132"/>
      <c r="CD58" s="132">
        <v>1</v>
      </c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15000</v>
      </c>
      <c r="CQ58" s="141">
        <v>15000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173</v>
      </c>
      <c r="C59" s="203"/>
      <c r="D59" s="203" t="s">
        <v>137</v>
      </c>
      <c r="E59" s="203" t="s">
        <v>138</v>
      </c>
      <c r="F59" s="203" t="s">
        <v>78</v>
      </c>
      <c r="G59" s="203"/>
      <c r="H59" s="90"/>
      <c r="I59" s="90"/>
      <c r="J59" s="188"/>
      <c r="K59" s="81">
        <v>11</v>
      </c>
      <c r="L59" s="81">
        <v>7</v>
      </c>
      <c r="M59" s="81">
        <v>2</v>
      </c>
      <c r="N59" s="91">
        <v>1</v>
      </c>
      <c r="O59" s="92">
        <v>0</v>
      </c>
      <c r="P59" s="93">
        <f>N59+O59</f>
        <v>1</v>
      </c>
      <c r="Q59" s="82">
        <f>IFERROR(P59/M59,"-")</f>
        <v>0.5</v>
      </c>
      <c r="R59" s="81">
        <v>0</v>
      </c>
      <c r="S59" s="81">
        <v>1</v>
      </c>
      <c r="T59" s="82">
        <f>IFERROR(S59/(O59+P59),"-")</f>
        <v>1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1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174</v>
      </c>
      <c r="C60" s="203"/>
      <c r="D60" s="203" t="s">
        <v>175</v>
      </c>
      <c r="E60" s="203" t="s">
        <v>82</v>
      </c>
      <c r="F60" s="203" t="s">
        <v>64</v>
      </c>
      <c r="G60" s="203" t="s">
        <v>96</v>
      </c>
      <c r="H60" s="90" t="s">
        <v>176</v>
      </c>
      <c r="I60" s="205" t="s">
        <v>154</v>
      </c>
      <c r="J60" s="188">
        <v>50000</v>
      </c>
      <c r="K60" s="81">
        <v>7</v>
      </c>
      <c r="L60" s="81">
        <v>0</v>
      </c>
      <c r="M60" s="81">
        <v>39</v>
      </c>
      <c r="N60" s="91">
        <v>2</v>
      </c>
      <c r="O60" s="92">
        <v>0</v>
      </c>
      <c r="P60" s="93">
        <f>N60+O60</f>
        <v>2</v>
      </c>
      <c r="Q60" s="82">
        <f>IFERROR(P60/M60,"-")</f>
        <v>0.051282051282051</v>
      </c>
      <c r="R60" s="81">
        <v>0</v>
      </c>
      <c r="S60" s="81">
        <v>1</v>
      </c>
      <c r="T60" s="82">
        <f>IFERROR(S60/(O60+P60),"-")</f>
        <v>0.5</v>
      </c>
      <c r="U60" s="182">
        <f>IFERROR(J60/SUM(P60:P61),"-")</f>
        <v>25000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-50000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0.5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0.5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177</v>
      </c>
      <c r="C61" s="203"/>
      <c r="D61" s="203" t="s">
        <v>175</v>
      </c>
      <c r="E61" s="203" t="s">
        <v>82</v>
      </c>
      <c r="F61" s="203" t="s">
        <v>78</v>
      </c>
      <c r="G61" s="203"/>
      <c r="H61" s="90"/>
      <c r="I61" s="90"/>
      <c r="J61" s="188"/>
      <c r="K61" s="81">
        <v>12</v>
      </c>
      <c r="L61" s="81">
        <v>7</v>
      </c>
      <c r="M61" s="81">
        <v>2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0.06</v>
      </c>
      <c r="B62" s="203" t="s">
        <v>178</v>
      </c>
      <c r="C62" s="203"/>
      <c r="D62" s="203" t="s">
        <v>175</v>
      </c>
      <c r="E62" s="203" t="s">
        <v>102</v>
      </c>
      <c r="F62" s="203" t="s">
        <v>64</v>
      </c>
      <c r="G62" s="203" t="s">
        <v>96</v>
      </c>
      <c r="H62" s="90" t="s">
        <v>176</v>
      </c>
      <c r="I62" s="90" t="s">
        <v>145</v>
      </c>
      <c r="J62" s="188">
        <v>50000</v>
      </c>
      <c r="K62" s="81">
        <v>12</v>
      </c>
      <c r="L62" s="81">
        <v>0</v>
      </c>
      <c r="M62" s="81">
        <v>44</v>
      </c>
      <c r="N62" s="91">
        <v>5</v>
      </c>
      <c r="O62" s="92">
        <v>0</v>
      </c>
      <c r="P62" s="93">
        <f>N62+O62</f>
        <v>5</v>
      </c>
      <c r="Q62" s="82">
        <f>IFERROR(P62/M62,"-")</f>
        <v>0.11363636363636</v>
      </c>
      <c r="R62" s="81">
        <v>0</v>
      </c>
      <c r="S62" s="81">
        <v>2</v>
      </c>
      <c r="T62" s="82">
        <f>IFERROR(S62/(O62+P62),"-")</f>
        <v>0.4</v>
      </c>
      <c r="U62" s="182">
        <f>IFERROR(J62/SUM(P62:P63),"-")</f>
        <v>5000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-47000</v>
      </c>
      <c r="AB62" s="85">
        <f>SUM(X62:X63)/SUM(J62:J63)</f>
        <v>0.06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2</v>
      </c>
      <c r="AW62" s="107">
        <f>IF(P62=0,"",IF(AV62=0,"",(AV62/P62)))</f>
        <v>0.4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0.2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0.4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179</v>
      </c>
      <c r="C63" s="203"/>
      <c r="D63" s="203" t="s">
        <v>175</v>
      </c>
      <c r="E63" s="203" t="s">
        <v>102</v>
      </c>
      <c r="F63" s="203" t="s">
        <v>78</v>
      </c>
      <c r="G63" s="203"/>
      <c r="H63" s="90"/>
      <c r="I63" s="90"/>
      <c r="J63" s="188"/>
      <c r="K63" s="81">
        <v>24</v>
      </c>
      <c r="L63" s="81">
        <v>16</v>
      </c>
      <c r="M63" s="81">
        <v>4</v>
      </c>
      <c r="N63" s="91">
        <v>5</v>
      </c>
      <c r="O63" s="92">
        <v>0</v>
      </c>
      <c r="P63" s="93">
        <f>N63+O63</f>
        <v>5</v>
      </c>
      <c r="Q63" s="82">
        <f>IFERROR(P63/M63,"-")</f>
        <v>1.25</v>
      </c>
      <c r="R63" s="81">
        <v>1</v>
      </c>
      <c r="S63" s="81">
        <v>1</v>
      </c>
      <c r="T63" s="82">
        <f>IFERROR(S63/(O63+P63),"-")</f>
        <v>0.2</v>
      </c>
      <c r="U63" s="182"/>
      <c r="V63" s="84">
        <v>1</v>
      </c>
      <c r="W63" s="82">
        <f>IF(P63=0,"-",V63/P63)</f>
        <v>0.2</v>
      </c>
      <c r="X63" s="186">
        <v>3000</v>
      </c>
      <c r="Y63" s="187">
        <f>IFERROR(X63/P63,"-")</f>
        <v>600</v>
      </c>
      <c r="Z63" s="187">
        <f>IFERROR(X63/V63,"-")</f>
        <v>3000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0.2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4</v>
      </c>
      <c r="BO63" s="120">
        <f>IF(P63=0,"",IF(BN63=0,"",(BN63/P63)))</f>
        <v>0.8</v>
      </c>
      <c r="BP63" s="121">
        <v>1</v>
      </c>
      <c r="BQ63" s="122">
        <f>IFERROR(BP63/BN63,"-")</f>
        <v>0.25</v>
      </c>
      <c r="BR63" s="123">
        <v>3000</v>
      </c>
      <c r="BS63" s="124">
        <f>IFERROR(BR63/BN63,"-")</f>
        <v>750</v>
      </c>
      <c r="BT63" s="125">
        <v>1</v>
      </c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3000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0.496</v>
      </c>
      <c r="B64" s="203" t="s">
        <v>180</v>
      </c>
      <c r="C64" s="203"/>
      <c r="D64" s="203" t="s">
        <v>181</v>
      </c>
      <c r="E64" s="203" t="s">
        <v>107</v>
      </c>
      <c r="F64" s="203" t="s">
        <v>64</v>
      </c>
      <c r="G64" s="203" t="s">
        <v>162</v>
      </c>
      <c r="H64" s="90" t="s">
        <v>182</v>
      </c>
      <c r="I64" s="205" t="s">
        <v>183</v>
      </c>
      <c r="J64" s="188">
        <v>125000</v>
      </c>
      <c r="K64" s="81">
        <v>3</v>
      </c>
      <c r="L64" s="81">
        <v>0</v>
      </c>
      <c r="M64" s="81">
        <v>37</v>
      </c>
      <c r="N64" s="91">
        <v>3</v>
      </c>
      <c r="O64" s="92">
        <v>0</v>
      </c>
      <c r="P64" s="93">
        <f>N64+O64</f>
        <v>3</v>
      </c>
      <c r="Q64" s="82">
        <f>IFERROR(P64/M64,"-")</f>
        <v>0.081081081081081</v>
      </c>
      <c r="R64" s="81">
        <v>0</v>
      </c>
      <c r="S64" s="81">
        <v>1</v>
      </c>
      <c r="T64" s="82">
        <f>IFERROR(S64/(O64+P64),"-")</f>
        <v>0.33333333333333</v>
      </c>
      <c r="U64" s="182">
        <f>IFERROR(J64/SUM(P64:P69),"-")</f>
        <v>8928.5714285714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SUM(X64:X69)-SUM(J64:J69)</f>
        <v>-63000</v>
      </c>
      <c r="AB64" s="85">
        <f>SUM(X64:X69)/SUM(J64:J69)</f>
        <v>0.496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0.33333333333333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184</v>
      </c>
      <c r="C65" s="203"/>
      <c r="D65" s="203" t="s">
        <v>181</v>
      </c>
      <c r="E65" s="203" t="s">
        <v>112</v>
      </c>
      <c r="F65" s="203" t="s">
        <v>64</v>
      </c>
      <c r="G65" s="203" t="s">
        <v>162</v>
      </c>
      <c r="H65" s="90" t="s">
        <v>182</v>
      </c>
      <c r="I65" s="204" t="s">
        <v>150</v>
      </c>
      <c r="J65" s="188"/>
      <c r="K65" s="81">
        <v>5</v>
      </c>
      <c r="L65" s="81">
        <v>0</v>
      </c>
      <c r="M65" s="81">
        <v>42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185</v>
      </c>
      <c r="C66" s="203"/>
      <c r="D66" s="203" t="s">
        <v>181</v>
      </c>
      <c r="E66" s="203" t="s">
        <v>116</v>
      </c>
      <c r="F66" s="203" t="s">
        <v>64</v>
      </c>
      <c r="G66" s="203" t="s">
        <v>162</v>
      </c>
      <c r="H66" s="90" t="s">
        <v>182</v>
      </c>
      <c r="I66" s="205" t="s">
        <v>142</v>
      </c>
      <c r="J66" s="188"/>
      <c r="K66" s="81">
        <v>6</v>
      </c>
      <c r="L66" s="81">
        <v>0</v>
      </c>
      <c r="M66" s="81">
        <v>53</v>
      </c>
      <c r="N66" s="91">
        <v>3</v>
      </c>
      <c r="O66" s="92">
        <v>0</v>
      </c>
      <c r="P66" s="93">
        <f>N66+O66</f>
        <v>3</v>
      </c>
      <c r="Q66" s="82">
        <f>IFERROR(P66/M66,"-")</f>
        <v>0.056603773584906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1</v>
      </c>
      <c r="W66" s="82">
        <f>IF(P66=0,"-",V66/P66)</f>
        <v>0.33333333333333</v>
      </c>
      <c r="X66" s="186">
        <v>6000</v>
      </c>
      <c r="Y66" s="187">
        <f>IFERROR(X66/P66,"-")</f>
        <v>2000</v>
      </c>
      <c r="Z66" s="187">
        <f>IFERROR(X66/V66,"-")</f>
        <v>6000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0.66666666666667</v>
      </c>
      <c r="BG66" s="112">
        <v>1</v>
      </c>
      <c r="BH66" s="114">
        <f>IFERROR(BG66/BE66,"-")</f>
        <v>0.5</v>
      </c>
      <c r="BI66" s="115">
        <v>6000</v>
      </c>
      <c r="BJ66" s="116">
        <f>IFERROR(BI66/BE66,"-")</f>
        <v>3000</v>
      </c>
      <c r="BK66" s="117"/>
      <c r="BL66" s="117">
        <v>1</v>
      </c>
      <c r="BM66" s="117"/>
      <c r="BN66" s="119">
        <v>1</v>
      </c>
      <c r="BO66" s="120">
        <f>IF(P66=0,"",IF(BN66=0,"",(BN66/P66)))</f>
        <v>0.33333333333333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6000</v>
      </c>
      <c r="CQ66" s="141">
        <v>6000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186</v>
      </c>
      <c r="C67" s="203"/>
      <c r="D67" s="203" t="s">
        <v>181</v>
      </c>
      <c r="E67" s="203" t="s">
        <v>187</v>
      </c>
      <c r="F67" s="203" t="s">
        <v>64</v>
      </c>
      <c r="G67" s="203" t="s">
        <v>162</v>
      </c>
      <c r="H67" s="90" t="s">
        <v>182</v>
      </c>
      <c r="I67" s="204" t="s">
        <v>70</v>
      </c>
      <c r="J67" s="188"/>
      <c r="K67" s="81">
        <v>5</v>
      </c>
      <c r="L67" s="81">
        <v>0</v>
      </c>
      <c r="M67" s="81">
        <v>32</v>
      </c>
      <c r="N67" s="91">
        <v>3</v>
      </c>
      <c r="O67" s="92">
        <v>0</v>
      </c>
      <c r="P67" s="93">
        <f>N67+O67</f>
        <v>3</v>
      </c>
      <c r="Q67" s="82">
        <f>IFERROR(P67/M67,"-")</f>
        <v>0.09375</v>
      </c>
      <c r="R67" s="81">
        <v>1</v>
      </c>
      <c r="S67" s="81">
        <v>0</v>
      </c>
      <c r="T67" s="82">
        <f>IFERROR(S67/(O67+P67),"-")</f>
        <v>0</v>
      </c>
      <c r="U67" s="182"/>
      <c r="V67" s="84">
        <v>1</v>
      </c>
      <c r="W67" s="82">
        <f>IF(P67=0,"-",V67/P67)</f>
        <v>0.33333333333333</v>
      </c>
      <c r="X67" s="186">
        <v>56000</v>
      </c>
      <c r="Y67" s="187">
        <f>IFERROR(X67/P67,"-")</f>
        <v>18666.666666667</v>
      </c>
      <c r="Z67" s="187">
        <f>IFERROR(X67/V67,"-")</f>
        <v>56000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0.33333333333333</v>
      </c>
      <c r="BG67" s="112">
        <v>1</v>
      </c>
      <c r="BH67" s="114">
        <f>IFERROR(BG67/BE67,"-")</f>
        <v>1</v>
      </c>
      <c r="BI67" s="115">
        <v>56000</v>
      </c>
      <c r="BJ67" s="116">
        <f>IFERROR(BI67/BE67,"-")</f>
        <v>56000</v>
      </c>
      <c r="BK67" s="117"/>
      <c r="BL67" s="117"/>
      <c r="BM67" s="117">
        <v>1</v>
      </c>
      <c r="BN67" s="119">
        <v>2</v>
      </c>
      <c r="BO67" s="120">
        <f>IF(P67=0,"",IF(BN67=0,"",(BN67/P67)))</f>
        <v>0.66666666666667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56000</v>
      </c>
      <c r="CQ67" s="141">
        <v>56000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188</v>
      </c>
      <c r="C68" s="203"/>
      <c r="D68" s="203" t="s">
        <v>181</v>
      </c>
      <c r="E68" s="203" t="s">
        <v>82</v>
      </c>
      <c r="F68" s="203" t="s">
        <v>64</v>
      </c>
      <c r="G68" s="203" t="s">
        <v>162</v>
      </c>
      <c r="H68" s="90" t="s">
        <v>182</v>
      </c>
      <c r="I68" s="205" t="s">
        <v>93</v>
      </c>
      <c r="J68" s="188"/>
      <c r="K68" s="81">
        <v>4</v>
      </c>
      <c r="L68" s="81">
        <v>0</v>
      </c>
      <c r="M68" s="81">
        <v>27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189</v>
      </c>
      <c r="C69" s="203"/>
      <c r="D69" s="203" t="s">
        <v>77</v>
      </c>
      <c r="E69" s="203" t="s">
        <v>77</v>
      </c>
      <c r="F69" s="203" t="s">
        <v>78</v>
      </c>
      <c r="G69" s="203" t="s">
        <v>190</v>
      </c>
      <c r="H69" s="90"/>
      <c r="I69" s="90"/>
      <c r="J69" s="188"/>
      <c r="K69" s="81">
        <v>84</v>
      </c>
      <c r="L69" s="81">
        <v>28</v>
      </c>
      <c r="M69" s="81">
        <v>16</v>
      </c>
      <c r="N69" s="91">
        <v>5</v>
      </c>
      <c r="O69" s="92">
        <v>0</v>
      </c>
      <c r="P69" s="93">
        <f>N69+O69</f>
        <v>5</v>
      </c>
      <c r="Q69" s="82">
        <f>IFERROR(P69/M69,"-")</f>
        <v>0.3125</v>
      </c>
      <c r="R69" s="81">
        <v>1</v>
      </c>
      <c r="S69" s="81">
        <v>2</v>
      </c>
      <c r="T69" s="82">
        <f>IFERROR(S69/(O69+P69),"-")</f>
        <v>0.4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0.2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3</v>
      </c>
      <c r="BO69" s="120">
        <f>IF(P69=0,"",IF(BN69=0,"",(BN69/P69)))</f>
        <v>0.6</v>
      </c>
      <c r="BP69" s="121">
        <v>1</v>
      </c>
      <c r="BQ69" s="122">
        <f>IFERROR(BP69/BN69,"-")</f>
        <v>0.33333333333333</v>
      </c>
      <c r="BR69" s="123">
        <v>436000</v>
      </c>
      <c r="BS69" s="124">
        <f>IFERROR(BR69/BN69,"-")</f>
        <v>145333.33333333</v>
      </c>
      <c r="BT69" s="125"/>
      <c r="BU69" s="125"/>
      <c r="BV69" s="125">
        <v>1</v>
      </c>
      <c r="BW69" s="126">
        <v>1</v>
      </c>
      <c r="BX69" s="127">
        <f>IF(P69=0,"",IF(BW69=0,"",(BW69/P69)))</f>
        <v>0.2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>
        <v>436000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0.8625</v>
      </c>
      <c r="B70" s="203" t="s">
        <v>191</v>
      </c>
      <c r="C70" s="203"/>
      <c r="D70" s="203"/>
      <c r="E70" s="203"/>
      <c r="F70" s="203" t="s">
        <v>64</v>
      </c>
      <c r="G70" s="203" t="s">
        <v>192</v>
      </c>
      <c r="H70" s="90" t="s">
        <v>193</v>
      </c>
      <c r="I70" s="90" t="s">
        <v>194</v>
      </c>
      <c r="J70" s="188">
        <v>80000</v>
      </c>
      <c r="K70" s="81">
        <v>21</v>
      </c>
      <c r="L70" s="81">
        <v>0</v>
      </c>
      <c r="M70" s="81">
        <v>182</v>
      </c>
      <c r="N70" s="91">
        <v>11</v>
      </c>
      <c r="O70" s="92">
        <v>0</v>
      </c>
      <c r="P70" s="93">
        <f>N70+O70</f>
        <v>11</v>
      </c>
      <c r="Q70" s="82">
        <f>IFERROR(P70/M70,"-")</f>
        <v>0.06043956043956</v>
      </c>
      <c r="R70" s="81">
        <v>1</v>
      </c>
      <c r="S70" s="81">
        <v>4</v>
      </c>
      <c r="T70" s="82">
        <f>IFERROR(S70/(O70+P70),"-")</f>
        <v>0.36363636363636</v>
      </c>
      <c r="U70" s="182">
        <f>IFERROR(J70/SUM(P70:P71),"-")</f>
        <v>5333.3333333333</v>
      </c>
      <c r="V70" s="84">
        <v>3</v>
      </c>
      <c r="W70" s="82">
        <f>IF(P70=0,"-",V70/P70)</f>
        <v>0.27272727272727</v>
      </c>
      <c r="X70" s="186">
        <v>38000</v>
      </c>
      <c r="Y70" s="187">
        <f>IFERROR(X70/P70,"-")</f>
        <v>3454.5454545455</v>
      </c>
      <c r="Z70" s="187">
        <f>IFERROR(X70/V70,"-")</f>
        <v>12666.666666667</v>
      </c>
      <c r="AA70" s="188">
        <f>SUM(X70:X71)-SUM(J70:J71)</f>
        <v>-11000</v>
      </c>
      <c r="AB70" s="85">
        <f>SUM(X70:X71)/SUM(J70:J71)</f>
        <v>0.8625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>
        <v>1</v>
      </c>
      <c r="AW70" s="107">
        <f>IF(P70=0,"",IF(AV70=0,"",(AV70/P70)))</f>
        <v>0.090909090909091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>
        <v>2</v>
      </c>
      <c r="BF70" s="113">
        <f>IF(P70=0,"",IF(BE70=0,"",(BE70/P70)))</f>
        <v>0.18181818181818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6</v>
      </c>
      <c r="BO70" s="120">
        <f>IF(P70=0,"",IF(BN70=0,"",(BN70/P70)))</f>
        <v>0.54545454545455</v>
      </c>
      <c r="BP70" s="121">
        <v>2</v>
      </c>
      <c r="BQ70" s="122">
        <f>IFERROR(BP70/BN70,"-")</f>
        <v>0.33333333333333</v>
      </c>
      <c r="BR70" s="123">
        <v>22000</v>
      </c>
      <c r="BS70" s="124">
        <f>IFERROR(BR70/BN70,"-")</f>
        <v>3666.6666666667</v>
      </c>
      <c r="BT70" s="125">
        <v>1</v>
      </c>
      <c r="BU70" s="125"/>
      <c r="BV70" s="125">
        <v>1</v>
      </c>
      <c r="BW70" s="126">
        <v>2</v>
      </c>
      <c r="BX70" s="127">
        <f>IF(P70=0,"",IF(BW70=0,"",(BW70/P70)))</f>
        <v>0.18181818181818</v>
      </c>
      <c r="BY70" s="128">
        <v>1</v>
      </c>
      <c r="BZ70" s="129">
        <f>IFERROR(BY70/BW70,"-")</f>
        <v>0.5</v>
      </c>
      <c r="CA70" s="130">
        <v>16000</v>
      </c>
      <c r="CB70" s="131">
        <f>IFERROR(CA70/BW70,"-")</f>
        <v>8000</v>
      </c>
      <c r="CC70" s="132"/>
      <c r="CD70" s="132"/>
      <c r="CE70" s="132">
        <v>1</v>
      </c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3</v>
      </c>
      <c r="CP70" s="141">
        <v>38000</v>
      </c>
      <c r="CQ70" s="141">
        <v>21000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195</v>
      </c>
      <c r="C71" s="203"/>
      <c r="D71" s="203"/>
      <c r="E71" s="203"/>
      <c r="F71" s="203" t="s">
        <v>78</v>
      </c>
      <c r="G71" s="203"/>
      <c r="H71" s="90"/>
      <c r="I71" s="90"/>
      <c r="J71" s="188"/>
      <c r="K71" s="81">
        <v>40</v>
      </c>
      <c r="L71" s="81">
        <v>18</v>
      </c>
      <c r="M71" s="81">
        <v>9</v>
      </c>
      <c r="N71" s="91">
        <v>4</v>
      </c>
      <c r="O71" s="92">
        <v>0</v>
      </c>
      <c r="P71" s="93">
        <f>N71+O71</f>
        <v>4</v>
      </c>
      <c r="Q71" s="82">
        <f>IFERROR(P71/M71,"-")</f>
        <v>0.44444444444444</v>
      </c>
      <c r="R71" s="81">
        <v>1</v>
      </c>
      <c r="S71" s="81">
        <v>1</v>
      </c>
      <c r="T71" s="82">
        <f>IFERROR(S71/(O71+P71),"-")</f>
        <v>0.25</v>
      </c>
      <c r="U71" s="182"/>
      <c r="V71" s="84">
        <v>2</v>
      </c>
      <c r="W71" s="82">
        <f>IF(P71=0,"-",V71/P71)</f>
        <v>0.5</v>
      </c>
      <c r="X71" s="186">
        <v>31000</v>
      </c>
      <c r="Y71" s="187">
        <f>IFERROR(X71/P71,"-")</f>
        <v>7750</v>
      </c>
      <c r="Z71" s="187">
        <f>IFERROR(X71/V71,"-")</f>
        <v>15500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2</v>
      </c>
      <c r="BO71" s="120">
        <f>IF(P71=0,"",IF(BN71=0,"",(BN71/P71)))</f>
        <v>0.5</v>
      </c>
      <c r="BP71" s="121">
        <v>1</v>
      </c>
      <c r="BQ71" s="122">
        <f>IFERROR(BP71/BN71,"-")</f>
        <v>0.5</v>
      </c>
      <c r="BR71" s="123">
        <v>23000</v>
      </c>
      <c r="BS71" s="124">
        <f>IFERROR(BR71/BN71,"-")</f>
        <v>11500</v>
      </c>
      <c r="BT71" s="125"/>
      <c r="BU71" s="125"/>
      <c r="BV71" s="125">
        <v>1</v>
      </c>
      <c r="BW71" s="126">
        <v>2</v>
      </c>
      <c r="BX71" s="127">
        <f>IF(P71=0,"",IF(BW71=0,"",(BW71/P71)))</f>
        <v>0.5</v>
      </c>
      <c r="BY71" s="128">
        <v>1</v>
      </c>
      <c r="BZ71" s="129">
        <f>IFERROR(BY71/BW71,"-")</f>
        <v>0.5</v>
      </c>
      <c r="CA71" s="130">
        <v>8000</v>
      </c>
      <c r="CB71" s="131">
        <f>IFERROR(CA71/BW71,"-")</f>
        <v>4000</v>
      </c>
      <c r="CC71" s="132"/>
      <c r="CD71" s="132">
        <v>1</v>
      </c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31000</v>
      </c>
      <c r="CQ71" s="141">
        <v>23000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1.1</v>
      </c>
      <c r="B72" s="203" t="s">
        <v>196</v>
      </c>
      <c r="C72" s="203"/>
      <c r="D72" s="203" t="s">
        <v>197</v>
      </c>
      <c r="E72" s="203" t="s">
        <v>198</v>
      </c>
      <c r="F72" s="203" t="s">
        <v>64</v>
      </c>
      <c r="G72" s="203" t="s">
        <v>199</v>
      </c>
      <c r="H72" s="90" t="s">
        <v>66</v>
      </c>
      <c r="I72" s="205" t="s">
        <v>142</v>
      </c>
      <c r="J72" s="188">
        <v>190000</v>
      </c>
      <c r="K72" s="81">
        <v>14</v>
      </c>
      <c r="L72" s="81">
        <v>0</v>
      </c>
      <c r="M72" s="81">
        <v>99</v>
      </c>
      <c r="N72" s="91">
        <v>3</v>
      </c>
      <c r="O72" s="92">
        <v>0</v>
      </c>
      <c r="P72" s="93">
        <f>N72+O72</f>
        <v>3</v>
      </c>
      <c r="Q72" s="82">
        <f>IFERROR(P72/M72,"-")</f>
        <v>0.03030303030303</v>
      </c>
      <c r="R72" s="81">
        <v>0</v>
      </c>
      <c r="S72" s="81">
        <v>3</v>
      </c>
      <c r="T72" s="82">
        <f>IFERROR(S72/(O72+P72),"-")</f>
        <v>1</v>
      </c>
      <c r="U72" s="182">
        <f>IFERROR(J72/SUM(P72:P73),"-")</f>
        <v>19000</v>
      </c>
      <c r="V72" s="84">
        <v>1</v>
      </c>
      <c r="W72" s="82">
        <f>IF(P72=0,"-",V72/P72)</f>
        <v>0.33333333333333</v>
      </c>
      <c r="X72" s="186">
        <v>28000</v>
      </c>
      <c r="Y72" s="187">
        <f>IFERROR(X72/P72,"-")</f>
        <v>9333.3333333333</v>
      </c>
      <c r="Z72" s="187">
        <f>IFERROR(X72/V72,"-")</f>
        <v>28000</v>
      </c>
      <c r="AA72" s="188">
        <f>SUM(X72:X73)-SUM(J72:J73)</f>
        <v>19000</v>
      </c>
      <c r="AB72" s="85">
        <f>SUM(X72:X73)/SUM(J72:J73)</f>
        <v>1.1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2</v>
      </c>
      <c r="AW72" s="107">
        <f>IF(P72=0,"",IF(AV72=0,"",(AV72/P72)))</f>
        <v>0.66666666666667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0.33333333333333</v>
      </c>
      <c r="BP72" s="121">
        <v>1</v>
      </c>
      <c r="BQ72" s="122">
        <f>IFERROR(BP72/BN72,"-")</f>
        <v>1</v>
      </c>
      <c r="BR72" s="123">
        <v>28000</v>
      </c>
      <c r="BS72" s="124">
        <f>IFERROR(BR72/BN72,"-")</f>
        <v>28000</v>
      </c>
      <c r="BT72" s="125"/>
      <c r="BU72" s="125"/>
      <c r="BV72" s="125">
        <v>1</v>
      </c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28000</v>
      </c>
      <c r="CQ72" s="141">
        <v>28000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200</v>
      </c>
      <c r="C73" s="203"/>
      <c r="D73" s="203" t="s">
        <v>197</v>
      </c>
      <c r="E73" s="203" t="s">
        <v>198</v>
      </c>
      <c r="F73" s="203" t="s">
        <v>78</v>
      </c>
      <c r="G73" s="203"/>
      <c r="H73" s="90"/>
      <c r="I73" s="90"/>
      <c r="J73" s="188"/>
      <c r="K73" s="81">
        <v>30</v>
      </c>
      <c r="L73" s="81">
        <v>20</v>
      </c>
      <c r="M73" s="81">
        <v>14</v>
      </c>
      <c r="N73" s="91">
        <v>7</v>
      </c>
      <c r="O73" s="92">
        <v>0</v>
      </c>
      <c r="P73" s="93">
        <f>N73+O73</f>
        <v>7</v>
      </c>
      <c r="Q73" s="82">
        <f>IFERROR(P73/M73,"-")</f>
        <v>0.5</v>
      </c>
      <c r="R73" s="81">
        <v>1</v>
      </c>
      <c r="S73" s="81">
        <v>2</v>
      </c>
      <c r="T73" s="82">
        <f>IFERROR(S73/(O73+P73),"-")</f>
        <v>0.28571428571429</v>
      </c>
      <c r="U73" s="182"/>
      <c r="V73" s="84">
        <v>1</v>
      </c>
      <c r="W73" s="82">
        <f>IF(P73=0,"-",V73/P73)</f>
        <v>0.14285714285714</v>
      </c>
      <c r="X73" s="186">
        <v>181000</v>
      </c>
      <c r="Y73" s="187">
        <f>IFERROR(X73/P73,"-")</f>
        <v>25857.142857143</v>
      </c>
      <c r="Z73" s="187">
        <f>IFERROR(X73/V73,"-")</f>
        <v>181000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0.14285714285714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0.14285714285714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3</v>
      </c>
      <c r="BX73" s="127">
        <f>IF(P73=0,"",IF(BW73=0,"",(BW73/P73)))</f>
        <v>0.42857142857143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>
        <v>2</v>
      </c>
      <c r="CG73" s="134">
        <f>IF(P73=0,"",IF(CF73=0,"",(CF73/P73)))</f>
        <v>0.28571428571429</v>
      </c>
      <c r="CH73" s="135">
        <v>1</v>
      </c>
      <c r="CI73" s="136">
        <f>IFERROR(CH73/CF73,"-")</f>
        <v>0.5</v>
      </c>
      <c r="CJ73" s="137">
        <v>181000</v>
      </c>
      <c r="CK73" s="138">
        <f>IFERROR(CJ73/CF73,"-")</f>
        <v>90500</v>
      </c>
      <c r="CL73" s="139"/>
      <c r="CM73" s="139"/>
      <c r="CN73" s="139">
        <v>1</v>
      </c>
      <c r="CO73" s="140">
        <v>1</v>
      </c>
      <c r="CP73" s="141">
        <v>181000</v>
      </c>
      <c r="CQ73" s="141">
        <v>181000</v>
      </c>
      <c r="CR73" s="141"/>
      <c r="CS73" s="142" t="str">
        <f>IF(AND(CQ73=0,CR73=0),"",IF(AND(CQ73&lt;=100000,CR73&lt;=100000),"",IF(CQ73/CP73&gt;0.7,"男高",IF(CR73/CP73&gt;0.7,"女高",""))))</f>
        <v>男高</v>
      </c>
    </row>
    <row r="74" spans="1:98">
      <c r="A74" s="80" t="str">
        <f>AB74</f>
        <v>0</v>
      </c>
      <c r="B74" s="203" t="s">
        <v>201</v>
      </c>
      <c r="C74" s="203"/>
      <c r="D74" s="203" t="s">
        <v>78</v>
      </c>
      <c r="E74" s="203" t="s">
        <v>202</v>
      </c>
      <c r="F74" s="203" t="s">
        <v>64</v>
      </c>
      <c r="G74" s="203" t="s">
        <v>96</v>
      </c>
      <c r="H74" s="90" t="s">
        <v>176</v>
      </c>
      <c r="I74" s="205" t="s">
        <v>93</v>
      </c>
      <c r="J74" s="188">
        <v>0</v>
      </c>
      <c r="K74" s="81">
        <v>15</v>
      </c>
      <c r="L74" s="81">
        <v>0</v>
      </c>
      <c r="M74" s="81">
        <v>36</v>
      </c>
      <c r="N74" s="91">
        <v>2</v>
      </c>
      <c r="O74" s="92">
        <v>0</v>
      </c>
      <c r="P74" s="93">
        <f>N74+O74</f>
        <v>2</v>
      </c>
      <c r="Q74" s="82">
        <f>IFERROR(P74/M74,"-")</f>
        <v>0.055555555555556</v>
      </c>
      <c r="R74" s="81">
        <v>1</v>
      </c>
      <c r="S74" s="81">
        <v>0</v>
      </c>
      <c r="T74" s="82">
        <f>IFERROR(S74/(O74+P74),"-")</f>
        <v>0</v>
      </c>
      <c r="U74" s="182">
        <f>IFERROR(J74/SUM(P74:P75),"-")</f>
        <v>0</v>
      </c>
      <c r="V74" s="84">
        <v>1</v>
      </c>
      <c r="W74" s="82">
        <f>IF(P74=0,"-",V74/P74)</f>
        <v>0.5</v>
      </c>
      <c r="X74" s="186">
        <v>172000</v>
      </c>
      <c r="Y74" s="187">
        <f>IFERROR(X74/P74,"-")</f>
        <v>86000</v>
      </c>
      <c r="Z74" s="187">
        <f>IFERROR(X74/V74,"-")</f>
        <v>172000</v>
      </c>
      <c r="AA74" s="188">
        <f>SUM(X74:X75)-SUM(J74:J75)</f>
        <v>891000</v>
      </c>
      <c r="AB74" s="85" t="str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0.5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0.5</v>
      </c>
      <c r="BP74" s="121">
        <v>1</v>
      </c>
      <c r="BQ74" s="122">
        <f>IFERROR(BP74/BN74,"-")</f>
        <v>1</v>
      </c>
      <c r="BR74" s="123">
        <v>175000</v>
      </c>
      <c r="BS74" s="124">
        <f>IFERROR(BR74/BN74,"-")</f>
        <v>175000</v>
      </c>
      <c r="BT74" s="125"/>
      <c r="BU74" s="125"/>
      <c r="BV74" s="125">
        <v>1</v>
      </c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172000</v>
      </c>
      <c r="CQ74" s="141">
        <v>175000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/>
      <c r="B75" s="203" t="s">
        <v>203</v>
      </c>
      <c r="C75" s="203"/>
      <c r="D75" s="203" t="s">
        <v>78</v>
      </c>
      <c r="E75" s="203" t="s">
        <v>202</v>
      </c>
      <c r="F75" s="203" t="s">
        <v>78</v>
      </c>
      <c r="G75" s="203"/>
      <c r="H75" s="90"/>
      <c r="I75" s="90"/>
      <c r="J75" s="188"/>
      <c r="K75" s="81">
        <v>30</v>
      </c>
      <c r="L75" s="81">
        <v>23</v>
      </c>
      <c r="M75" s="81">
        <v>16</v>
      </c>
      <c r="N75" s="91">
        <v>7</v>
      </c>
      <c r="O75" s="92">
        <v>0</v>
      </c>
      <c r="P75" s="93">
        <f>N75+O75</f>
        <v>7</v>
      </c>
      <c r="Q75" s="82">
        <f>IFERROR(P75/M75,"-")</f>
        <v>0.4375</v>
      </c>
      <c r="R75" s="81">
        <v>1</v>
      </c>
      <c r="S75" s="81">
        <v>2</v>
      </c>
      <c r="T75" s="82">
        <f>IFERROR(S75/(O75+P75),"-")</f>
        <v>0.28571428571429</v>
      </c>
      <c r="U75" s="182"/>
      <c r="V75" s="84">
        <v>1</v>
      </c>
      <c r="W75" s="82">
        <f>IF(P75=0,"-",V75/P75)</f>
        <v>0.14285714285714</v>
      </c>
      <c r="X75" s="186">
        <v>719000</v>
      </c>
      <c r="Y75" s="187">
        <f>IFERROR(X75/P75,"-")</f>
        <v>102714.28571429</v>
      </c>
      <c r="Z75" s="187">
        <f>IFERROR(X75/V75,"-")</f>
        <v>719000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2</v>
      </c>
      <c r="BF75" s="113">
        <f>IF(P75=0,"",IF(BE75=0,"",(BE75/P75)))</f>
        <v>0.28571428571429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2</v>
      </c>
      <c r="BO75" s="120">
        <f>IF(P75=0,"",IF(BN75=0,"",(BN75/P75)))</f>
        <v>0.28571428571429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2</v>
      </c>
      <c r="BX75" s="127">
        <f>IF(P75=0,"",IF(BW75=0,"",(BW75/P75)))</f>
        <v>0.28571428571429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>
        <v>1</v>
      </c>
      <c r="CG75" s="134">
        <f>IF(P75=0,"",IF(CF75=0,"",(CF75/P75)))</f>
        <v>0.14285714285714</v>
      </c>
      <c r="CH75" s="135">
        <v>1</v>
      </c>
      <c r="CI75" s="136">
        <f>IFERROR(CH75/CF75,"-")</f>
        <v>1</v>
      </c>
      <c r="CJ75" s="137">
        <v>719000</v>
      </c>
      <c r="CK75" s="138">
        <f>IFERROR(CJ75/CF75,"-")</f>
        <v>719000</v>
      </c>
      <c r="CL75" s="139"/>
      <c r="CM75" s="139"/>
      <c r="CN75" s="139">
        <v>1</v>
      </c>
      <c r="CO75" s="140">
        <v>1</v>
      </c>
      <c r="CP75" s="141">
        <v>719000</v>
      </c>
      <c r="CQ75" s="141">
        <v>719000</v>
      </c>
      <c r="CR75" s="141"/>
      <c r="CS75" s="142" t="str">
        <f>IF(AND(CQ75=0,CR75=0),"",IF(AND(CQ75&lt;=100000,CR75&lt;=100000),"",IF(CQ75/CP75&gt;0.7,"男高",IF(CR75/CP75&gt;0.7,"女高",""))))</f>
        <v>男高</v>
      </c>
    </row>
    <row r="76" spans="1:98">
      <c r="A76" s="30"/>
      <c r="B76" s="87"/>
      <c r="C76" s="88"/>
      <c r="D76" s="88"/>
      <c r="E76" s="88"/>
      <c r="F76" s="89"/>
      <c r="G76" s="90"/>
      <c r="H76" s="90"/>
      <c r="I76" s="90"/>
      <c r="J76" s="192"/>
      <c r="K76" s="34"/>
      <c r="L76" s="34"/>
      <c r="M76" s="31"/>
      <c r="N76" s="23"/>
      <c r="O76" s="23"/>
      <c r="P76" s="23"/>
      <c r="Q76" s="33"/>
      <c r="R76" s="32"/>
      <c r="S76" s="23"/>
      <c r="T76" s="32"/>
      <c r="U76" s="183"/>
      <c r="V76" s="25"/>
      <c r="W76" s="25"/>
      <c r="X76" s="189"/>
      <c r="Y76" s="189"/>
      <c r="Z76" s="189"/>
      <c r="AA76" s="189"/>
      <c r="AB76" s="33"/>
      <c r="AC76" s="59"/>
      <c r="AD76" s="63"/>
      <c r="AE76" s="64"/>
      <c r="AF76" s="63"/>
      <c r="AG76" s="67"/>
      <c r="AH76" s="68"/>
      <c r="AI76" s="69"/>
      <c r="AJ76" s="70"/>
      <c r="AK76" s="70"/>
      <c r="AL76" s="70"/>
      <c r="AM76" s="63"/>
      <c r="AN76" s="64"/>
      <c r="AO76" s="63"/>
      <c r="AP76" s="67"/>
      <c r="AQ76" s="68"/>
      <c r="AR76" s="69"/>
      <c r="AS76" s="70"/>
      <c r="AT76" s="70"/>
      <c r="AU76" s="70"/>
      <c r="AV76" s="63"/>
      <c r="AW76" s="64"/>
      <c r="AX76" s="63"/>
      <c r="AY76" s="67"/>
      <c r="AZ76" s="68"/>
      <c r="BA76" s="69"/>
      <c r="BB76" s="70"/>
      <c r="BC76" s="70"/>
      <c r="BD76" s="70"/>
      <c r="BE76" s="63"/>
      <c r="BF76" s="64"/>
      <c r="BG76" s="63"/>
      <c r="BH76" s="67"/>
      <c r="BI76" s="68"/>
      <c r="BJ76" s="69"/>
      <c r="BK76" s="70"/>
      <c r="BL76" s="70"/>
      <c r="BM76" s="70"/>
      <c r="BN76" s="65"/>
      <c r="BO76" s="66"/>
      <c r="BP76" s="63"/>
      <c r="BQ76" s="67"/>
      <c r="BR76" s="68"/>
      <c r="BS76" s="69"/>
      <c r="BT76" s="70"/>
      <c r="BU76" s="70"/>
      <c r="BV76" s="70"/>
      <c r="BW76" s="65"/>
      <c r="BX76" s="66"/>
      <c r="BY76" s="63"/>
      <c r="BZ76" s="67"/>
      <c r="CA76" s="68"/>
      <c r="CB76" s="69"/>
      <c r="CC76" s="70"/>
      <c r="CD76" s="70"/>
      <c r="CE76" s="70"/>
      <c r="CF76" s="65"/>
      <c r="CG76" s="66"/>
      <c r="CH76" s="63"/>
      <c r="CI76" s="67"/>
      <c r="CJ76" s="68"/>
      <c r="CK76" s="69"/>
      <c r="CL76" s="70"/>
      <c r="CM76" s="70"/>
      <c r="CN76" s="70"/>
      <c r="CO76" s="71"/>
      <c r="CP76" s="68"/>
      <c r="CQ76" s="68"/>
      <c r="CR76" s="68"/>
      <c r="CS76" s="72"/>
    </row>
    <row r="77" spans="1:98">
      <c r="A77" s="30"/>
      <c r="B77" s="37"/>
      <c r="C77" s="21"/>
      <c r="D77" s="21"/>
      <c r="E77" s="21"/>
      <c r="F77" s="22"/>
      <c r="G77" s="36"/>
      <c r="H77" s="36"/>
      <c r="I77" s="75"/>
      <c r="J77" s="193"/>
      <c r="K77" s="34"/>
      <c r="L77" s="34"/>
      <c r="M77" s="31"/>
      <c r="N77" s="23"/>
      <c r="O77" s="23"/>
      <c r="P77" s="23"/>
      <c r="Q77" s="33"/>
      <c r="R77" s="32"/>
      <c r="S77" s="23"/>
      <c r="T77" s="32"/>
      <c r="U77" s="183"/>
      <c r="V77" s="25"/>
      <c r="W77" s="25"/>
      <c r="X77" s="189"/>
      <c r="Y77" s="189"/>
      <c r="Z77" s="189"/>
      <c r="AA77" s="189"/>
      <c r="AB77" s="33"/>
      <c r="AC77" s="61"/>
      <c r="AD77" s="63"/>
      <c r="AE77" s="64"/>
      <c r="AF77" s="63"/>
      <c r="AG77" s="67"/>
      <c r="AH77" s="68"/>
      <c r="AI77" s="69"/>
      <c r="AJ77" s="70"/>
      <c r="AK77" s="70"/>
      <c r="AL77" s="70"/>
      <c r="AM77" s="63"/>
      <c r="AN77" s="64"/>
      <c r="AO77" s="63"/>
      <c r="AP77" s="67"/>
      <c r="AQ77" s="68"/>
      <c r="AR77" s="69"/>
      <c r="AS77" s="70"/>
      <c r="AT77" s="70"/>
      <c r="AU77" s="70"/>
      <c r="AV77" s="63"/>
      <c r="AW77" s="64"/>
      <c r="AX77" s="63"/>
      <c r="AY77" s="67"/>
      <c r="AZ77" s="68"/>
      <c r="BA77" s="69"/>
      <c r="BB77" s="70"/>
      <c r="BC77" s="70"/>
      <c r="BD77" s="70"/>
      <c r="BE77" s="63"/>
      <c r="BF77" s="64"/>
      <c r="BG77" s="63"/>
      <c r="BH77" s="67"/>
      <c r="BI77" s="68"/>
      <c r="BJ77" s="69"/>
      <c r="BK77" s="70"/>
      <c r="BL77" s="70"/>
      <c r="BM77" s="70"/>
      <c r="BN77" s="65"/>
      <c r="BO77" s="66"/>
      <c r="BP77" s="63"/>
      <c r="BQ77" s="67"/>
      <c r="BR77" s="68"/>
      <c r="BS77" s="69"/>
      <c r="BT77" s="70"/>
      <c r="BU77" s="70"/>
      <c r="BV77" s="70"/>
      <c r="BW77" s="65"/>
      <c r="BX77" s="66"/>
      <c r="BY77" s="63"/>
      <c r="BZ77" s="67"/>
      <c r="CA77" s="68"/>
      <c r="CB77" s="69"/>
      <c r="CC77" s="70"/>
      <c r="CD77" s="70"/>
      <c r="CE77" s="70"/>
      <c r="CF77" s="65"/>
      <c r="CG77" s="66"/>
      <c r="CH77" s="63"/>
      <c r="CI77" s="67"/>
      <c r="CJ77" s="68"/>
      <c r="CK77" s="69"/>
      <c r="CL77" s="70"/>
      <c r="CM77" s="70"/>
      <c r="CN77" s="70"/>
      <c r="CO77" s="71"/>
      <c r="CP77" s="68"/>
      <c r="CQ77" s="68"/>
      <c r="CR77" s="68"/>
      <c r="CS77" s="72"/>
    </row>
    <row r="78" spans="1:98">
      <c r="A78" s="19">
        <f>AB78</f>
        <v>2.1518913676043</v>
      </c>
      <c r="B78" s="39"/>
      <c r="C78" s="39"/>
      <c r="D78" s="39"/>
      <c r="E78" s="39"/>
      <c r="F78" s="39"/>
      <c r="G78" s="40" t="s">
        <v>204</v>
      </c>
      <c r="H78" s="40"/>
      <c r="I78" s="40"/>
      <c r="J78" s="190">
        <f>SUM(J6:J77)</f>
        <v>5155000</v>
      </c>
      <c r="K78" s="41">
        <f>SUM(K6:K77)</f>
        <v>1863</v>
      </c>
      <c r="L78" s="41">
        <f>SUM(L6:L77)</f>
        <v>786</v>
      </c>
      <c r="M78" s="41">
        <f>SUM(M6:M77)</f>
        <v>2642</v>
      </c>
      <c r="N78" s="41">
        <f>SUM(N6:N77)</f>
        <v>350</v>
      </c>
      <c r="O78" s="41">
        <f>SUM(O6:O77)</f>
        <v>2</v>
      </c>
      <c r="P78" s="41">
        <f>SUM(P6:P77)</f>
        <v>352</v>
      </c>
      <c r="Q78" s="42">
        <f>IFERROR(P78/M78,"-")</f>
        <v>0.1332323996972</v>
      </c>
      <c r="R78" s="78">
        <f>SUM(R6:R77)</f>
        <v>36</v>
      </c>
      <c r="S78" s="78">
        <f>SUM(S6:S77)</f>
        <v>128</v>
      </c>
      <c r="T78" s="42">
        <f>IFERROR(R78/P78,"-")</f>
        <v>0.10227272727273</v>
      </c>
      <c r="U78" s="184">
        <f>IFERROR(J78/P78,"-")</f>
        <v>14644.886363636</v>
      </c>
      <c r="V78" s="44">
        <f>SUM(V6:V77)</f>
        <v>86</v>
      </c>
      <c r="W78" s="42">
        <f>IFERROR(V78/P78,"-")</f>
        <v>0.24431818181818</v>
      </c>
      <c r="X78" s="190">
        <f>SUM(X6:X77)</f>
        <v>11093000</v>
      </c>
      <c r="Y78" s="190">
        <f>IFERROR(X78/P78,"-")</f>
        <v>31514.204545455</v>
      </c>
      <c r="Z78" s="190">
        <f>IFERROR(X78/V78,"-")</f>
        <v>128988.37209302</v>
      </c>
      <c r="AA78" s="190">
        <f>X78-J78</f>
        <v>5938000</v>
      </c>
      <c r="AB78" s="47">
        <f>X78/J78</f>
        <v>2.1518913676043</v>
      </c>
      <c r="AC78" s="60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9"/>
    <mergeCell ref="J22:J29"/>
    <mergeCell ref="U22:U29"/>
    <mergeCell ref="AA22:AA29"/>
    <mergeCell ref="AB22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9"/>
    <mergeCell ref="J64:J69"/>
    <mergeCell ref="U64:U69"/>
    <mergeCell ref="AA64:AA69"/>
    <mergeCell ref="AB64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5.4125</v>
      </c>
      <c r="B6" s="203" t="s">
        <v>206</v>
      </c>
      <c r="C6" s="203" t="s">
        <v>207</v>
      </c>
      <c r="D6" s="203" t="s">
        <v>208</v>
      </c>
      <c r="E6" s="203" t="s">
        <v>63</v>
      </c>
      <c r="F6" s="203" t="s">
        <v>64</v>
      </c>
      <c r="G6" s="203" t="s">
        <v>209</v>
      </c>
      <c r="H6" s="90" t="s">
        <v>210</v>
      </c>
      <c r="I6" s="90" t="s">
        <v>211</v>
      </c>
      <c r="J6" s="188">
        <v>80000</v>
      </c>
      <c r="K6" s="81">
        <v>35</v>
      </c>
      <c r="L6" s="81">
        <v>0</v>
      </c>
      <c r="M6" s="81">
        <v>75</v>
      </c>
      <c r="N6" s="91">
        <v>19</v>
      </c>
      <c r="O6" s="92">
        <v>0</v>
      </c>
      <c r="P6" s="93">
        <f>N6+O6</f>
        <v>19</v>
      </c>
      <c r="Q6" s="82">
        <f>IFERROR(P6/M6,"-")</f>
        <v>0.25333333333333</v>
      </c>
      <c r="R6" s="81">
        <v>0</v>
      </c>
      <c r="S6" s="81">
        <v>8</v>
      </c>
      <c r="T6" s="82">
        <f>IFERROR(S6/(O6+P6),"-")</f>
        <v>0.42105263157895</v>
      </c>
      <c r="U6" s="182">
        <f>IFERROR(J6/SUM(P6:P7),"-")</f>
        <v>1818.1818181818</v>
      </c>
      <c r="V6" s="84">
        <v>4</v>
      </c>
      <c r="W6" s="82">
        <f>IF(P6=0,"-",V6/P6)</f>
        <v>0.21052631578947</v>
      </c>
      <c r="X6" s="186">
        <v>344000</v>
      </c>
      <c r="Y6" s="187">
        <f>IFERROR(X6/P6,"-")</f>
        <v>18105.263157895</v>
      </c>
      <c r="Z6" s="187">
        <f>IFERROR(X6/V6,"-")</f>
        <v>86000</v>
      </c>
      <c r="AA6" s="188">
        <f>SUM(X6:X7)-SUM(J6:J7)</f>
        <v>353000</v>
      </c>
      <c r="AB6" s="85">
        <f>SUM(X6:X7)/SUM(J6:J7)</f>
        <v>5.4125</v>
      </c>
      <c r="AC6" s="79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0.42105263157895</v>
      </c>
      <c r="AO6" s="100">
        <v>1</v>
      </c>
      <c r="AP6" s="102">
        <f>IFERROR(AP6/AM6,"-")</f>
        <v>0</v>
      </c>
      <c r="AQ6" s="103">
        <v>30000</v>
      </c>
      <c r="AR6" s="104">
        <f>IFERROR(AQ6/AM6,"-")</f>
        <v>3750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0.26315789473684</v>
      </c>
      <c r="BG6" s="112">
        <v>2</v>
      </c>
      <c r="BH6" s="114">
        <f>IFERROR(BG6/BE6,"-")</f>
        <v>0.4</v>
      </c>
      <c r="BI6" s="115">
        <v>129000</v>
      </c>
      <c r="BJ6" s="116">
        <f>IFERROR(BI6/BE6,"-")</f>
        <v>25800</v>
      </c>
      <c r="BK6" s="117"/>
      <c r="BL6" s="117">
        <v>1</v>
      </c>
      <c r="BM6" s="117">
        <v>1</v>
      </c>
      <c r="BN6" s="119">
        <v>5</v>
      </c>
      <c r="BO6" s="120">
        <f>IF(P6=0,"",IF(BN6=0,"",(BN6/P6)))</f>
        <v>0.26315789473684</v>
      </c>
      <c r="BP6" s="121">
        <v>1</v>
      </c>
      <c r="BQ6" s="122">
        <f>IFERROR(BP6/BN6,"-")</f>
        <v>0.2</v>
      </c>
      <c r="BR6" s="123">
        <v>185000</v>
      </c>
      <c r="BS6" s="124">
        <f>IFERROR(BR6/BN6,"-")</f>
        <v>37000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344000</v>
      </c>
      <c r="CQ6" s="141">
        <v>185000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212</v>
      </c>
      <c r="C7" s="203"/>
      <c r="D7" s="203"/>
      <c r="E7" s="203"/>
      <c r="F7" s="203" t="s">
        <v>78</v>
      </c>
      <c r="G7" s="203"/>
      <c r="H7" s="90"/>
      <c r="I7" s="90"/>
      <c r="J7" s="188"/>
      <c r="K7" s="81">
        <v>84</v>
      </c>
      <c r="L7" s="81">
        <v>58</v>
      </c>
      <c r="M7" s="81">
        <v>53</v>
      </c>
      <c r="N7" s="91">
        <v>25</v>
      </c>
      <c r="O7" s="92">
        <v>0</v>
      </c>
      <c r="P7" s="93">
        <f>N7+O7</f>
        <v>25</v>
      </c>
      <c r="Q7" s="82">
        <f>IFERROR(P7/M7,"-")</f>
        <v>0.47169811320755</v>
      </c>
      <c r="R7" s="81">
        <v>3</v>
      </c>
      <c r="S7" s="81">
        <v>7</v>
      </c>
      <c r="T7" s="82">
        <f>IFERROR(S7/(O7+P7),"-")</f>
        <v>0.28</v>
      </c>
      <c r="U7" s="182"/>
      <c r="V7" s="84">
        <v>4</v>
      </c>
      <c r="W7" s="82">
        <f>IF(P7=0,"-",V7/P7)</f>
        <v>0.16</v>
      </c>
      <c r="X7" s="186">
        <v>89000</v>
      </c>
      <c r="Y7" s="187">
        <f>IFERROR(X7/P7,"-")</f>
        <v>3560</v>
      </c>
      <c r="Z7" s="187">
        <f>IFERROR(X7/V7,"-")</f>
        <v>22250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11</v>
      </c>
      <c r="BF7" s="113">
        <f>IF(P7=0,"",IF(BE7=0,"",(BE7/P7)))</f>
        <v>0.44</v>
      </c>
      <c r="BG7" s="112">
        <v>1</v>
      </c>
      <c r="BH7" s="114">
        <f>IFERROR(BG7/BE7,"-")</f>
        <v>0.090909090909091</v>
      </c>
      <c r="BI7" s="115">
        <v>6000</v>
      </c>
      <c r="BJ7" s="116">
        <f>IFERROR(BI7/BE7,"-")</f>
        <v>545.45454545455</v>
      </c>
      <c r="BK7" s="117"/>
      <c r="BL7" s="117">
        <v>1</v>
      </c>
      <c r="BM7" s="117"/>
      <c r="BN7" s="119">
        <v>6</v>
      </c>
      <c r="BO7" s="120">
        <f>IF(P7=0,"",IF(BN7=0,"",(BN7/P7)))</f>
        <v>0.24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0.16</v>
      </c>
      <c r="BY7" s="128">
        <v>3</v>
      </c>
      <c r="BZ7" s="129">
        <f>IFERROR(BY7/BW7,"-")</f>
        <v>0.75</v>
      </c>
      <c r="CA7" s="130">
        <v>83000</v>
      </c>
      <c r="CB7" s="131">
        <f>IFERROR(CA7/BW7,"-")</f>
        <v>20750</v>
      </c>
      <c r="CC7" s="132"/>
      <c r="CD7" s="132">
        <v>1</v>
      </c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89000</v>
      </c>
      <c r="CQ7" s="141">
        <v>48000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213</v>
      </c>
      <c r="C8" s="203" t="s">
        <v>214</v>
      </c>
      <c r="D8" s="203" t="s">
        <v>215</v>
      </c>
      <c r="E8" s="203" t="s">
        <v>216</v>
      </c>
      <c r="F8" s="203" t="s">
        <v>217</v>
      </c>
      <c r="G8" s="203" t="s">
        <v>218</v>
      </c>
      <c r="H8" s="90" t="s">
        <v>219</v>
      </c>
      <c r="I8" s="90" t="s">
        <v>220</v>
      </c>
      <c r="J8" s="188">
        <v>90000</v>
      </c>
      <c r="K8" s="81">
        <v>7</v>
      </c>
      <c r="L8" s="81">
        <v>0</v>
      </c>
      <c r="M8" s="81">
        <v>16</v>
      </c>
      <c r="N8" s="91">
        <v>1</v>
      </c>
      <c r="O8" s="92">
        <v>0</v>
      </c>
      <c r="P8" s="93">
        <f>N8+O8</f>
        <v>1</v>
      </c>
      <c r="Q8" s="82">
        <f>IFERROR(P8/M8,"-")</f>
        <v>0.0625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22500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-90000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221</v>
      </c>
      <c r="C9" s="203"/>
      <c r="D9" s="203"/>
      <c r="E9" s="203"/>
      <c r="F9" s="203" t="s">
        <v>78</v>
      </c>
      <c r="G9" s="203"/>
      <c r="H9" s="90"/>
      <c r="I9" s="90"/>
      <c r="J9" s="188"/>
      <c r="K9" s="81">
        <v>11</v>
      </c>
      <c r="L9" s="81">
        <v>10</v>
      </c>
      <c r="M9" s="81">
        <v>3</v>
      </c>
      <c r="N9" s="91">
        <v>3</v>
      </c>
      <c r="O9" s="92">
        <v>0</v>
      </c>
      <c r="P9" s="93">
        <f>N9+O9</f>
        <v>3</v>
      </c>
      <c r="Q9" s="82">
        <f>IFERROR(P9/M9,"-")</f>
        <v>1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0.66666666666667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2.5470588235294</v>
      </c>
      <c r="B12" s="39"/>
      <c r="C12" s="39"/>
      <c r="D12" s="39"/>
      <c r="E12" s="39"/>
      <c r="F12" s="39"/>
      <c r="G12" s="40" t="s">
        <v>222</v>
      </c>
      <c r="H12" s="40"/>
      <c r="I12" s="40"/>
      <c r="J12" s="190">
        <f>SUM(J6:J11)</f>
        <v>170000</v>
      </c>
      <c r="K12" s="41">
        <f>SUM(K6:K11)</f>
        <v>137</v>
      </c>
      <c r="L12" s="41">
        <f>SUM(L6:L11)</f>
        <v>68</v>
      </c>
      <c r="M12" s="41">
        <f>SUM(M6:M11)</f>
        <v>147</v>
      </c>
      <c r="N12" s="41">
        <f>SUM(N6:N11)</f>
        <v>48</v>
      </c>
      <c r="O12" s="41">
        <f>SUM(O6:O11)</f>
        <v>0</v>
      </c>
      <c r="P12" s="41">
        <f>SUM(P6:P11)</f>
        <v>48</v>
      </c>
      <c r="Q12" s="42">
        <f>IFERROR(P12/M12,"-")</f>
        <v>0.3265306122449</v>
      </c>
      <c r="R12" s="78">
        <f>SUM(R6:R11)</f>
        <v>4</v>
      </c>
      <c r="S12" s="78">
        <f>SUM(S6:S11)</f>
        <v>15</v>
      </c>
      <c r="T12" s="42">
        <f>IFERROR(R12/P12,"-")</f>
        <v>0.083333333333333</v>
      </c>
      <c r="U12" s="184">
        <f>IFERROR(J12/P12,"-")</f>
        <v>3541.6666666667</v>
      </c>
      <c r="V12" s="44">
        <f>SUM(V6:V11)</f>
        <v>8</v>
      </c>
      <c r="W12" s="42">
        <f>IFERROR(V12/P12,"-")</f>
        <v>0.16666666666667</v>
      </c>
      <c r="X12" s="190">
        <f>SUM(X6:X11)</f>
        <v>433000</v>
      </c>
      <c r="Y12" s="190">
        <f>IFERROR(X12/P12,"-")</f>
        <v>9020.8333333333</v>
      </c>
      <c r="Z12" s="190">
        <f>IFERROR(X12/V12,"-")</f>
        <v>54125</v>
      </c>
      <c r="AA12" s="190">
        <f>X12-J12</f>
        <v>263000</v>
      </c>
      <c r="AB12" s="47">
        <f>X12/J12</f>
        <v>2.5470588235294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