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<sst xmlns="http://schemas.openxmlformats.org/spreadsheetml/2006/main" uniqueCount="219">
  <si>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</si>
  <si>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</si>
  <si>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</si>
  <si>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</si>
  <si>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</si>
  <si>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</si>
  <si>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</si>
  <si>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</si>
  <si>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</si>
  <si>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</si>
  <si>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</si>
  <si>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</si>
  <si>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</si>
  <si>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</si>
  <si>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</si>
  <si>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</si>
  <si>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</si>
  <si>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</si>
  <si>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</si>
  <si>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</si>
  <si>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</si>
  <si>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</si>
  <si>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</si>
  <si>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</si>
  <si>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</si>
  <si>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</si>
  <si>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</si>
  <si>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</si>
  <si>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</si>
  <si>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</si>
  <si>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</si>
  <si>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</si>
  <si>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</si>
  <si>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</si>
  <si>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</si>
  <si>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</si>
  <si>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</si>
  <si>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</si>
  <si>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</si>
  <si>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</si>
  <si>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</si>
  <si>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</si>
  <si>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</si>
  <si>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</si>
  <si>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</si>
  <si>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</si>
  <si>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</si>
  <si>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</si>
  <si>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</si>
  <si>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</si>
  <si>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</si>
  <si>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</si>
  <si>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</si>
  <si>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</si>
  <si>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</si>
  <si>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</si>
  <si>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</si>
  <si>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</si>
  <si>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</si>
  <si>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</si>
  <si>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</si>
  <si>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np2066</t>
  </si>
  <si>
    <t>記事風版</t>
  </si>
  <si>
    <t>(新txt)女性から逆指名</t>
  </si>
  <si>
    <t>lp03_a</t>
  </si>
  <si>
    <t>スポニチ関東</t>
  </si>
  <si>
    <t>4C終面全5段</t>
  </si>
  <si>
    <t>12月21日(土)</t>
  </si>
  <si>
    <t>np2067</t>
  </si>
  <si>
    <t>スポニチ関西</t>
  </si>
  <si>
    <t>np2068</t>
  </si>
  <si>
    <t>スポニチ西部</t>
  </si>
  <si>
    <t>12月20日(金)</t>
  </si>
  <si>
    <t>np2069</t>
  </si>
  <si>
    <t>スポニチ北海道</t>
  </si>
  <si>
    <t>np2070</t>
  </si>
  <si>
    <t>(空電共通)</t>
  </si>
  <si>
    <t>空電</t>
  </si>
  <si>
    <t>空電 (共通)</t>
  </si>
  <si>
    <t>np2071</t>
  </si>
  <si>
    <t>右女３</t>
  </si>
  <si>
    <t>献身交際。キュートな四十路妻。</t>
  </si>
  <si>
    <t>サンスポ関東</t>
  </si>
  <si>
    <t>12月08日(日)</t>
  </si>
  <si>
    <t>np2072</t>
  </si>
  <si>
    <t>np2073</t>
  </si>
  <si>
    <t>サンスポ関西</t>
  </si>
  <si>
    <t>全5段</t>
  </si>
  <si>
    <t>12月07日(土)</t>
  </si>
  <si>
    <t>np2074</t>
  </si>
  <si>
    <t>np2075</t>
  </si>
  <si>
    <t>黒：C版</t>
  </si>
  <si>
    <t>60代、70代男性にも</t>
  </si>
  <si>
    <t>12月14日(土)</t>
  </si>
  <si>
    <t>np2076</t>
  </si>
  <si>
    <t>np2081</t>
  </si>
  <si>
    <t>スポーツ報知関東</t>
  </si>
  <si>
    <t>12月01日(日)</t>
  </si>
  <si>
    <t>np2082</t>
  </si>
  <si>
    <t>np2083</t>
  </si>
  <si>
    <t>デイリースポーツ関西</t>
  </si>
  <si>
    <t>全5段・半5段段つかみ10段保証</t>
  </si>
  <si>
    <t>10段保証</t>
  </si>
  <si>
    <t>np2084</t>
  </si>
  <si>
    <t>np2085</t>
  </si>
  <si>
    <t>np2086</t>
  </si>
  <si>
    <t>デリヘル版2</t>
  </si>
  <si>
    <t>40代以上限定。40代50代60代 中年女性が多いサイト</t>
  </si>
  <si>
    <t>np2087</t>
  </si>
  <si>
    <t>焼肉版</t>
  </si>
  <si>
    <t>求む！女性が好きな男性</t>
  </si>
  <si>
    <t>np2088</t>
  </si>
  <si>
    <t>np2089</t>
  </si>
  <si>
    <t>中京スポーツ</t>
  </si>
  <si>
    <t>np2090</t>
  </si>
  <si>
    <t>np2091</t>
  </si>
  <si>
    <t>np2092</t>
  </si>
  <si>
    <t>np2093</t>
  </si>
  <si>
    <t>スポーツ報知関西</t>
  </si>
  <si>
    <t>np2094</t>
  </si>
  <si>
    <t>np2095</t>
  </si>
  <si>
    <t>np2096</t>
  </si>
  <si>
    <t>np2097</t>
  </si>
  <si>
    <t>12月12日(木)</t>
  </si>
  <si>
    <t>np2098</t>
  </si>
  <si>
    <t>np2099</t>
  </si>
  <si>
    <t>(新登録まわり)記事風版</t>
  </si>
  <si>
    <t>出会い懇願！私たち（この歳でも）真剣なんです</t>
  </si>
  <si>
    <t>12月26日(木)</t>
  </si>
  <si>
    <t>np2100</t>
  </si>
  <si>
    <t>np2101</t>
  </si>
  <si>
    <t>np2102</t>
  </si>
  <si>
    <t>np2103</t>
  </si>
  <si>
    <t>12月28日(土)</t>
  </si>
  <si>
    <t>np2104</t>
  </si>
  <si>
    <t>np2105</t>
  </si>
  <si>
    <t>12月15日(日)</t>
  </si>
  <si>
    <t>np2106</t>
  </si>
  <si>
    <t>np2107</t>
  </si>
  <si>
    <t>12月22日(日)</t>
  </si>
  <si>
    <t>np2108</t>
  </si>
  <si>
    <t>np2109</t>
  </si>
  <si>
    <t>np2110</t>
  </si>
  <si>
    <t>np2111</t>
  </si>
  <si>
    <t>ニッカン関西</t>
  </si>
  <si>
    <t>np2112</t>
  </si>
  <si>
    <t>np2113</t>
  </si>
  <si>
    <t>1月12日(日)</t>
  </si>
  <si>
    <t>np2114</t>
  </si>
  <si>
    <t>np2115</t>
  </si>
  <si>
    <t>4C終面全3段</t>
  </si>
  <si>
    <t>np2116</t>
  </si>
  <si>
    <t>np2117</t>
  </si>
  <si>
    <t>np2118</t>
  </si>
  <si>
    <t>np2119</t>
  </si>
  <si>
    <t>九スポ</t>
  </si>
  <si>
    <t>np2120</t>
  </si>
  <si>
    <t>np2121</t>
  </si>
  <si>
    <t>np2122</t>
  </si>
  <si>
    <t>np2123</t>
  </si>
  <si>
    <t>旧デイリー風</t>
  </si>
  <si>
    <t>4C終面雑報</t>
  </si>
  <si>
    <t>12月06日(金)</t>
  </si>
  <si>
    <t>np2124</t>
  </si>
  <si>
    <t>np2125</t>
  </si>
  <si>
    <t>12月03日(火)</t>
  </si>
  <si>
    <t>np2126</t>
  </si>
  <si>
    <t>np2127</t>
  </si>
  <si>
    <t>記事</t>
  </si>
  <si>
    <t>99「5分で髭剃り。5分で登録。あとは女性に誘われてメシにいく。」</t>
  </si>
  <si>
    <t>4C記事枠</t>
  </si>
  <si>
    <t>np2128</t>
  </si>
  <si>
    <t>100「本日開始！・女性から連絡をくれる・操作苦手でも出来る　4大特典①登録無料②年会費0円（翌年以降もずっと③1500円分ポイントサービス！④コンシェルジュがサポート！）</t>
  </si>
  <si>
    <t>np2129</t>
  </si>
  <si>
    <t>6月クレジットさん新1</t>
  </si>
  <si>
    <t>np2130</t>
  </si>
  <si>
    <t>101「この歳で、最高の初体験。」</t>
  </si>
  <si>
    <t>np2131</t>
  </si>
  <si>
    <t>102「え？数分後会えた！？やらない理由はねぇよな？」</t>
  </si>
  <si>
    <t>12月29日(日)</t>
  </si>
  <si>
    <t>np2132</t>
  </si>
  <si>
    <t>共通</t>
  </si>
  <si>
    <t>np2077</t>
  </si>
  <si>
    <t>①右女３</t>
  </si>
  <si>
    <t>半2段つかみ20段保証</t>
  </si>
  <si>
    <t>20段保証</t>
  </si>
  <si>
    <t>np2078</t>
  </si>
  <si>
    <t>②旧デイリー風</t>
  </si>
  <si>
    <t>半3段つかみ20段保証</t>
  </si>
  <si>
    <t>np2079</t>
  </si>
  <si>
    <t>半5段つかみ20段保証</t>
  </si>
  <si>
    <t>np2080</t>
  </si>
  <si>
    <t>新聞 TOTAL</t>
  </si>
  <si>
    <t>●雑誌 広告</t>
  </si>
  <si>
    <t>zw177</t>
  </si>
  <si>
    <t>芸文社</t>
  </si>
  <si>
    <t>新50代</t>
  </si>
  <si>
    <t>lp03_l</t>
  </si>
  <si>
    <t>カミオン</t>
  </si>
  <si>
    <t>4C1P</t>
  </si>
  <si>
    <t>11月30日(土)</t>
  </si>
  <si>
    <t>zw178</t>
  </si>
  <si>
    <t>zw179</t>
  </si>
  <si>
    <t>日本ジャーナル出版</t>
  </si>
  <si>
    <t>週刊実話</t>
  </si>
  <si>
    <t>表4</t>
  </si>
  <si>
    <t>12月05日(木)</t>
  </si>
  <si>
    <t>zw180</t>
  </si>
  <si>
    <t>zw181</t>
  </si>
  <si>
    <t>扶桑社</t>
  </si>
  <si>
    <t>女性からご飯に誘われる。</t>
  </si>
  <si>
    <t>Tvnavi</t>
  </si>
  <si>
    <t>(月間Tvnavi)①</t>
  </si>
  <si>
    <t>12月13日(金)</t>
  </si>
  <si>
    <t>zw182</t>
  </si>
  <si>
    <t>zw183</t>
  </si>
  <si>
    <t>もう50代だけど・・・</t>
  </si>
  <si>
    <t>zw184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</si>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</sst>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67</v>
      </c>
      <c r="D6" s="195">
        <v>4885000</v>
      </c>
      <c r="E6" s="81">
        <v>1834</v>
      </c>
      <c r="F6" s="81">
        <v>859</v>
      </c>
      <c r="G6" s="81">
        <v>1903</v>
      </c>
      <c r="H6" s="91">
        <v>369</v>
      </c>
      <c r="I6" s="92">
        <v>1</v>
      </c>
      <c r="J6" s="145">
        <f>H6+I6</f>
        <v>370</v>
      </c>
      <c r="K6" s="82">
        <f>IFERROR(J6/G6,"-")</f>
        <v>0.19442984760904</v>
      </c>
      <c r="L6" s="81">
        <v>37</v>
      </c>
      <c r="M6" s="81">
        <v>138</v>
      </c>
      <c r="N6" s="82">
        <f>IFERROR(L6/J6,"-")</f>
        <v>0.1</v>
      </c>
      <c r="O6" s="83">
        <f>IFERROR(D6/J6,"-")</f>
        <v>13202.702702703</v>
      </c>
      <c r="P6" s="84">
        <v>87</v>
      </c>
      <c r="Q6" s="82">
        <f>IFERROR(P6/J6,"-")</f>
        <v>0.23513513513514</v>
      </c>
      <c r="R6" s="200">
        <v>10836500</v>
      </c>
      <c r="S6" s="201">
        <f>IFERROR(R6/J6,"-")</f>
        <v>29287.837837838</v>
      </c>
      <c r="T6" s="201">
        <f>IFERROR(R6/P6,"-")</f>
        <v>124557.47126437</v>
      </c>
      <c r="U6" s="195">
        <f>IFERROR(R6-D6,"-")</f>
        <v>5951500</v>
      </c>
      <c r="V6" s="85">
        <f>R6/D6</f>
        <v>2.2183213920164</v>
      </c>
      <c r="W6" s="79"/>
      <c r="X6" s="144"/>
    </row>
    <row r="7" spans="1:24">
      <c r="A7" s="80"/>
      <c r="B7" s="86" t="s">
        <v>24</v>
      </c>
      <c r="C7" s="86">
        <v>8</v>
      </c>
      <c r="D7" s="195">
        <v>710000</v>
      </c>
      <c r="E7" s="81">
        <v>475</v>
      </c>
      <c r="F7" s="81">
        <v>224</v>
      </c>
      <c r="G7" s="81">
        <v>576</v>
      </c>
      <c r="H7" s="91">
        <v>118</v>
      </c>
      <c r="I7" s="92">
        <v>4</v>
      </c>
      <c r="J7" s="145">
        <f>H7+I7</f>
        <v>122</v>
      </c>
      <c r="K7" s="82">
        <f>IFERROR(J7/G7,"-")</f>
        <v>0.21180555555556</v>
      </c>
      <c r="L7" s="81">
        <v>10</v>
      </c>
      <c r="M7" s="81">
        <v>46</v>
      </c>
      <c r="N7" s="82">
        <f>IFERROR(L7/J7,"-")</f>
        <v>0.081967213114754</v>
      </c>
      <c r="O7" s="83">
        <f>IFERROR(D7/J7,"-")</f>
        <v>5819.6721311475</v>
      </c>
      <c r="P7" s="84">
        <v>20</v>
      </c>
      <c r="Q7" s="82">
        <f>IFERROR(P7/J7,"-")</f>
        <v>0.16393442622951</v>
      </c>
      <c r="R7" s="200">
        <v>1250000</v>
      </c>
      <c r="S7" s="201">
        <f>IFERROR(R7/J7,"-")</f>
        <v>10245.901639344</v>
      </c>
      <c r="T7" s="201">
        <f>IFERROR(R7/P7,"-")</f>
        <v>62500</v>
      </c>
      <c r="U7" s="195">
        <f>IFERROR(R7-D7,"-")</f>
        <v>540000</v>
      </c>
      <c r="V7" s="85">
        <f>R7/D7</f>
        <v>1.7605633802817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5595000</v>
      </c>
      <c r="E10" s="41">
        <f>SUM(E6:E8)</f>
        <v>2309</v>
      </c>
      <c r="F10" s="41">
        <f>SUM(F6:F8)</f>
        <v>1083</v>
      </c>
      <c r="G10" s="41">
        <f>SUM(G6:G8)</f>
        <v>2479</v>
      </c>
      <c r="H10" s="41">
        <f>SUM(H6:H8)</f>
        <v>487</v>
      </c>
      <c r="I10" s="41">
        <f>SUM(I6:I8)</f>
        <v>5</v>
      </c>
      <c r="J10" s="41">
        <f>SUM(J6:J8)</f>
        <v>492</v>
      </c>
      <c r="K10" s="42">
        <f>IFERROR(J10/G10,"-")</f>
        <v>0.19846712384026</v>
      </c>
      <c r="L10" s="78">
        <f>SUM(L6:L8)</f>
        <v>47</v>
      </c>
      <c r="M10" s="78">
        <f>SUM(M6:M8)</f>
        <v>184</v>
      </c>
      <c r="N10" s="42">
        <f>IFERROR(L10/J10,"-")</f>
        <v>0.095528455284553</v>
      </c>
      <c r="O10" s="43">
        <f>IFERROR(D10/J10,"-")</f>
        <v>11371.951219512</v>
      </c>
      <c r="P10" s="44">
        <f>SUM(P6:P8)</f>
        <v>107</v>
      </c>
      <c r="Q10" s="42">
        <f>IFERROR(P10/J10,"-")</f>
        <v>0.21747967479675</v>
      </c>
      <c r="R10" s="45">
        <f>SUM(R6:R8)</f>
        <v>12086500</v>
      </c>
      <c r="S10" s="45">
        <f>IFERROR(R10/J10,"-")</f>
        <v>24566.056910569</v>
      </c>
      <c r="T10" s="45">
        <f>IFERROR(R10/P10,"-")</f>
        <v>112957.94392523</v>
      </c>
      <c r="U10" s="46">
        <f>SUM(U6:U8)</f>
        <v>6491500</v>
      </c>
      <c r="V10" s="47">
        <f>IFERROR(R10/D10,"-")</f>
        <v>2.1602323503128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1.1871428571429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27</v>
      </c>
      <c r="L6" s="81">
        <v>0</v>
      </c>
      <c r="M6" s="81">
        <v>117</v>
      </c>
      <c r="N6" s="91">
        <v>7</v>
      </c>
      <c r="O6" s="92">
        <v>1</v>
      </c>
      <c r="P6" s="93">
        <f>N6+O6</f>
        <v>8</v>
      </c>
      <c r="Q6" s="82">
        <f>IFERROR(P6/M6,"-")</f>
        <v>0.068376068376068</v>
      </c>
      <c r="R6" s="81">
        <v>0</v>
      </c>
      <c r="S6" s="81">
        <v>4</v>
      </c>
      <c r="T6" s="82">
        <f>IFERROR(S6/(O6+P6),"-")</f>
        <v>0.44444444444444</v>
      </c>
      <c r="U6" s="182">
        <f>IFERROR(J6/SUM(P6:P10),"-")</f>
        <v>14285.714285714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131000</v>
      </c>
      <c r="AB6" s="85">
        <f>SUM(X6:X10)/SUM(J6:J10)</f>
        <v>1.1871428571429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0.375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3</v>
      </c>
      <c r="BO6" s="120">
        <f>IF(P6=0,"",IF(BN6=0,"",(BN6/P6)))</f>
        <v>0.375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0.125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19</v>
      </c>
      <c r="L7" s="81">
        <v>0</v>
      </c>
      <c r="M7" s="81">
        <v>89</v>
      </c>
      <c r="N7" s="91">
        <v>11</v>
      </c>
      <c r="O7" s="92">
        <v>0</v>
      </c>
      <c r="P7" s="93">
        <f>N7+O7</f>
        <v>11</v>
      </c>
      <c r="Q7" s="82">
        <f>IFERROR(P7/M7,"-")</f>
        <v>0.12359550561798</v>
      </c>
      <c r="R7" s="81">
        <v>0</v>
      </c>
      <c r="S7" s="81">
        <v>6</v>
      </c>
      <c r="T7" s="82">
        <f>IFERROR(S7/(O7+P7),"-")</f>
        <v>0.54545454545455</v>
      </c>
      <c r="U7" s="182"/>
      <c r="V7" s="84">
        <v>4</v>
      </c>
      <c r="W7" s="82">
        <f>IF(P7=0,"-",V7/P7)</f>
        <v>0.36363636363636</v>
      </c>
      <c r="X7" s="186">
        <v>204000</v>
      </c>
      <c r="Y7" s="187">
        <f>IFERROR(X7/P7,"-")</f>
        <v>18545.454545455</v>
      </c>
      <c r="Z7" s="187">
        <f>IFERROR(X7/V7,"-")</f>
        <v>51000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0.18181818181818</v>
      </c>
      <c r="AX7" s="106">
        <v>1</v>
      </c>
      <c r="AY7" s="108">
        <f>IFERROR(AX7/AV7,"-")</f>
        <v>0.5</v>
      </c>
      <c r="AZ7" s="109">
        <v>9000</v>
      </c>
      <c r="BA7" s="110">
        <f>IFERROR(AZ7/AV7,"-")</f>
        <v>4500</v>
      </c>
      <c r="BB7" s="111"/>
      <c r="BC7" s="111"/>
      <c r="BD7" s="111">
        <v>1</v>
      </c>
      <c r="BE7" s="112">
        <v>5</v>
      </c>
      <c r="BF7" s="113">
        <f>IF(P7=0,"",IF(BE7=0,"",(BE7/P7)))</f>
        <v>0.45454545454545</v>
      </c>
      <c r="BG7" s="112">
        <v>1</v>
      </c>
      <c r="BH7" s="114">
        <f>IFERROR(BG7/BE7,"-")</f>
        <v>0.2</v>
      </c>
      <c r="BI7" s="115">
        <v>5000</v>
      </c>
      <c r="BJ7" s="116">
        <f>IFERROR(BI7/BE7,"-")</f>
        <v>1000</v>
      </c>
      <c r="BK7" s="117">
        <v>1</v>
      </c>
      <c r="BL7" s="117"/>
      <c r="BM7" s="117"/>
      <c r="BN7" s="119">
        <v>2</v>
      </c>
      <c r="BO7" s="120">
        <f>IF(P7=0,"",IF(BN7=0,"",(BN7/P7)))</f>
        <v>0.18181818181818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0.18181818181818</v>
      </c>
      <c r="BY7" s="128">
        <v>2</v>
      </c>
      <c r="BZ7" s="129">
        <f>IFERROR(BY7/BW7,"-")</f>
        <v>1</v>
      </c>
      <c r="CA7" s="130">
        <v>190000</v>
      </c>
      <c r="CB7" s="131">
        <f>IFERROR(CA7/BW7,"-")</f>
        <v>95000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4</v>
      </c>
      <c r="CP7" s="141">
        <v>204000</v>
      </c>
      <c r="CQ7" s="141">
        <v>150000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90" t="s">
        <v>72</v>
      </c>
      <c r="J8" s="188"/>
      <c r="K8" s="81">
        <v>5</v>
      </c>
      <c r="L8" s="81">
        <v>0</v>
      </c>
      <c r="M8" s="81">
        <v>16</v>
      </c>
      <c r="N8" s="91">
        <v>3</v>
      </c>
      <c r="O8" s="92">
        <v>0</v>
      </c>
      <c r="P8" s="93">
        <f>N8+O8</f>
        <v>3</v>
      </c>
      <c r="Q8" s="82">
        <f>IFERROR(P8/M8,"-")</f>
        <v>0.1875</v>
      </c>
      <c r="R8" s="81">
        <v>0</v>
      </c>
      <c r="S8" s="81">
        <v>0</v>
      </c>
      <c r="T8" s="82">
        <f>IFERROR(S8/(O8+P8),"-")</f>
        <v>0</v>
      </c>
      <c r="U8" s="182"/>
      <c r="V8" s="84">
        <v>1</v>
      </c>
      <c r="W8" s="82">
        <f>IF(P8=0,"-",V8/P8)</f>
        <v>0.33333333333333</v>
      </c>
      <c r="X8" s="186">
        <v>1000</v>
      </c>
      <c r="Y8" s="187">
        <f>IFERROR(X8/P8,"-")</f>
        <v>333.33333333333</v>
      </c>
      <c r="Z8" s="187">
        <f>IFERROR(X8/V8,"-")</f>
        <v>1000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2</v>
      </c>
      <c r="AW8" s="107">
        <f>IF(P8=0,"",IF(AV8=0,"",(AV8/P8)))</f>
        <v>0.66666666666667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1000</v>
      </c>
      <c r="BS8" s="124">
        <f>IFERROR(BR8/BN8,"-")</f>
        <v>1000</v>
      </c>
      <c r="BT8" s="125">
        <v>1</v>
      </c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</v>
      </c>
      <c r="CQ8" s="141">
        <v>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63</v>
      </c>
      <c r="F9" s="203" t="s">
        <v>64</v>
      </c>
      <c r="G9" s="203" t="s">
        <v>74</v>
      </c>
      <c r="H9" s="90" t="s">
        <v>66</v>
      </c>
      <c r="I9" s="204" t="s">
        <v>67</v>
      </c>
      <c r="J9" s="188"/>
      <c r="K9" s="81">
        <v>25</v>
      </c>
      <c r="L9" s="81">
        <v>0</v>
      </c>
      <c r="M9" s="81">
        <v>48</v>
      </c>
      <c r="N9" s="91">
        <v>1</v>
      </c>
      <c r="O9" s="92">
        <v>0</v>
      </c>
      <c r="P9" s="93">
        <f>N9+O9</f>
        <v>1</v>
      </c>
      <c r="Q9" s="82">
        <f>IFERROR(P9/M9,"-")</f>
        <v>0.020833333333333</v>
      </c>
      <c r="R9" s="81">
        <v>0</v>
      </c>
      <c r="S9" s="81">
        <v>1</v>
      </c>
      <c r="T9" s="82">
        <f>IFERROR(S9/(O9+P9),"-")</f>
        <v>1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1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146</v>
      </c>
      <c r="L10" s="81">
        <v>105</v>
      </c>
      <c r="M10" s="81">
        <v>24</v>
      </c>
      <c r="N10" s="91">
        <v>26</v>
      </c>
      <c r="O10" s="92">
        <v>0</v>
      </c>
      <c r="P10" s="93">
        <f>N10+O10</f>
        <v>26</v>
      </c>
      <c r="Q10" s="82">
        <f>IFERROR(P10/M10,"-")</f>
        <v>1.0833333333333</v>
      </c>
      <c r="R10" s="81">
        <v>2</v>
      </c>
      <c r="S10" s="81">
        <v>9</v>
      </c>
      <c r="T10" s="82">
        <f>IFERROR(S10/(O10+P10),"-")</f>
        <v>0.34615384615385</v>
      </c>
      <c r="U10" s="182"/>
      <c r="V10" s="84">
        <v>6</v>
      </c>
      <c r="W10" s="82">
        <f>IF(P10=0,"-",V10/P10)</f>
        <v>0.23076923076923</v>
      </c>
      <c r="X10" s="186">
        <v>626000</v>
      </c>
      <c r="Y10" s="187">
        <f>IFERROR(X10/P10,"-")</f>
        <v>24076.923076923</v>
      </c>
      <c r="Z10" s="187">
        <f>IFERROR(X10/V10,"-")</f>
        <v>104333.33333333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1</v>
      </c>
      <c r="AW10" s="107">
        <f>IF(P10=0,"",IF(AV10=0,"",(AV10/P10)))</f>
        <v>0.038461538461538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8</v>
      </c>
      <c r="BF10" s="113">
        <f>IF(P10=0,"",IF(BE10=0,"",(BE10/P10)))</f>
        <v>0.30769230769231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13</v>
      </c>
      <c r="BO10" s="120">
        <f>IF(P10=0,"",IF(BN10=0,"",(BN10/P10)))</f>
        <v>0.5</v>
      </c>
      <c r="BP10" s="121">
        <v>4</v>
      </c>
      <c r="BQ10" s="122">
        <f>IFERROR(BP10/BN10,"-")</f>
        <v>0.30769230769231</v>
      </c>
      <c r="BR10" s="123">
        <v>222000</v>
      </c>
      <c r="BS10" s="124">
        <f>IFERROR(BR10/BN10,"-")</f>
        <v>17076.923076923</v>
      </c>
      <c r="BT10" s="125">
        <v>2</v>
      </c>
      <c r="BU10" s="125"/>
      <c r="BV10" s="125">
        <v>2</v>
      </c>
      <c r="BW10" s="126">
        <v>3</v>
      </c>
      <c r="BX10" s="127">
        <f>IF(P10=0,"",IF(BW10=0,"",(BW10/P10)))</f>
        <v>0.11538461538462</v>
      </c>
      <c r="BY10" s="128">
        <v>2</v>
      </c>
      <c r="BZ10" s="129">
        <f>IFERROR(BY10/BW10,"-")</f>
        <v>0.66666666666667</v>
      </c>
      <c r="CA10" s="130">
        <v>2292000</v>
      </c>
      <c r="CB10" s="131">
        <f>IFERROR(CA10/BW10,"-")</f>
        <v>764000</v>
      </c>
      <c r="CC10" s="132"/>
      <c r="CD10" s="132"/>
      <c r="CE10" s="132">
        <v>2</v>
      </c>
      <c r="CF10" s="133">
        <v>1</v>
      </c>
      <c r="CG10" s="134">
        <f>IF(P10=0,"",IF(CF10=0,"",(CF10/P10)))</f>
        <v>0.038461538461538</v>
      </c>
      <c r="CH10" s="135">
        <v>1</v>
      </c>
      <c r="CI10" s="136">
        <f>IFERROR(CH10/CF10,"-")</f>
        <v>1</v>
      </c>
      <c r="CJ10" s="137">
        <v>209000</v>
      </c>
      <c r="CK10" s="138">
        <f>IFERROR(CJ10/CF10,"-")</f>
        <v>209000</v>
      </c>
      <c r="CL10" s="139"/>
      <c r="CM10" s="139"/>
      <c r="CN10" s="139">
        <v>1</v>
      </c>
      <c r="CO10" s="140">
        <v>6</v>
      </c>
      <c r="CP10" s="141">
        <v>626000</v>
      </c>
      <c r="CQ10" s="141">
        <v>2097000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1.2157894736842</v>
      </c>
      <c r="B11" s="203" t="s">
        <v>79</v>
      </c>
      <c r="C11" s="203"/>
      <c r="D11" s="203" t="s">
        <v>80</v>
      </c>
      <c r="E11" s="203" t="s">
        <v>81</v>
      </c>
      <c r="F11" s="203" t="s">
        <v>64</v>
      </c>
      <c r="G11" s="203" t="s">
        <v>82</v>
      </c>
      <c r="H11" s="90" t="s">
        <v>66</v>
      </c>
      <c r="I11" s="205" t="s">
        <v>83</v>
      </c>
      <c r="J11" s="188">
        <v>570000</v>
      </c>
      <c r="K11" s="81">
        <v>14</v>
      </c>
      <c r="L11" s="81">
        <v>0</v>
      </c>
      <c r="M11" s="81">
        <v>40</v>
      </c>
      <c r="N11" s="91">
        <v>12</v>
      </c>
      <c r="O11" s="92">
        <v>0</v>
      </c>
      <c r="P11" s="93">
        <f>N11+O11</f>
        <v>12</v>
      </c>
      <c r="Q11" s="82">
        <f>IFERROR(P11/M11,"-")</f>
        <v>0.3</v>
      </c>
      <c r="R11" s="81">
        <v>0</v>
      </c>
      <c r="S11" s="81">
        <v>7</v>
      </c>
      <c r="T11" s="82">
        <f>IFERROR(S11/(O11+P11),"-")</f>
        <v>0.58333333333333</v>
      </c>
      <c r="U11" s="182">
        <f>IFERROR(J11/SUM(P11:P16),"-")</f>
        <v>15405.405405405</v>
      </c>
      <c r="V11" s="84">
        <v>1</v>
      </c>
      <c r="W11" s="82">
        <f>IF(P11=0,"-",V11/P11)</f>
        <v>0.083333333333333</v>
      </c>
      <c r="X11" s="186">
        <v>17000</v>
      </c>
      <c r="Y11" s="187">
        <f>IFERROR(X11/P11,"-")</f>
        <v>1416.6666666667</v>
      </c>
      <c r="Z11" s="187">
        <f>IFERROR(X11/V11,"-")</f>
        <v>17000</v>
      </c>
      <c r="AA11" s="188">
        <f>SUM(X11:X16)-SUM(J11:J16)</f>
        <v>123000</v>
      </c>
      <c r="AB11" s="85">
        <f>SUM(X11:X16)/SUM(J11:J16)</f>
        <v>1.2157894736842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0.083333333333333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6</v>
      </c>
      <c r="BF11" s="113">
        <f>IF(P11=0,"",IF(BE11=0,"",(BE11/P11)))</f>
        <v>0.5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0.083333333333333</v>
      </c>
      <c r="BY11" s="128">
        <v>1</v>
      </c>
      <c r="BZ11" s="129">
        <f>IFERROR(BY11/BW11,"-")</f>
        <v>1</v>
      </c>
      <c r="CA11" s="130">
        <v>17000</v>
      </c>
      <c r="CB11" s="131">
        <f>IFERROR(CA11/BW11,"-")</f>
        <v>17000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17000</v>
      </c>
      <c r="CQ11" s="141">
        <v>17000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84</v>
      </c>
      <c r="C12" s="203"/>
      <c r="D12" s="203" t="s">
        <v>80</v>
      </c>
      <c r="E12" s="203" t="s">
        <v>81</v>
      </c>
      <c r="F12" s="203" t="s">
        <v>77</v>
      </c>
      <c r="G12" s="203"/>
      <c r="H12" s="90"/>
      <c r="I12" s="90"/>
      <c r="J12" s="188"/>
      <c r="K12" s="81">
        <v>33</v>
      </c>
      <c r="L12" s="81">
        <v>29</v>
      </c>
      <c r="M12" s="81">
        <v>6</v>
      </c>
      <c r="N12" s="91">
        <v>7</v>
      </c>
      <c r="O12" s="92">
        <v>0</v>
      </c>
      <c r="P12" s="93">
        <f>N12+O12</f>
        <v>7</v>
      </c>
      <c r="Q12" s="82">
        <f>IFERROR(P12/M12,"-")</f>
        <v>1.1666666666667</v>
      </c>
      <c r="R12" s="81">
        <v>0</v>
      </c>
      <c r="S12" s="81">
        <v>3</v>
      </c>
      <c r="T12" s="82">
        <f>IFERROR(S12/(O12+P12),"-")</f>
        <v>0.42857142857143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4</v>
      </c>
      <c r="BO12" s="120">
        <f>IF(P12=0,"",IF(BN12=0,"",(BN12/P12)))</f>
        <v>0.57142857142857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0.28571428571429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85</v>
      </c>
      <c r="C13" s="203"/>
      <c r="D13" s="203" t="s">
        <v>80</v>
      </c>
      <c r="E13" s="203" t="s">
        <v>81</v>
      </c>
      <c r="F13" s="203" t="s">
        <v>64</v>
      </c>
      <c r="G13" s="203" t="s">
        <v>86</v>
      </c>
      <c r="H13" s="90" t="s">
        <v>87</v>
      </c>
      <c r="I13" s="204" t="s">
        <v>88</v>
      </c>
      <c r="J13" s="188"/>
      <c r="K13" s="81">
        <v>11</v>
      </c>
      <c r="L13" s="81">
        <v>0</v>
      </c>
      <c r="M13" s="81">
        <v>34</v>
      </c>
      <c r="N13" s="91">
        <v>7</v>
      </c>
      <c r="O13" s="92">
        <v>0</v>
      </c>
      <c r="P13" s="93">
        <f>N13+O13</f>
        <v>7</v>
      </c>
      <c r="Q13" s="82">
        <f>IFERROR(P13/M13,"-")</f>
        <v>0.20588235294118</v>
      </c>
      <c r="R13" s="81">
        <v>0</v>
      </c>
      <c r="S13" s="81">
        <v>3</v>
      </c>
      <c r="T13" s="82">
        <f>IFERROR(S13/(O13+P13),"-")</f>
        <v>0.42857142857143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4</v>
      </c>
      <c r="BF13" s="113">
        <f>IF(P13=0,"",IF(BE13=0,"",(BE13/P13)))</f>
        <v>0.57142857142857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80</v>
      </c>
      <c r="E14" s="203" t="s">
        <v>81</v>
      </c>
      <c r="F14" s="203" t="s">
        <v>77</v>
      </c>
      <c r="G14" s="203"/>
      <c r="H14" s="90"/>
      <c r="I14" s="90"/>
      <c r="J14" s="188"/>
      <c r="K14" s="81">
        <v>36</v>
      </c>
      <c r="L14" s="81">
        <v>15</v>
      </c>
      <c r="M14" s="81">
        <v>11</v>
      </c>
      <c r="N14" s="91">
        <v>1</v>
      </c>
      <c r="O14" s="92">
        <v>0</v>
      </c>
      <c r="P14" s="93">
        <f>N14+O14</f>
        <v>1</v>
      </c>
      <c r="Q14" s="82">
        <f>IFERROR(P14/M14,"-")</f>
        <v>0.090909090909091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>
        <v>1</v>
      </c>
      <c r="AE14" s="95">
        <f>IF(P14=0,"",IF(AD14=0,"",(AD14/P14)))</f>
        <v>1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90</v>
      </c>
      <c r="C15" s="203"/>
      <c r="D15" s="203" t="s">
        <v>91</v>
      </c>
      <c r="E15" s="203" t="s">
        <v>92</v>
      </c>
      <c r="F15" s="203" t="s">
        <v>64</v>
      </c>
      <c r="G15" s="203" t="s">
        <v>86</v>
      </c>
      <c r="H15" s="90" t="s">
        <v>87</v>
      </c>
      <c r="I15" s="204" t="s">
        <v>93</v>
      </c>
      <c r="J15" s="188"/>
      <c r="K15" s="81">
        <v>15</v>
      </c>
      <c r="L15" s="81">
        <v>0</v>
      </c>
      <c r="M15" s="81">
        <v>87</v>
      </c>
      <c r="N15" s="91">
        <v>3</v>
      </c>
      <c r="O15" s="92">
        <v>0</v>
      </c>
      <c r="P15" s="93">
        <f>N15+O15</f>
        <v>3</v>
      </c>
      <c r="Q15" s="82">
        <f>IFERROR(P15/M15,"-")</f>
        <v>0.03448275862069</v>
      </c>
      <c r="R15" s="81">
        <v>0</v>
      </c>
      <c r="S15" s="81">
        <v>2</v>
      </c>
      <c r="T15" s="82">
        <f>IFERROR(S15/(O15+P15),"-")</f>
        <v>0.66666666666667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>
        <v>1</v>
      </c>
      <c r="AE15" s="95">
        <f>IF(P15=0,"",IF(AD15=0,"",(AD15/P15)))</f>
        <v>0.33333333333333</v>
      </c>
      <c r="AF15" s="94"/>
      <c r="AG15" s="96">
        <f>IFERROR(AF15/AD15,"-")</f>
        <v>0</v>
      </c>
      <c r="AH15" s="97"/>
      <c r="AI15" s="98">
        <f>IFERROR(AH15/AD15,"-")</f>
        <v>0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>
        <v>2</v>
      </c>
      <c r="BX15" s="127">
        <f>IF(P15=0,"",IF(BW15=0,"",(BW15/P15)))</f>
        <v>0.66666666666667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91</v>
      </c>
      <c r="E16" s="203" t="s">
        <v>92</v>
      </c>
      <c r="F16" s="203" t="s">
        <v>77</v>
      </c>
      <c r="G16" s="203"/>
      <c r="H16" s="90"/>
      <c r="I16" s="90"/>
      <c r="J16" s="188"/>
      <c r="K16" s="81">
        <v>77</v>
      </c>
      <c r="L16" s="81">
        <v>39</v>
      </c>
      <c r="M16" s="81">
        <v>5</v>
      </c>
      <c r="N16" s="91">
        <v>7</v>
      </c>
      <c r="O16" s="92">
        <v>0</v>
      </c>
      <c r="P16" s="93">
        <f>N16+O16</f>
        <v>7</v>
      </c>
      <c r="Q16" s="82">
        <f>IFERROR(P16/M16,"-")</f>
        <v>1.4</v>
      </c>
      <c r="R16" s="81">
        <v>3</v>
      </c>
      <c r="S16" s="81">
        <v>2</v>
      </c>
      <c r="T16" s="82">
        <f>IFERROR(S16/(O16+P16),"-")</f>
        <v>0.28571428571429</v>
      </c>
      <c r="U16" s="182"/>
      <c r="V16" s="84">
        <v>3</v>
      </c>
      <c r="W16" s="82">
        <f>IF(P16=0,"-",V16/P16)</f>
        <v>0.42857142857143</v>
      </c>
      <c r="X16" s="186">
        <v>676000</v>
      </c>
      <c r="Y16" s="187">
        <f>IFERROR(X16/P16,"-")</f>
        <v>96571.428571429</v>
      </c>
      <c r="Z16" s="187">
        <f>IFERROR(X16/V16,"-")</f>
        <v>225333.33333333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0.14285714285714</v>
      </c>
      <c r="BG16" s="112">
        <v>1</v>
      </c>
      <c r="BH16" s="114">
        <f>IFERROR(BG16/BE16,"-")</f>
        <v>1</v>
      </c>
      <c r="BI16" s="115">
        <v>8000</v>
      </c>
      <c r="BJ16" s="116">
        <f>IFERROR(BI16/BE16,"-")</f>
        <v>8000</v>
      </c>
      <c r="BK16" s="117"/>
      <c r="BL16" s="117">
        <v>1</v>
      </c>
      <c r="BM16" s="117"/>
      <c r="BN16" s="119">
        <v>1</v>
      </c>
      <c r="BO16" s="120">
        <f>IF(P16=0,"",IF(BN16=0,"",(BN16/P16)))</f>
        <v>0.14285714285714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4</v>
      </c>
      <c r="BX16" s="127">
        <f>IF(P16=0,"",IF(BW16=0,"",(BW16/P16)))</f>
        <v>0.57142857142857</v>
      </c>
      <c r="BY16" s="128">
        <v>2</v>
      </c>
      <c r="BZ16" s="129">
        <f>IFERROR(BY16/BW16,"-")</f>
        <v>0.5</v>
      </c>
      <c r="CA16" s="130">
        <v>659000</v>
      </c>
      <c r="CB16" s="131">
        <f>IFERROR(CA16/BW16,"-")</f>
        <v>164750</v>
      </c>
      <c r="CC16" s="132"/>
      <c r="CD16" s="132"/>
      <c r="CE16" s="132">
        <v>2</v>
      </c>
      <c r="CF16" s="133">
        <v>1</v>
      </c>
      <c r="CG16" s="134">
        <f>IF(P16=0,"",IF(CF16=0,"",(CF16/P16)))</f>
        <v>0.14285714285714</v>
      </c>
      <c r="CH16" s="135">
        <v>1</v>
      </c>
      <c r="CI16" s="136">
        <f>IFERROR(CH16/CF16,"-")</f>
        <v>1</v>
      </c>
      <c r="CJ16" s="137">
        <v>12000</v>
      </c>
      <c r="CK16" s="138">
        <f>IFERROR(CJ16/CF16,"-")</f>
        <v>12000</v>
      </c>
      <c r="CL16" s="139"/>
      <c r="CM16" s="139"/>
      <c r="CN16" s="139">
        <v>1</v>
      </c>
      <c r="CO16" s="140">
        <v>3</v>
      </c>
      <c r="CP16" s="141">
        <v>676000</v>
      </c>
      <c r="CQ16" s="141">
        <v>620000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1.33</v>
      </c>
      <c r="B17" s="203" t="s">
        <v>95</v>
      </c>
      <c r="C17" s="203"/>
      <c r="D17" s="203" t="s">
        <v>62</v>
      </c>
      <c r="E17" s="203" t="s">
        <v>63</v>
      </c>
      <c r="F17" s="203" t="s">
        <v>64</v>
      </c>
      <c r="G17" s="203" t="s">
        <v>96</v>
      </c>
      <c r="H17" s="90" t="s">
        <v>66</v>
      </c>
      <c r="I17" s="205" t="s">
        <v>97</v>
      </c>
      <c r="J17" s="188">
        <v>400000</v>
      </c>
      <c r="K17" s="81">
        <v>27</v>
      </c>
      <c r="L17" s="81">
        <v>0</v>
      </c>
      <c r="M17" s="81">
        <v>86</v>
      </c>
      <c r="N17" s="91">
        <v>9</v>
      </c>
      <c r="O17" s="92">
        <v>0</v>
      </c>
      <c r="P17" s="93">
        <f>N17+O17</f>
        <v>9</v>
      </c>
      <c r="Q17" s="82">
        <f>IFERROR(P17/M17,"-")</f>
        <v>0.1046511627907</v>
      </c>
      <c r="R17" s="81">
        <v>1</v>
      </c>
      <c r="S17" s="81">
        <v>6</v>
      </c>
      <c r="T17" s="82">
        <f>IFERROR(S17/(O17+P17),"-")</f>
        <v>0.66666666666667</v>
      </c>
      <c r="U17" s="182">
        <f>IFERROR(J17/SUM(P17:P18),"-")</f>
        <v>15384.615384615</v>
      </c>
      <c r="V17" s="84">
        <v>2</v>
      </c>
      <c r="W17" s="82">
        <f>IF(P17=0,"-",V17/P17)</f>
        <v>0.22222222222222</v>
      </c>
      <c r="X17" s="186">
        <v>203000</v>
      </c>
      <c r="Y17" s="187">
        <f>IFERROR(X17/P17,"-")</f>
        <v>22555.555555556</v>
      </c>
      <c r="Z17" s="187">
        <f>IFERROR(X17/V17,"-")</f>
        <v>101500</v>
      </c>
      <c r="AA17" s="188">
        <f>SUM(X17:X18)-SUM(J17:J18)</f>
        <v>132000</v>
      </c>
      <c r="AB17" s="85">
        <f>SUM(X17:X18)/SUM(J17:J18)</f>
        <v>1.33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0.11111111111111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</v>
      </c>
      <c r="BF17" s="113">
        <f>IF(P17=0,"",IF(BE17=0,"",(BE17/P17)))</f>
        <v>0.33333333333333</v>
      </c>
      <c r="BG17" s="112">
        <v>1</v>
      </c>
      <c r="BH17" s="114">
        <f>IFERROR(BG17/BE17,"-")</f>
        <v>0.33333333333333</v>
      </c>
      <c r="BI17" s="115">
        <v>141000</v>
      </c>
      <c r="BJ17" s="116">
        <f>IFERROR(BI17/BE17,"-")</f>
        <v>47000</v>
      </c>
      <c r="BK17" s="117"/>
      <c r="BL17" s="117"/>
      <c r="BM17" s="117">
        <v>1</v>
      </c>
      <c r="BN17" s="119">
        <v>4</v>
      </c>
      <c r="BO17" s="120">
        <f>IF(P17=0,"",IF(BN17=0,"",(BN17/P17)))</f>
        <v>0.44444444444444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0.11111111111111</v>
      </c>
      <c r="BY17" s="128">
        <v>1</v>
      </c>
      <c r="BZ17" s="129">
        <f>IFERROR(BY17/BW17,"-")</f>
        <v>1</v>
      </c>
      <c r="CA17" s="130">
        <v>62000</v>
      </c>
      <c r="CB17" s="131">
        <f>IFERROR(CA17/BW17,"-")</f>
        <v>62000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203000</v>
      </c>
      <c r="CQ17" s="141">
        <v>141000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 t="s">
        <v>62</v>
      </c>
      <c r="E18" s="203" t="s">
        <v>63</v>
      </c>
      <c r="F18" s="203" t="s">
        <v>77</v>
      </c>
      <c r="G18" s="203"/>
      <c r="H18" s="90"/>
      <c r="I18" s="90"/>
      <c r="J18" s="188"/>
      <c r="K18" s="81">
        <v>67</v>
      </c>
      <c r="L18" s="81">
        <v>55</v>
      </c>
      <c r="M18" s="81">
        <v>11</v>
      </c>
      <c r="N18" s="91">
        <v>17</v>
      </c>
      <c r="O18" s="92">
        <v>0</v>
      </c>
      <c r="P18" s="93">
        <f>N18+O18</f>
        <v>17</v>
      </c>
      <c r="Q18" s="82">
        <f>IFERROR(P18/M18,"-")</f>
        <v>1.5454545454545</v>
      </c>
      <c r="R18" s="81">
        <v>0</v>
      </c>
      <c r="S18" s="81">
        <v>6</v>
      </c>
      <c r="T18" s="82">
        <f>IFERROR(S18/(O18+P18),"-")</f>
        <v>0.35294117647059</v>
      </c>
      <c r="U18" s="182"/>
      <c r="V18" s="84">
        <v>4</v>
      </c>
      <c r="W18" s="82">
        <f>IF(P18=0,"-",V18/P18)</f>
        <v>0.23529411764706</v>
      </c>
      <c r="X18" s="186">
        <v>329000</v>
      </c>
      <c r="Y18" s="187">
        <f>IFERROR(X18/P18,"-")</f>
        <v>19352.941176471</v>
      </c>
      <c r="Z18" s="187">
        <f>IFERROR(X18/V18,"-")</f>
        <v>82250</v>
      </c>
      <c r="AA18" s="188"/>
      <c r="AB18" s="85"/>
      <c r="AC18" s="79"/>
      <c r="AD18" s="94">
        <v>1</v>
      </c>
      <c r="AE18" s="95">
        <f>IF(P18=0,"",IF(AD18=0,"",(AD18/P18)))</f>
        <v>0.058823529411765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>
        <v>1</v>
      </c>
      <c r="AN18" s="101">
        <f>IF(P18=0,"",IF(AM18=0,"",(AM18/P18)))</f>
        <v>0.058823529411765</v>
      </c>
      <c r="AO18" s="100"/>
      <c r="AP18" s="102">
        <f>IFERROR(AP18/AM18,"-")</f>
        <v>0</v>
      </c>
      <c r="AQ18" s="103"/>
      <c r="AR18" s="104">
        <f>IFERROR(AQ18/AM18,"-")</f>
        <v>0</v>
      </c>
      <c r="AS18" s="105"/>
      <c r="AT18" s="105"/>
      <c r="AU18" s="105"/>
      <c r="AV18" s="106">
        <v>1</v>
      </c>
      <c r="AW18" s="107">
        <f>IF(P18=0,"",IF(AV18=0,"",(AV18/P18)))</f>
        <v>0.058823529411765</v>
      </c>
      <c r="AX18" s="106"/>
      <c r="AY18" s="108">
        <f>IFERROR(AX18/AV18,"-")</f>
        <v>0</v>
      </c>
      <c r="AZ18" s="109"/>
      <c r="BA18" s="110">
        <f>IFERROR(AZ18/AV18,"-")</f>
        <v>0</v>
      </c>
      <c r="BB18" s="111"/>
      <c r="BC18" s="111"/>
      <c r="BD18" s="111"/>
      <c r="BE18" s="112">
        <v>2</v>
      </c>
      <c r="BF18" s="113">
        <f>IF(P18=0,"",IF(BE18=0,"",(BE18/P18)))</f>
        <v>0.11764705882353</v>
      </c>
      <c r="BG18" s="112">
        <v>1</v>
      </c>
      <c r="BH18" s="114">
        <f>IFERROR(BG18/BE18,"-")</f>
        <v>0.5</v>
      </c>
      <c r="BI18" s="115">
        <v>288000</v>
      </c>
      <c r="BJ18" s="116">
        <f>IFERROR(BI18/BE18,"-")</f>
        <v>144000</v>
      </c>
      <c r="BK18" s="117"/>
      <c r="BL18" s="117"/>
      <c r="BM18" s="117">
        <v>1</v>
      </c>
      <c r="BN18" s="119">
        <v>5</v>
      </c>
      <c r="BO18" s="120">
        <f>IF(P18=0,"",IF(BN18=0,"",(BN18/P18)))</f>
        <v>0.29411764705882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6</v>
      </c>
      <c r="BX18" s="127">
        <f>IF(P18=0,"",IF(BW18=0,"",(BW18/P18)))</f>
        <v>0.35294117647059</v>
      </c>
      <c r="BY18" s="128">
        <v>2</v>
      </c>
      <c r="BZ18" s="129">
        <f>IFERROR(BY18/BW18,"-")</f>
        <v>0.33333333333333</v>
      </c>
      <c r="CA18" s="130">
        <v>38000</v>
      </c>
      <c r="CB18" s="131">
        <f>IFERROR(CA18/BW18,"-")</f>
        <v>6333.3333333333</v>
      </c>
      <c r="CC18" s="132">
        <v>1</v>
      </c>
      <c r="CD18" s="132"/>
      <c r="CE18" s="132">
        <v>1</v>
      </c>
      <c r="CF18" s="133">
        <v>1</v>
      </c>
      <c r="CG18" s="134">
        <f>IF(P18=0,"",IF(CF18=0,"",(CF18/P18)))</f>
        <v>0.058823529411765</v>
      </c>
      <c r="CH18" s="135">
        <v>1</v>
      </c>
      <c r="CI18" s="136">
        <f>IFERROR(CH18/CF18,"-")</f>
        <v>1</v>
      </c>
      <c r="CJ18" s="137">
        <v>3000</v>
      </c>
      <c r="CK18" s="138">
        <f>IFERROR(CJ18/CF18,"-")</f>
        <v>3000</v>
      </c>
      <c r="CL18" s="139">
        <v>1</v>
      </c>
      <c r="CM18" s="139"/>
      <c r="CN18" s="139"/>
      <c r="CO18" s="140">
        <v>4</v>
      </c>
      <c r="CP18" s="141">
        <v>329000</v>
      </c>
      <c r="CQ18" s="141">
        <v>288000</v>
      </c>
      <c r="CR18" s="141"/>
      <c r="CS18" s="142" t="str">
        <f>IF(AND(CQ18=0,CR18=0),"",IF(AND(CQ18&lt;=100000,CR18&lt;=100000),"",IF(CQ18/CP18&gt;0.7,"男高",IF(CR18/CP18&gt;0.7,"女高",""))))</f>
        <v>男高</v>
      </c>
    </row>
    <row r="19" spans="1:98">
      <c r="A19" s="80">
        <f>AB19</f>
        <v>4.7325</v>
      </c>
      <c r="B19" s="203" t="s">
        <v>99</v>
      </c>
      <c r="C19" s="203"/>
      <c r="D19" s="203" t="s">
        <v>62</v>
      </c>
      <c r="E19" s="203" t="s">
        <v>63</v>
      </c>
      <c r="F19" s="203" t="s">
        <v>64</v>
      </c>
      <c r="G19" s="203" t="s">
        <v>100</v>
      </c>
      <c r="H19" s="90" t="s">
        <v>101</v>
      </c>
      <c r="I19" s="90" t="s">
        <v>102</v>
      </c>
      <c r="J19" s="188">
        <v>200000</v>
      </c>
      <c r="K19" s="81">
        <v>5</v>
      </c>
      <c r="L19" s="81">
        <v>0</v>
      </c>
      <c r="M19" s="81">
        <v>13</v>
      </c>
      <c r="N19" s="91">
        <v>2</v>
      </c>
      <c r="O19" s="92">
        <v>0</v>
      </c>
      <c r="P19" s="93">
        <f>N19+O19</f>
        <v>2</v>
      </c>
      <c r="Q19" s="82">
        <f>IFERROR(P19/M19,"-")</f>
        <v>0.15384615384615</v>
      </c>
      <c r="R19" s="81">
        <v>0</v>
      </c>
      <c r="S19" s="81">
        <v>0</v>
      </c>
      <c r="T19" s="82">
        <f>IFERROR(S19/(O19+P19),"-")</f>
        <v>0</v>
      </c>
      <c r="U19" s="182">
        <f>IFERROR(J19/SUM(P19:P24),"-")</f>
        <v>9523.8095238095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SUM(X19:X24)-SUM(J19:J24)</f>
        <v>746500</v>
      </c>
      <c r="AB19" s="85">
        <f>SUM(X19:X24)/SUM(J19:J24)</f>
        <v>4.7325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80</v>
      </c>
      <c r="E20" s="203" t="s">
        <v>81</v>
      </c>
      <c r="F20" s="203" t="s">
        <v>64</v>
      </c>
      <c r="G20" s="203"/>
      <c r="H20" s="90" t="s">
        <v>101</v>
      </c>
      <c r="I20" s="90"/>
      <c r="J20" s="188"/>
      <c r="K20" s="81">
        <v>10</v>
      </c>
      <c r="L20" s="81">
        <v>0</v>
      </c>
      <c r="M20" s="81">
        <v>35</v>
      </c>
      <c r="N20" s="91">
        <v>3</v>
      </c>
      <c r="O20" s="92">
        <v>0</v>
      </c>
      <c r="P20" s="93">
        <f>N20+O20</f>
        <v>3</v>
      </c>
      <c r="Q20" s="82">
        <f>IFERROR(P20/M20,"-")</f>
        <v>0.085714285714286</v>
      </c>
      <c r="R20" s="81">
        <v>0</v>
      </c>
      <c r="S20" s="81">
        <v>2</v>
      </c>
      <c r="T20" s="82">
        <f>IFERROR(S20/(O20+P20),"-")</f>
        <v>0.66666666666667</v>
      </c>
      <c r="U20" s="182"/>
      <c r="V20" s="84">
        <v>1</v>
      </c>
      <c r="W20" s="82">
        <f>IF(P20=0,"-",V20/P20)</f>
        <v>0.33333333333333</v>
      </c>
      <c r="X20" s="186">
        <v>3000</v>
      </c>
      <c r="Y20" s="187">
        <f>IFERROR(X20/P20,"-")</f>
        <v>1000</v>
      </c>
      <c r="Z20" s="187">
        <f>IFERROR(X20/V20,"-")</f>
        <v>3000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0.33333333333333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>
        <v>1</v>
      </c>
      <c r="BZ20" s="129">
        <f>IFERROR(BY20/BW20,"-")</f>
        <v>1</v>
      </c>
      <c r="CA20" s="130">
        <v>3000</v>
      </c>
      <c r="CB20" s="131">
        <f>IFERROR(CA20/BW20,"-")</f>
        <v>3000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3000</v>
      </c>
      <c r="CQ20" s="141">
        <v>3000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104</v>
      </c>
      <c r="C21" s="203"/>
      <c r="D21" s="203" t="s">
        <v>91</v>
      </c>
      <c r="E21" s="203" t="s">
        <v>92</v>
      </c>
      <c r="F21" s="203" t="s">
        <v>64</v>
      </c>
      <c r="G21" s="203"/>
      <c r="H21" s="90" t="s">
        <v>101</v>
      </c>
      <c r="I21" s="90"/>
      <c r="J21" s="188"/>
      <c r="K21" s="81">
        <v>3</v>
      </c>
      <c r="L21" s="81">
        <v>0</v>
      </c>
      <c r="M21" s="81">
        <v>11</v>
      </c>
      <c r="N21" s="91">
        <v>0</v>
      </c>
      <c r="O21" s="92">
        <v>0</v>
      </c>
      <c r="P21" s="93">
        <f>N21+O21</f>
        <v>0</v>
      </c>
      <c r="Q21" s="82">
        <f>IFERROR(P21/M21,"-")</f>
        <v>0</v>
      </c>
      <c r="R21" s="81">
        <v>0</v>
      </c>
      <c r="S21" s="81">
        <v>0</v>
      </c>
      <c r="T21" s="82" t="str">
        <f>IFERROR(S21/(O21+P21),"-")</f>
        <v>-</v>
      </c>
      <c r="U21" s="182"/>
      <c r="V21" s="84">
        <v>0</v>
      </c>
      <c r="W21" s="82" t="str">
        <f>IF(P21=0,"-",V21/P21)</f>
        <v>-</v>
      </c>
      <c r="X21" s="186">
        <v>0</v>
      </c>
      <c r="Y21" s="187" t="str">
        <f>IFERROR(X21/P21,"-")</f>
        <v>-</v>
      </c>
      <c r="Z21" s="187" t="str">
        <f>IFERROR(X21/V21,"-")</f>
        <v>-</v>
      </c>
      <c r="AA21" s="188"/>
      <c r="AB21" s="85"/>
      <c r="AC21" s="79"/>
      <c r="AD21" s="94"/>
      <c r="AE21" s="95" t="str">
        <f>IF(P21=0,"",IF(AD21=0,"",(AD21/P21)))</f>
        <v/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 t="str">
        <f>IF(P21=0,"",IF(AM21=0,"",(AM21/P21)))</f>
        <v/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 t="str">
        <f>IF(P21=0,"",IF(AV21=0,"",(AV21/P21)))</f>
        <v/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 t="str">
        <f>IF(P21=0,"",IF(BE21=0,"",(BE21/P21)))</f>
        <v/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/>
      <c r="BO21" s="120" t="str">
        <f>IF(P21=0,"",IF(BN21=0,"",(BN21/P21)))</f>
        <v/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/>
      <c r="BX21" s="127" t="str">
        <f>IF(P21=0,"",IF(BW21=0,"",(BW21/P21)))</f>
        <v/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 t="str">
        <f>IF(P21=0,"",IF(CF21=0,"",(CF21/P21)))</f>
        <v/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105</v>
      </c>
      <c r="C22" s="203"/>
      <c r="D22" s="203" t="s">
        <v>106</v>
      </c>
      <c r="E22" s="203" t="s">
        <v>107</v>
      </c>
      <c r="F22" s="203" t="s">
        <v>64</v>
      </c>
      <c r="G22" s="203"/>
      <c r="H22" s="90" t="s">
        <v>101</v>
      </c>
      <c r="I22" s="90"/>
      <c r="J22" s="188"/>
      <c r="K22" s="81">
        <v>4</v>
      </c>
      <c r="L22" s="81">
        <v>0</v>
      </c>
      <c r="M22" s="81">
        <v>29</v>
      </c>
      <c r="N22" s="91">
        <v>1</v>
      </c>
      <c r="O22" s="92">
        <v>0</v>
      </c>
      <c r="P22" s="93">
        <f>N22+O22</f>
        <v>1</v>
      </c>
      <c r="Q22" s="82">
        <f>IFERROR(P22/M22,"-")</f>
        <v>0.03448275862069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109</v>
      </c>
      <c r="E23" s="203" t="s">
        <v>110</v>
      </c>
      <c r="F23" s="203" t="s">
        <v>64</v>
      </c>
      <c r="G23" s="203"/>
      <c r="H23" s="90" t="s">
        <v>101</v>
      </c>
      <c r="I23" s="90"/>
      <c r="J23" s="188"/>
      <c r="K23" s="81">
        <v>10</v>
      </c>
      <c r="L23" s="81">
        <v>0</v>
      </c>
      <c r="M23" s="81">
        <v>26</v>
      </c>
      <c r="N23" s="91">
        <v>1</v>
      </c>
      <c r="O23" s="92">
        <v>0</v>
      </c>
      <c r="P23" s="93">
        <f>N23+O23</f>
        <v>1</v>
      </c>
      <c r="Q23" s="82">
        <f>IFERROR(P23/M23,"-")</f>
        <v>0.038461538461538</v>
      </c>
      <c r="R23" s="81">
        <v>0</v>
      </c>
      <c r="S23" s="81">
        <v>1</v>
      </c>
      <c r="T23" s="82">
        <f>IFERROR(S23/(O23+P23),"-")</f>
        <v>1</v>
      </c>
      <c r="U23" s="182"/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1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76</v>
      </c>
      <c r="E24" s="203" t="s">
        <v>76</v>
      </c>
      <c r="F24" s="203" t="s">
        <v>77</v>
      </c>
      <c r="G24" s="203"/>
      <c r="H24" s="90"/>
      <c r="I24" s="90"/>
      <c r="J24" s="188"/>
      <c r="K24" s="81">
        <v>165</v>
      </c>
      <c r="L24" s="81">
        <v>62</v>
      </c>
      <c r="M24" s="81">
        <v>16</v>
      </c>
      <c r="N24" s="91">
        <v>14</v>
      </c>
      <c r="O24" s="92">
        <v>0</v>
      </c>
      <c r="P24" s="93">
        <f>N24+O24</f>
        <v>14</v>
      </c>
      <c r="Q24" s="82">
        <f>IFERROR(P24/M24,"-")</f>
        <v>0.875</v>
      </c>
      <c r="R24" s="81">
        <v>1</v>
      </c>
      <c r="S24" s="81">
        <v>5</v>
      </c>
      <c r="T24" s="82">
        <f>IFERROR(S24/(O24+P24),"-")</f>
        <v>0.35714285714286</v>
      </c>
      <c r="U24" s="182"/>
      <c r="V24" s="84">
        <v>4</v>
      </c>
      <c r="W24" s="82">
        <f>IF(P24=0,"-",V24/P24)</f>
        <v>0.28571428571429</v>
      </c>
      <c r="X24" s="186">
        <v>943500</v>
      </c>
      <c r="Y24" s="187">
        <f>IFERROR(X24/P24,"-")</f>
        <v>67392.857142857</v>
      </c>
      <c r="Z24" s="187">
        <f>IFERROR(X24/V24,"-")</f>
        <v>235875</v>
      </c>
      <c r="AA24" s="188"/>
      <c r="AB24" s="85"/>
      <c r="AC24" s="79"/>
      <c r="AD24" s="94">
        <v>1</v>
      </c>
      <c r="AE24" s="95">
        <f>IF(P24=0,"",IF(AD24=0,"",(AD24/P24)))</f>
        <v>0.071428571428571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>
        <v>1</v>
      </c>
      <c r="AW24" s="107">
        <f>IF(P24=0,"",IF(AV24=0,"",(AV24/P24)))</f>
        <v>0.071428571428571</v>
      </c>
      <c r="AX24" s="106"/>
      <c r="AY24" s="108">
        <f>IFERROR(AX24/AV24,"-")</f>
        <v>0</v>
      </c>
      <c r="AZ24" s="109"/>
      <c r="BA24" s="110">
        <f>IFERROR(AZ24/AV24,"-")</f>
        <v>0</v>
      </c>
      <c r="BB24" s="111"/>
      <c r="BC24" s="111"/>
      <c r="BD24" s="111"/>
      <c r="BE24" s="112">
        <v>2</v>
      </c>
      <c r="BF24" s="113">
        <f>IF(P24=0,"",IF(BE24=0,"",(BE24/P24)))</f>
        <v>0.14285714285714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7</v>
      </c>
      <c r="BO24" s="120">
        <f>IF(P24=0,"",IF(BN24=0,"",(BN24/P24)))</f>
        <v>0.5</v>
      </c>
      <c r="BP24" s="121">
        <v>6</v>
      </c>
      <c r="BQ24" s="122">
        <f>IFERROR(BP24/BN24,"-")</f>
        <v>0.85714285714286</v>
      </c>
      <c r="BR24" s="123">
        <v>1240500</v>
      </c>
      <c r="BS24" s="124">
        <f>IFERROR(BR24/BN24,"-")</f>
        <v>177214.28571429</v>
      </c>
      <c r="BT24" s="125">
        <v>3</v>
      </c>
      <c r="BU24" s="125"/>
      <c r="BV24" s="125">
        <v>3</v>
      </c>
      <c r="BW24" s="126">
        <v>3</v>
      </c>
      <c r="BX24" s="127">
        <f>IF(P24=0,"",IF(BW24=0,"",(BW24/P24)))</f>
        <v>0.21428571428571</v>
      </c>
      <c r="BY24" s="128">
        <v>1</v>
      </c>
      <c r="BZ24" s="129">
        <f>IFERROR(BY24/BW24,"-")</f>
        <v>0.33333333333333</v>
      </c>
      <c r="CA24" s="130">
        <v>10000</v>
      </c>
      <c r="CB24" s="131">
        <f>IFERROR(CA24/BW24,"-")</f>
        <v>3333.3333333333</v>
      </c>
      <c r="CC24" s="132">
        <v>1</v>
      </c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4</v>
      </c>
      <c r="CP24" s="141">
        <v>943500</v>
      </c>
      <c r="CQ24" s="141">
        <v>847500</v>
      </c>
      <c r="CR24" s="141"/>
      <c r="CS24" s="142" t="str">
        <f>IF(AND(CQ24=0,CR24=0),"",IF(AND(CQ24&lt;=100000,CR24&lt;=100000),"",IF(CQ24/CP24&gt;0.7,"男高",IF(CR24/CP24&gt;0.7,"女高",""))))</f>
        <v>男高</v>
      </c>
    </row>
    <row r="25" spans="1:98">
      <c r="A25" s="80">
        <f>AB25</f>
        <v>1.7066666666667</v>
      </c>
      <c r="B25" s="203" t="s">
        <v>112</v>
      </c>
      <c r="C25" s="203"/>
      <c r="D25" s="203" t="s">
        <v>62</v>
      </c>
      <c r="E25" s="203" t="s">
        <v>63</v>
      </c>
      <c r="F25" s="203" t="s">
        <v>64</v>
      </c>
      <c r="G25" s="203" t="s">
        <v>113</v>
      </c>
      <c r="H25" s="90" t="s">
        <v>66</v>
      </c>
      <c r="I25" s="204" t="s">
        <v>93</v>
      </c>
      <c r="J25" s="188">
        <v>150000</v>
      </c>
      <c r="K25" s="81">
        <v>9</v>
      </c>
      <c r="L25" s="81">
        <v>0</v>
      </c>
      <c r="M25" s="81">
        <v>43</v>
      </c>
      <c r="N25" s="91">
        <v>7</v>
      </c>
      <c r="O25" s="92">
        <v>0</v>
      </c>
      <c r="P25" s="93">
        <f>N25+O25</f>
        <v>7</v>
      </c>
      <c r="Q25" s="82">
        <f>IFERROR(P25/M25,"-")</f>
        <v>0.16279069767442</v>
      </c>
      <c r="R25" s="81">
        <v>1</v>
      </c>
      <c r="S25" s="81">
        <v>4</v>
      </c>
      <c r="T25" s="82">
        <f>IFERROR(S25/(O25+P25),"-")</f>
        <v>0.57142857142857</v>
      </c>
      <c r="U25" s="182">
        <f>IFERROR(J25/SUM(P25:P26),"-")</f>
        <v>12500</v>
      </c>
      <c r="V25" s="84">
        <v>2</v>
      </c>
      <c r="W25" s="82">
        <f>IF(P25=0,"-",V25/P25)</f>
        <v>0.28571428571429</v>
      </c>
      <c r="X25" s="186">
        <v>256000</v>
      </c>
      <c r="Y25" s="187">
        <f>IFERROR(X25/P25,"-")</f>
        <v>36571.428571429</v>
      </c>
      <c r="Z25" s="187">
        <f>IFERROR(X25/V25,"-")</f>
        <v>128000</v>
      </c>
      <c r="AA25" s="188">
        <f>SUM(X25:X26)-SUM(J25:J26)</f>
        <v>106000</v>
      </c>
      <c r="AB25" s="85">
        <f>SUM(X25:X26)/SUM(J25:J26)</f>
        <v>1.7066666666667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>
        <v>1</v>
      </c>
      <c r="AW25" s="107">
        <f>IF(P25=0,"",IF(AV25=0,"",(AV25/P25)))</f>
        <v>0.14285714285714</v>
      </c>
      <c r="AX25" s="106"/>
      <c r="AY25" s="108">
        <f>IFERROR(AX25/AV25,"-")</f>
        <v>0</v>
      </c>
      <c r="AZ25" s="109"/>
      <c r="BA25" s="110">
        <f>IFERROR(AZ25/AV25,"-")</f>
        <v>0</v>
      </c>
      <c r="BB25" s="111"/>
      <c r="BC25" s="111"/>
      <c r="BD25" s="111"/>
      <c r="BE25" s="112">
        <v>3</v>
      </c>
      <c r="BF25" s="113">
        <f>IF(P25=0,"",IF(BE25=0,"",(BE25/P25)))</f>
        <v>0.42857142857143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>
        <v>3</v>
      </c>
      <c r="BO25" s="120">
        <f>IF(P25=0,"",IF(BN25=0,"",(BN25/P25)))</f>
        <v>0.42857142857143</v>
      </c>
      <c r="BP25" s="121">
        <v>2</v>
      </c>
      <c r="BQ25" s="122">
        <f>IFERROR(BP25/BN25,"-")</f>
        <v>0.66666666666667</v>
      </c>
      <c r="BR25" s="123">
        <v>256000</v>
      </c>
      <c r="BS25" s="124">
        <f>IFERROR(BR25/BN25,"-")</f>
        <v>85333.333333333</v>
      </c>
      <c r="BT25" s="125"/>
      <c r="BU25" s="125"/>
      <c r="BV25" s="125">
        <v>2</v>
      </c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256000</v>
      </c>
      <c r="CQ25" s="141">
        <v>190000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114</v>
      </c>
      <c r="C26" s="203"/>
      <c r="D26" s="203" t="s">
        <v>62</v>
      </c>
      <c r="E26" s="203" t="s">
        <v>63</v>
      </c>
      <c r="F26" s="203" t="s">
        <v>77</v>
      </c>
      <c r="G26" s="203"/>
      <c r="H26" s="90"/>
      <c r="I26" s="90"/>
      <c r="J26" s="188"/>
      <c r="K26" s="81">
        <v>38</v>
      </c>
      <c r="L26" s="81">
        <v>25</v>
      </c>
      <c r="M26" s="81">
        <v>22</v>
      </c>
      <c r="N26" s="91">
        <v>5</v>
      </c>
      <c r="O26" s="92">
        <v>0</v>
      </c>
      <c r="P26" s="93">
        <f>N26+O26</f>
        <v>5</v>
      </c>
      <c r="Q26" s="82">
        <f>IFERROR(P26/M26,"-")</f>
        <v>0.22727272727273</v>
      </c>
      <c r="R26" s="81">
        <v>1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0.4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2</v>
      </c>
      <c r="BX26" s="127">
        <f>IF(P26=0,"",IF(BW26=0,"",(BW26/P26)))</f>
        <v>0.4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0.25555555555556</v>
      </c>
      <c r="B27" s="203" t="s">
        <v>115</v>
      </c>
      <c r="C27" s="203"/>
      <c r="D27" s="203" t="s">
        <v>91</v>
      </c>
      <c r="E27" s="203" t="s">
        <v>92</v>
      </c>
      <c r="F27" s="203" t="s">
        <v>64</v>
      </c>
      <c r="G27" s="203" t="s">
        <v>113</v>
      </c>
      <c r="H27" s="90" t="s">
        <v>87</v>
      </c>
      <c r="I27" s="204" t="s">
        <v>67</v>
      </c>
      <c r="J27" s="188">
        <v>90000</v>
      </c>
      <c r="K27" s="81">
        <v>10</v>
      </c>
      <c r="L27" s="81">
        <v>0</v>
      </c>
      <c r="M27" s="81">
        <v>36</v>
      </c>
      <c r="N27" s="91">
        <v>4</v>
      </c>
      <c r="O27" s="92">
        <v>0</v>
      </c>
      <c r="P27" s="93">
        <f>N27+O27</f>
        <v>4</v>
      </c>
      <c r="Q27" s="82">
        <f>IFERROR(P27/M27,"-")</f>
        <v>0.11111111111111</v>
      </c>
      <c r="R27" s="81">
        <v>0</v>
      </c>
      <c r="S27" s="81">
        <v>2</v>
      </c>
      <c r="T27" s="82">
        <f>IFERROR(S27/(O27+P27),"-")</f>
        <v>0.5</v>
      </c>
      <c r="U27" s="182">
        <f>IFERROR(J27/SUM(P27:P28),"-")</f>
        <v>9000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-67000</v>
      </c>
      <c r="AB27" s="85">
        <f>SUM(X27:X28)/SUM(J27:J28)</f>
        <v>0.25555555555556</v>
      </c>
      <c r="AC27" s="79"/>
      <c r="AD27" s="94">
        <v>1</v>
      </c>
      <c r="AE27" s="95">
        <f>IF(P27=0,"",IF(AD27=0,"",(AD27/P27)))</f>
        <v>0.25</v>
      </c>
      <c r="AF27" s="94"/>
      <c r="AG27" s="96">
        <f>IFERROR(AF27/AD27,"-")</f>
        <v>0</v>
      </c>
      <c r="AH27" s="97"/>
      <c r="AI27" s="98">
        <f>IFERROR(AH27/AD27,"-")</f>
        <v>0</v>
      </c>
      <c r="AJ27" s="99"/>
      <c r="AK27" s="99"/>
      <c r="AL27" s="99"/>
      <c r="AM27" s="100">
        <v>1</v>
      </c>
      <c r="AN27" s="101">
        <f>IF(P27=0,"",IF(AM27=0,"",(AM27/P27)))</f>
        <v>0.25</v>
      </c>
      <c r="AO27" s="100"/>
      <c r="AP27" s="102">
        <f>IFERROR(AP27/AM27,"-")</f>
        <v>0</v>
      </c>
      <c r="AQ27" s="103"/>
      <c r="AR27" s="104">
        <f>IFERROR(AQ27/AM27,"-")</f>
        <v>0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/>
      <c r="BO27" s="120">
        <f>IF(P27=0,"",IF(BN27=0,"",(BN27/P27)))</f>
        <v>0</v>
      </c>
      <c r="BP27" s="121"/>
      <c r="BQ27" s="122" t="str">
        <f>IFERROR(BP27/BN27,"-")</f>
        <v>-</v>
      </c>
      <c r="BR27" s="123"/>
      <c r="BS27" s="124" t="str">
        <f>IFERROR(BR27/BN27,"-")</f>
        <v>-</v>
      </c>
      <c r="BT27" s="125"/>
      <c r="BU27" s="125"/>
      <c r="BV27" s="125"/>
      <c r="BW27" s="126">
        <v>2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116</v>
      </c>
      <c r="C28" s="203"/>
      <c r="D28" s="203" t="s">
        <v>91</v>
      </c>
      <c r="E28" s="203" t="s">
        <v>92</v>
      </c>
      <c r="F28" s="203" t="s">
        <v>77</v>
      </c>
      <c r="G28" s="203"/>
      <c r="H28" s="90"/>
      <c r="I28" s="90"/>
      <c r="J28" s="188"/>
      <c r="K28" s="81">
        <v>19</v>
      </c>
      <c r="L28" s="81">
        <v>16</v>
      </c>
      <c r="M28" s="81">
        <v>6</v>
      </c>
      <c r="N28" s="91">
        <v>6</v>
      </c>
      <c r="O28" s="92">
        <v>0</v>
      </c>
      <c r="P28" s="93">
        <f>N28+O28</f>
        <v>6</v>
      </c>
      <c r="Q28" s="82">
        <f>IFERROR(P28/M28,"-")</f>
        <v>1</v>
      </c>
      <c r="R28" s="81">
        <v>1</v>
      </c>
      <c r="S28" s="81">
        <v>2</v>
      </c>
      <c r="T28" s="82">
        <f>IFERROR(S28/(O28+P28),"-")</f>
        <v>0.33333333333333</v>
      </c>
      <c r="U28" s="182"/>
      <c r="V28" s="84">
        <v>2</v>
      </c>
      <c r="W28" s="82">
        <f>IF(P28=0,"-",V28/P28)</f>
        <v>0.33333333333333</v>
      </c>
      <c r="X28" s="186">
        <v>23000</v>
      </c>
      <c r="Y28" s="187">
        <f>IFERROR(X28/P28,"-")</f>
        <v>3833.3333333333</v>
      </c>
      <c r="Z28" s="187">
        <f>IFERROR(X28/V28,"-")</f>
        <v>11500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0.16666666666667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0.5</v>
      </c>
      <c r="BP28" s="121">
        <v>2</v>
      </c>
      <c r="BQ28" s="122">
        <f>IFERROR(BP28/BN28,"-")</f>
        <v>0.66666666666667</v>
      </c>
      <c r="BR28" s="123">
        <v>23000</v>
      </c>
      <c r="BS28" s="124">
        <f>IFERROR(BR28/BN28,"-")</f>
        <v>7666.6666666667</v>
      </c>
      <c r="BT28" s="125"/>
      <c r="BU28" s="125"/>
      <c r="BV28" s="125">
        <v>2</v>
      </c>
      <c r="BW28" s="126">
        <v>2</v>
      </c>
      <c r="BX28" s="127">
        <f>IF(P28=0,"",IF(BW28=0,"",(BW28/P28)))</f>
        <v>0.33333333333333</v>
      </c>
      <c r="BY28" s="128"/>
      <c r="BZ28" s="129">
        <f>IFERROR(BY28/BW28,"-")</f>
        <v>0</v>
      </c>
      <c r="CA28" s="130"/>
      <c r="CB28" s="131">
        <f>IFERROR(CA28/BW28,"-")</f>
        <v>0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2</v>
      </c>
      <c r="CP28" s="141">
        <v>23000</v>
      </c>
      <c r="CQ28" s="141">
        <v>12000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1.8684210526316</v>
      </c>
      <c r="B29" s="203" t="s">
        <v>117</v>
      </c>
      <c r="C29" s="203"/>
      <c r="D29" s="203" t="s">
        <v>80</v>
      </c>
      <c r="E29" s="203" t="s">
        <v>81</v>
      </c>
      <c r="F29" s="203" t="s">
        <v>64</v>
      </c>
      <c r="G29" s="203" t="s">
        <v>118</v>
      </c>
      <c r="H29" s="90" t="s">
        <v>66</v>
      </c>
      <c r="I29" s="205" t="s">
        <v>97</v>
      </c>
      <c r="J29" s="188">
        <v>190000</v>
      </c>
      <c r="K29" s="81">
        <v>10</v>
      </c>
      <c r="L29" s="81">
        <v>0</v>
      </c>
      <c r="M29" s="81">
        <v>30</v>
      </c>
      <c r="N29" s="91">
        <v>4</v>
      </c>
      <c r="O29" s="92">
        <v>0</v>
      </c>
      <c r="P29" s="93">
        <f>N29+O29</f>
        <v>4</v>
      </c>
      <c r="Q29" s="82">
        <f>IFERROR(P29/M29,"-")</f>
        <v>0.13333333333333</v>
      </c>
      <c r="R29" s="81">
        <v>0</v>
      </c>
      <c r="S29" s="81">
        <v>1</v>
      </c>
      <c r="T29" s="82">
        <f>IFERROR(S29/(O29+P29),"-")</f>
        <v>0.25</v>
      </c>
      <c r="U29" s="182">
        <f>IFERROR(J29/SUM(P29:P30),"-")</f>
        <v>21111.111111111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SUM(X29:X30)-SUM(J29:J30)</f>
        <v>165000</v>
      </c>
      <c r="AB29" s="85">
        <f>SUM(X29:X30)/SUM(J29:J30)</f>
        <v>1.8684210526316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>
        <v>1</v>
      </c>
      <c r="AW29" s="107">
        <f>IF(P29=0,"",IF(AV29=0,"",(AV29/P29)))</f>
        <v>0.25</v>
      </c>
      <c r="AX29" s="106"/>
      <c r="AY29" s="108">
        <f>IFERROR(AX29/AV29,"-")</f>
        <v>0</v>
      </c>
      <c r="AZ29" s="109"/>
      <c r="BA29" s="110">
        <f>IFERROR(AZ29/AV29,"-")</f>
        <v>0</v>
      </c>
      <c r="BB29" s="111"/>
      <c r="BC29" s="111"/>
      <c r="BD29" s="111"/>
      <c r="BE29" s="112">
        <v>1</v>
      </c>
      <c r="BF29" s="113">
        <f>IF(P29=0,"",IF(BE29=0,"",(BE29/P29)))</f>
        <v>0.25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2</v>
      </c>
      <c r="BO29" s="120">
        <f>IF(P29=0,"",IF(BN29=0,"",(BN29/P29)))</f>
        <v>0.5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119</v>
      </c>
      <c r="C30" s="203"/>
      <c r="D30" s="203" t="s">
        <v>80</v>
      </c>
      <c r="E30" s="203" t="s">
        <v>81</v>
      </c>
      <c r="F30" s="203" t="s">
        <v>77</v>
      </c>
      <c r="G30" s="203"/>
      <c r="H30" s="90"/>
      <c r="I30" s="90"/>
      <c r="J30" s="188"/>
      <c r="K30" s="81">
        <v>48</v>
      </c>
      <c r="L30" s="81">
        <v>28</v>
      </c>
      <c r="M30" s="81">
        <v>3</v>
      </c>
      <c r="N30" s="91">
        <v>5</v>
      </c>
      <c r="O30" s="92">
        <v>0</v>
      </c>
      <c r="P30" s="93">
        <f>N30+O30</f>
        <v>5</v>
      </c>
      <c r="Q30" s="82">
        <f>IFERROR(P30/M30,"-")</f>
        <v>1.6666666666667</v>
      </c>
      <c r="R30" s="81">
        <v>2</v>
      </c>
      <c r="S30" s="81">
        <v>2</v>
      </c>
      <c r="T30" s="82">
        <f>IFERROR(S30/(O30+P30),"-")</f>
        <v>0.4</v>
      </c>
      <c r="U30" s="182"/>
      <c r="V30" s="84">
        <v>2</v>
      </c>
      <c r="W30" s="82">
        <f>IF(P30=0,"-",V30/P30)</f>
        <v>0.4</v>
      </c>
      <c r="X30" s="186">
        <v>355000</v>
      </c>
      <c r="Y30" s="187">
        <f>IFERROR(X30/P30,"-")</f>
        <v>71000</v>
      </c>
      <c r="Z30" s="187">
        <f>IFERROR(X30/V30,"-")</f>
        <v>177500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0.6</v>
      </c>
      <c r="BP30" s="121">
        <v>2</v>
      </c>
      <c r="BQ30" s="122">
        <f>IFERROR(BP30/BN30,"-")</f>
        <v>0.66666666666667</v>
      </c>
      <c r="BR30" s="123">
        <v>355000</v>
      </c>
      <c r="BS30" s="124">
        <f>IFERROR(BR30/BN30,"-")</f>
        <v>118333.33333333</v>
      </c>
      <c r="BT30" s="125"/>
      <c r="BU30" s="125"/>
      <c r="BV30" s="125">
        <v>2</v>
      </c>
      <c r="BW30" s="126">
        <v>1</v>
      </c>
      <c r="BX30" s="127">
        <f>IF(P30=0,"",IF(BW30=0,"",(BW30/P30)))</f>
        <v>0.2</v>
      </c>
      <c r="BY30" s="128"/>
      <c r="BZ30" s="129">
        <f>IFERROR(BY30/BW30,"-")</f>
        <v>0</v>
      </c>
      <c r="CA30" s="130"/>
      <c r="CB30" s="131">
        <f>IFERROR(CA30/BW30,"-")</f>
        <v>0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355000</v>
      </c>
      <c r="CQ30" s="141">
        <v>220000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>
        <f>AB31</f>
        <v>0.4</v>
      </c>
      <c r="B31" s="203" t="s">
        <v>120</v>
      </c>
      <c r="C31" s="203"/>
      <c r="D31" s="203" t="s">
        <v>106</v>
      </c>
      <c r="E31" s="203" t="s">
        <v>107</v>
      </c>
      <c r="F31" s="203" t="s">
        <v>64</v>
      </c>
      <c r="G31" s="203" t="s">
        <v>65</v>
      </c>
      <c r="H31" s="90" t="s">
        <v>87</v>
      </c>
      <c r="I31" s="205" t="s">
        <v>83</v>
      </c>
      <c r="J31" s="188">
        <v>120000</v>
      </c>
      <c r="K31" s="81">
        <v>22</v>
      </c>
      <c r="L31" s="81">
        <v>0</v>
      </c>
      <c r="M31" s="81">
        <v>74</v>
      </c>
      <c r="N31" s="91">
        <v>8</v>
      </c>
      <c r="O31" s="92">
        <v>0</v>
      </c>
      <c r="P31" s="93">
        <f>N31+O31</f>
        <v>8</v>
      </c>
      <c r="Q31" s="82">
        <f>IFERROR(P31/M31,"-")</f>
        <v>0.10810810810811</v>
      </c>
      <c r="R31" s="81">
        <v>0</v>
      </c>
      <c r="S31" s="81">
        <v>4</v>
      </c>
      <c r="T31" s="82">
        <f>IFERROR(S31/(O31+P31),"-")</f>
        <v>0.5</v>
      </c>
      <c r="U31" s="182">
        <f>IFERROR(J31/SUM(P31:P32),"-")</f>
        <v>7058.8235294118</v>
      </c>
      <c r="V31" s="84">
        <v>2</v>
      </c>
      <c r="W31" s="82">
        <f>IF(P31=0,"-",V31/P31)</f>
        <v>0.25</v>
      </c>
      <c r="X31" s="186">
        <v>45000</v>
      </c>
      <c r="Y31" s="187">
        <f>IFERROR(X31/P31,"-")</f>
        <v>5625</v>
      </c>
      <c r="Z31" s="187">
        <f>IFERROR(X31/V31,"-")</f>
        <v>22500</v>
      </c>
      <c r="AA31" s="188">
        <f>SUM(X31:X32)-SUM(J31:J32)</f>
        <v>-72000</v>
      </c>
      <c r="AB31" s="85">
        <f>SUM(X31:X32)/SUM(J31:J32)</f>
        <v>0.4</v>
      </c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0.125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>
        <v>1</v>
      </c>
      <c r="AW31" s="107">
        <f>IF(P31=0,"",IF(AV31=0,"",(AV31/P31)))</f>
        <v>0.125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>
        <v>1</v>
      </c>
      <c r="BF31" s="113">
        <f>IF(P31=0,"",IF(BE31=0,"",(BE31/P31)))</f>
        <v>0.125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0.25</v>
      </c>
      <c r="BP31" s="121">
        <v>1</v>
      </c>
      <c r="BQ31" s="122">
        <f>IFERROR(BP31/BN31,"-")</f>
        <v>0.5</v>
      </c>
      <c r="BR31" s="123">
        <v>40000</v>
      </c>
      <c r="BS31" s="124">
        <f>IFERROR(BR31/BN31,"-")</f>
        <v>20000</v>
      </c>
      <c r="BT31" s="125"/>
      <c r="BU31" s="125"/>
      <c r="BV31" s="125">
        <v>1</v>
      </c>
      <c r="BW31" s="126">
        <v>2</v>
      </c>
      <c r="BX31" s="127">
        <f>IF(P31=0,"",IF(BW31=0,"",(BW31/P31)))</f>
        <v>0.25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0.125</v>
      </c>
      <c r="CH31" s="135">
        <v>1</v>
      </c>
      <c r="CI31" s="136">
        <f>IFERROR(CH31/CF31,"-")</f>
        <v>1</v>
      </c>
      <c r="CJ31" s="137">
        <v>5000</v>
      </c>
      <c r="CK31" s="138">
        <f>IFERROR(CJ31/CF31,"-")</f>
        <v>5000</v>
      </c>
      <c r="CL31" s="139">
        <v>1</v>
      </c>
      <c r="CM31" s="139"/>
      <c r="CN31" s="139"/>
      <c r="CO31" s="140">
        <v>2</v>
      </c>
      <c r="CP31" s="141">
        <v>45000</v>
      </c>
      <c r="CQ31" s="141">
        <v>40000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121</v>
      </c>
      <c r="C32" s="203"/>
      <c r="D32" s="203" t="s">
        <v>106</v>
      </c>
      <c r="E32" s="203" t="s">
        <v>107</v>
      </c>
      <c r="F32" s="203" t="s">
        <v>77</v>
      </c>
      <c r="G32" s="203"/>
      <c r="H32" s="90"/>
      <c r="I32" s="90"/>
      <c r="J32" s="188"/>
      <c r="K32" s="81">
        <v>36</v>
      </c>
      <c r="L32" s="81">
        <v>29</v>
      </c>
      <c r="M32" s="81">
        <v>9</v>
      </c>
      <c r="N32" s="91">
        <v>9</v>
      </c>
      <c r="O32" s="92">
        <v>0</v>
      </c>
      <c r="P32" s="93">
        <f>N32+O32</f>
        <v>9</v>
      </c>
      <c r="Q32" s="82">
        <f>IFERROR(P32/M32,"-")</f>
        <v>1</v>
      </c>
      <c r="R32" s="81">
        <v>0</v>
      </c>
      <c r="S32" s="81">
        <v>2</v>
      </c>
      <c r="T32" s="82">
        <f>IFERROR(S32/(O32+P32),"-")</f>
        <v>0.22222222222222</v>
      </c>
      <c r="U32" s="182"/>
      <c r="V32" s="84">
        <v>2</v>
      </c>
      <c r="W32" s="82">
        <f>IF(P32=0,"-",V32/P32)</f>
        <v>0.22222222222222</v>
      </c>
      <c r="X32" s="186">
        <v>3000</v>
      </c>
      <c r="Y32" s="187">
        <f>IFERROR(X32/P32,"-")</f>
        <v>333.33333333333</v>
      </c>
      <c r="Z32" s="187">
        <f>IFERROR(X32/V32,"-")</f>
        <v>1500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0.11111111111111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1</v>
      </c>
      <c r="BF32" s="113">
        <f>IF(P32=0,"",IF(BE32=0,"",(BE32/P32)))</f>
        <v>0.11111111111111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0.11111111111111</v>
      </c>
      <c r="BP32" s="121">
        <v>1</v>
      </c>
      <c r="BQ32" s="122">
        <f>IFERROR(BP32/BN32,"-")</f>
        <v>1</v>
      </c>
      <c r="BR32" s="123">
        <v>1000</v>
      </c>
      <c r="BS32" s="124">
        <f>IFERROR(BR32/BN32,"-")</f>
        <v>1000</v>
      </c>
      <c r="BT32" s="125">
        <v>1</v>
      </c>
      <c r="BU32" s="125"/>
      <c r="BV32" s="125"/>
      <c r="BW32" s="126">
        <v>4</v>
      </c>
      <c r="BX32" s="127">
        <f>IF(P32=0,"",IF(BW32=0,"",(BW32/P32)))</f>
        <v>0.44444444444444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>
        <v>2</v>
      </c>
      <c r="CG32" s="134">
        <f>IF(P32=0,"",IF(CF32=0,"",(CF32/P32)))</f>
        <v>0.22222222222222</v>
      </c>
      <c r="CH32" s="135">
        <v>1</v>
      </c>
      <c r="CI32" s="136">
        <f>IFERROR(CH32/CF32,"-")</f>
        <v>0.5</v>
      </c>
      <c r="CJ32" s="137">
        <v>2000</v>
      </c>
      <c r="CK32" s="138">
        <f>IFERROR(CJ32/CF32,"-")</f>
        <v>1000</v>
      </c>
      <c r="CL32" s="139">
        <v>1</v>
      </c>
      <c r="CM32" s="139"/>
      <c r="CN32" s="139"/>
      <c r="CO32" s="140">
        <v>2</v>
      </c>
      <c r="CP32" s="141">
        <v>3000</v>
      </c>
      <c r="CQ32" s="141">
        <v>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0.25</v>
      </c>
      <c r="B33" s="203" t="s">
        <v>122</v>
      </c>
      <c r="C33" s="203"/>
      <c r="D33" s="203" t="s">
        <v>91</v>
      </c>
      <c r="E33" s="203" t="s">
        <v>92</v>
      </c>
      <c r="F33" s="203" t="s">
        <v>64</v>
      </c>
      <c r="G33" s="203" t="s">
        <v>65</v>
      </c>
      <c r="H33" s="90" t="s">
        <v>87</v>
      </c>
      <c r="I33" s="90" t="s">
        <v>123</v>
      </c>
      <c r="J33" s="188">
        <v>120000</v>
      </c>
      <c r="K33" s="81">
        <v>14</v>
      </c>
      <c r="L33" s="81">
        <v>0</v>
      </c>
      <c r="M33" s="81">
        <v>50</v>
      </c>
      <c r="N33" s="91">
        <v>6</v>
      </c>
      <c r="O33" s="92">
        <v>0</v>
      </c>
      <c r="P33" s="93">
        <f>N33+O33</f>
        <v>6</v>
      </c>
      <c r="Q33" s="82">
        <f>IFERROR(P33/M33,"-")</f>
        <v>0.12</v>
      </c>
      <c r="R33" s="81">
        <v>1</v>
      </c>
      <c r="S33" s="81">
        <v>3</v>
      </c>
      <c r="T33" s="82">
        <f>IFERROR(S33/(O33+P33),"-")</f>
        <v>0.5</v>
      </c>
      <c r="U33" s="182">
        <f>IFERROR(J33/SUM(P33:P34),"-")</f>
        <v>12000</v>
      </c>
      <c r="V33" s="84">
        <v>3</v>
      </c>
      <c r="W33" s="82">
        <f>IF(P33=0,"-",V33/P33)</f>
        <v>0.5</v>
      </c>
      <c r="X33" s="186">
        <v>22000</v>
      </c>
      <c r="Y33" s="187">
        <f>IFERROR(X33/P33,"-")</f>
        <v>3666.6666666667</v>
      </c>
      <c r="Z33" s="187">
        <f>IFERROR(X33/V33,"-")</f>
        <v>7333.3333333333</v>
      </c>
      <c r="AA33" s="188">
        <f>SUM(X33:X34)-SUM(J33:J34)</f>
        <v>-90000</v>
      </c>
      <c r="AB33" s="85">
        <f>SUM(X33:X34)/SUM(J33:J34)</f>
        <v>0.25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2</v>
      </c>
      <c r="BF33" s="113">
        <f>IF(P33=0,"",IF(BE33=0,"",(BE33/P33)))</f>
        <v>0.33333333333333</v>
      </c>
      <c r="BG33" s="112">
        <v>1</v>
      </c>
      <c r="BH33" s="114">
        <f>IFERROR(BG33/BE33,"-")</f>
        <v>0.5</v>
      </c>
      <c r="BI33" s="115">
        <v>5000</v>
      </c>
      <c r="BJ33" s="116">
        <f>IFERROR(BI33/BE33,"-")</f>
        <v>2500</v>
      </c>
      <c r="BK33" s="117">
        <v>1</v>
      </c>
      <c r="BL33" s="117"/>
      <c r="BM33" s="117"/>
      <c r="BN33" s="119">
        <v>2</v>
      </c>
      <c r="BO33" s="120">
        <f>IF(P33=0,"",IF(BN33=0,"",(BN33/P33)))</f>
        <v>0.33333333333333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2</v>
      </c>
      <c r="BX33" s="127">
        <f>IF(P33=0,"",IF(BW33=0,"",(BW33/P33)))</f>
        <v>0.33333333333333</v>
      </c>
      <c r="BY33" s="128">
        <v>2</v>
      </c>
      <c r="BZ33" s="129">
        <f>IFERROR(BY33/BW33,"-")</f>
        <v>1</v>
      </c>
      <c r="CA33" s="130">
        <v>17000</v>
      </c>
      <c r="CB33" s="131">
        <f>IFERROR(CA33/BW33,"-")</f>
        <v>8500</v>
      </c>
      <c r="CC33" s="132">
        <v>1</v>
      </c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3</v>
      </c>
      <c r="CP33" s="141">
        <v>22000</v>
      </c>
      <c r="CQ33" s="141">
        <v>16000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124</v>
      </c>
      <c r="C34" s="203"/>
      <c r="D34" s="203" t="s">
        <v>91</v>
      </c>
      <c r="E34" s="203" t="s">
        <v>92</v>
      </c>
      <c r="F34" s="203" t="s">
        <v>77</v>
      </c>
      <c r="G34" s="203"/>
      <c r="H34" s="90"/>
      <c r="I34" s="90"/>
      <c r="J34" s="188"/>
      <c r="K34" s="81">
        <v>32</v>
      </c>
      <c r="L34" s="81">
        <v>23</v>
      </c>
      <c r="M34" s="81">
        <v>1</v>
      </c>
      <c r="N34" s="91">
        <v>4</v>
      </c>
      <c r="O34" s="92">
        <v>0</v>
      </c>
      <c r="P34" s="93">
        <f>N34+O34</f>
        <v>4</v>
      </c>
      <c r="Q34" s="82">
        <f>IFERROR(P34/M34,"-")</f>
        <v>4</v>
      </c>
      <c r="R34" s="81">
        <v>0</v>
      </c>
      <c r="S34" s="81">
        <v>1</v>
      </c>
      <c r="T34" s="82">
        <f>IFERROR(S34/(O34+P34),"-")</f>
        <v>0.25</v>
      </c>
      <c r="U34" s="182"/>
      <c r="V34" s="84">
        <v>1</v>
      </c>
      <c r="W34" s="82">
        <f>IF(P34=0,"-",V34/P34)</f>
        <v>0.25</v>
      </c>
      <c r="X34" s="186">
        <v>8000</v>
      </c>
      <c r="Y34" s="187">
        <f>IFERROR(X34/P34,"-")</f>
        <v>2000</v>
      </c>
      <c r="Z34" s="187">
        <f>IFERROR(X34/V34,"-")</f>
        <v>8000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0.25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2</v>
      </c>
      <c r="BO34" s="120">
        <f>IF(P34=0,"",IF(BN34=0,"",(BN34/P34)))</f>
        <v>0.5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1</v>
      </c>
      <c r="BX34" s="127">
        <f>IF(P34=0,"",IF(BW34=0,"",(BW34/P34)))</f>
        <v>0.25</v>
      </c>
      <c r="BY34" s="128">
        <v>1</v>
      </c>
      <c r="BZ34" s="129">
        <f>IFERROR(BY34/BW34,"-")</f>
        <v>1</v>
      </c>
      <c r="CA34" s="130">
        <v>8000</v>
      </c>
      <c r="CB34" s="131">
        <f>IFERROR(CA34/BW34,"-")</f>
        <v>8000</v>
      </c>
      <c r="CC34" s="132"/>
      <c r="CD34" s="132">
        <v>1</v>
      </c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8000</v>
      </c>
      <c r="CQ34" s="141">
        <v>8000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0.375</v>
      </c>
      <c r="B35" s="203" t="s">
        <v>125</v>
      </c>
      <c r="C35" s="203"/>
      <c r="D35" s="203" t="s">
        <v>126</v>
      </c>
      <c r="E35" s="203" t="s">
        <v>127</v>
      </c>
      <c r="F35" s="203" t="s">
        <v>64</v>
      </c>
      <c r="G35" s="203" t="s">
        <v>65</v>
      </c>
      <c r="H35" s="90" t="s">
        <v>87</v>
      </c>
      <c r="I35" s="90" t="s">
        <v>128</v>
      </c>
      <c r="J35" s="188">
        <v>120000</v>
      </c>
      <c r="K35" s="81">
        <v>5</v>
      </c>
      <c r="L35" s="81">
        <v>0</v>
      </c>
      <c r="M35" s="81">
        <v>22</v>
      </c>
      <c r="N35" s="91">
        <v>4</v>
      </c>
      <c r="O35" s="92">
        <v>0</v>
      </c>
      <c r="P35" s="93">
        <f>N35+O35</f>
        <v>4</v>
      </c>
      <c r="Q35" s="82">
        <f>IFERROR(P35/M35,"-")</f>
        <v>0.18181818181818</v>
      </c>
      <c r="R35" s="81">
        <v>0</v>
      </c>
      <c r="S35" s="81">
        <v>1</v>
      </c>
      <c r="T35" s="82">
        <f>IFERROR(S35/(O35+P35),"-")</f>
        <v>0.25</v>
      </c>
      <c r="U35" s="182">
        <f>IFERROR(J35/SUM(P35:P36),"-")</f>
        <v>13333.333333333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SUM(X35:X36)-SUM(J35:J36)</f>
        <v>-75000</v>
      </c>
      <c r="AB35" s="85">
        <f>SUM(X35:X36)/SUM(J35:J36)</f>
        <v>0.375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>
        <v>1</v>
      </c>
      <c r="AN35" s="101">
        <f>IF(P35=0,"",IF(AM35=0,"",(AM35/P35)))</f>
        <v>0.25</v>
      </c>
      <c r="AO35" s="100"/>
      <c r="AP35" s="102">
        <f>IFERROR(AP35/AM35,"-")</f>
        <v>0</v>
      </c>
      <c r="AQ35" s="103"/>
      <c r="AR35" s="104">
        <f>IFERROR(AQ35/AM35,"-")</f>
        <v>0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1</v>
      </c>
      <c r="BX35" s="127">
        <f>IF(P35=0,"",IF(BW35=0,"",(BW35/P35)))</f>
        <v>0.25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129</v>
      </c>
      <c r="C36" s="203"/>
      <c r="D36" s="203" t="s">
        <v>126</v>
      </c>
      <c r="E36" s="203" t="s">
        <v>127</v>
      </c>
      <c r="F36" s="203" t="s">
        <v>77</v>
      </c>
      <c r="G36" s="203"/>
      <c r="H36" s="90"/>
      <c r="I36" s="90"/>
      <c r="J36" s="188"/>
      <c r="K36" s="81">
        <v>13</v>
      </c>
      <c r="L36" s="81">
        <v>11</v>
      </c>
      <c r="M36" s="81">
        <v>1</v>
      </c>
      <c r="N36" s="91">
        <v>5</v>
      </c>
      <c r="O36" s="92">
        <v>0</v>
      </c>
      <c r="P36" s="93">
        <f>N36+O36</f>
        <v>5</v>
      </c>
      <c r="Q36" s="82">
        <f>IFERROR(P36/M36,"-")</f>
        <v>5</v>
      </c>
      <c r="R36" s="81">
        <v>1</v>
      </c>
      <c r="S36" s="81">
        <v>2</v>
      </c>
      <c r="T36" s="82">
        <f>IFERROR(S36/(O36+P36),"-")</f>
        <v>0.4</v>
      </c>
      <c r="U36" s="182"/>
      <c r="V36" s="84">
        <v>3</v>
      </c>
      <c r="W36" s="82">
        <f>IF(P36=0,"-",V36/P36)</f>
        <v>0.6</v>
      </c>
      <c r="X36" s="186">
        <v>45000</v>
      </c>
      <c r="Y36" s="187">
        <f>IFERROR(X36/P36,"-")</f>
        <v>9000</v>
      </c>
      <c r="Z36" s="187">
        <f>IFERROR(X36/V36,"-")</f>
        <v>15000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1</v>
      </c>
      <c r="BF36" s="113">
        <f>IF(P36=0,"",IF(BE36=0,"",(BE36/P36)))</f>
        <v>0.2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3</v>
      </c>
      <c r="BO36" s="120">
        <f>IF(P36=0,"",IF(BN36=0,"",(BN36/P36)))</f>
        <v>0.6</v>
      </c>
      <c r="BP36" s="121">
        <v>2</v>
      </c>
      <c r="BQ36" s="122">
        <f>IFERROR(BP36/BN36,"-")</f>
        <v>0.66666666666667</v>
      </c>
      <c r="BR36" s="123">
        <v>39000</v>
      </c>
      <c r="BS36" s="124">
        <f>IFERROR(BR36/BN36,"-")</f>
        <v>13000</v>
      </c>
      <c r="BT36" s="125"/>
      <c r="BU36" s="125">
        <v>1</v>
      </c>
      <c r="BV36" s="125">
        <v>1</v>
      </c>
      <c r="BW36" s="126">
        <v>1</v>
      </c>
      <c r="BX36" s="127">
        <f>IF(P36=0,"",IF(BW36=0,"",(BW36/P36)))</f>
        <v>0.2</v>
      </c>
      <c r="BY36" s="128">
        <v>1</v>
      </c>
      <c r="BZ36" s="129">
        <f>IFERROR(BY36/BW36,"-")</f>
        <v>1</v>
      </c>
      <c r="CA36" s="130">
        <v>6000</v>
      </c>
      <c r="CB36" s="131">
        <f>IFERROR(CA36/BW36,"-")</f>
        <v>6000</v>
      </c>
      <c r="CC36" s="132"/>
      <c r="CD36" s="132">
        <v>1</v>
      </c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3</v>
      </c>
      <c r="CP36" s="141">
        <v>45000</v>
      </c>
      <c r="CQ36" s="141">
        <v>24000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1.5933333333333</v>
      </c>
      <c r="B37" s="203" t="s">
        <v>130</v>
      </c>
      <c r="C37" s="203"/>
      <c r="D37" s="203" t="s">
        <v>106</v>
      </c>
      <c r="E37" s="203" t="s">
        <v>107</v>
      </c>
      <c r="F37" s="203" t="s">
        <v>64</v>
      </c>
      <c r="G37" s="203" t="s">
        <v>69</v>
      </c>
      <c r="H37" s="90" t="s">
        <v>87</v>
      </c>
      <c r="I37" s="204" t="s">
        <v>93</v>
      </c>
      <c r="J37" s="188">
        <v>150000</v>
      </c>
      <c r="K37" s="81">
        <v>4</v>
      </c>
      <c r="L37" s="81">
        <v>0</v>
      </c>
      <c r="M37" s="81">
        <v>35</v>
      </c>
      <c r="N37" s="91">
        <v>1</v>
      </c>
      <c r="O37" s="92">
        <v>0</v>
      </c>
      <c r="P37" s="93">
        <f>N37+O37</f>
        <v>1</v>
      </c>
      <c r="Q37" s="82">
        <f>IFERROR(P37/M37,"-")</f>
        <v>0.028571428571429</v>
      </c>
      <c r="R37" s="81">
        <v>0</v>
      </c>
      <c r="S37" s="81">
        <v>0</v>
      </c>
      <c r="T37" s="82">
        <f>IFERROR(S37/(O37+P37),"-")</f>
        <v>0</v>
      </c>
      <c r="U37" s="182">
        <f>IFERROR(J37/SUM(P37:P38),"-")</f>
        <v>13636.363636364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SUM(X37:X38)-SUM(J37:J38)</f>
        <v>89000</v>
      </c>
      <c r="AB37" s="85">
        <f>SUM(X37:X38)/SUM(J37:J38)</f>
        <v>1.5933333333333</v>
      </c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>
        <f>IF(P37=0,"",IF(BE37=0,"",(BE37/P37)))</f>
        <v>0</v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>
        <v>1</v>
      </c>
      <c r="BO37" s="120">
        <f>IF(P37=0,"",IF(BN37=0,"",(BN37/P37)))</f>
        <v>1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/>
      <c r="BX37" s="127">
        <f>IF(P37=0,"",IF(BW37=0,"",(BW37/P37)))</f>
        <v>0</v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131</v>
      </c>
      <c r="C38" s="203"/>
      <c r="D38" s="203" t="s">
        <v>106</v>
      </c>
      <c r="E38" s="203" t="s">
        <v>107</v>
      </c>
      <c r="F38" s="203" t="s">
        <v>77</v>
      </c>
      <c r="G38" s="203"/>
      <c r="H38" s="90"/>
      <c r="I38" s="90"/>
      <c r="J38" s="188"/>
      <c r="K38" s="81">
        <v>69</v>
      </c>
      <c r="L38" s="81">
        <v>23</v>
      </c>
      <c r="M38" s="81">
        <v>10</v>
      </c>
      <c r="N38" s="91">
        <v>10</v>
      </c>
      <c r="O38" s="92">
        <v>0</v>
      </c>
      <c r="P38" s="93">
        <f>N38+O38</f>
        <v>10</v>
      </c>
      <c r="Q38" s="82">
        <f>IFERROR(P38/M38,"-")</f>
        <v>1</v>
      </c>
      <c r="R38" s="81">
        <v>2</v>
      </c>
      <c r="S38" s="81">
        <v>2</v>
      </c>
      <c r="T38" s="82">
        <f>IFERROR(S38/(O38+P38),"-")</f>
        <v>0.2</v>
      </c>
      <c r="U38" s="182"/>
      <c r="V38" s="84">
        <v>1</v>
      </c>
      <c r="W38" s="82">
        <f>IF(P38=0,"-",V38/P38)</f>
        <v>0.1</v>
      </c>
      <c r="X38" s="186">
        <v>239000</v>
      </c>
      <c r="Y38" s="187">
        <f>IFERROR(X38/P38,"-")</f>
        <v>23900</v>
      </c>
      <c r="Z38" s="187">
        <f>IFERROR(X38/V38,"-")</f>
        <v>239000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0.1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5</v>
      </c>
      <c r="BO38" s="120">
        <f>IF(P38=0,"",IF(BN38=0,"",(BN38/P38)))</f>
        <v>0.5</v>
      </c>
      <c r="BP38" s="121">
        <v>1</v>
      </c>
      <c r="BQ38" s="122">
        <f>IFERROR(BP38/BN38,"-")</f>
        <v>0.2</v>
      </c>
      <c r="BR38" s="123">
        <v>39000</v>
      </c>
      <c r="BS38" s="124">
        <f>IFERROR(BR38/BN38,"-")</f>
        <v>7800</v>
      </c>
      <c r="BT38" s="125"/>
      <c r="BU38" s="125"/>
      <c r="BV38" s="125">
        <v>1</v>
      </c>
      <c r="BW38" s="126">
        <v>4</v>
      </c>
      <c r="BX38" s="127">
        <f>IF(P38=0,"",IF(BW38=0,"",(BW38/P38)))</f>
        <v>0.4</v>
      </c>
      <c r="BY38" s="128">
        <v>3</v>
      </c>
      <c r="BZ38" s="129">
        <f>IFERROR(BY38/BW38,"-")</f>
        <v>0.75</v>
      </c>
      <c r="CA38" s="130">
        <v>244000</v>
      </c>
      <c r="CB38" s="131">
        <f>IFERROR(CA38/BW38,"-")</f>
        <v>61000</v>
      </c>
      <c r="CC38" s="132">
        <v>1</v>
      </c>
      <c r="CD38" s="132"/>
      <c r="CE38" s="132">
        <v>2</v>
      </c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239000</v>
      </c>
      <c r="CQ38" s="141">
        <v>221000</v>
      </c>
      <c r="CR38" s="141"/>
      <c r="CS38" s="142" t="str">
        <f>IF(AND(CQ38=0,CR38=0),"",IF(AND(CQ38&lt;=100000,CR38&lt;=100000),"",IF(CQ38/CP38&gt;0.7,"男高",IF(CR38/CP38&gt;0.7,"女高",""))))</f>
        <v>男高</v>
      </c>
    </row>
    <row r="39" spans="1:98">
      <c r="A39" s="80">
        <f>AB39</f>
        <v>5.58</v>
      </c>
      <c r="B39" s="203" t="s">
        <v>132</v>
      </c>
      <c r="C39" s="203"/>
      <c r="D39" s="203" t="s">
        <v>126</v>
      </c>
      <c r="E39" s="203" t="s">
        <v>127</v>
      </c>
      <c r="F39" s="203" t="s">
        <v>64</v>
      </c>
      <c r="G39" s="203" t="s">
        <v>69</v>
      </c>
      <c r="H39" s="90" t="s">
        <v>87</v>
      </c>
      <c r="I39" s="204" t="s">
        <v>133</v>
      </c>
      <c r="J39" s="188">
        <v>150000</v>
      </c>
      <c r="K39" s="81">
        <v>4</v>
      </c>
      <c r="L39" s="81">
        <v>0</v>
      </c>
      <c r="M39" s="81">
        <v>18</v>
      </c>
      <c r="N39" s="91">
        <v>2</v>
      </c>
      <c r="O39" s="92">
        <v>0</v>
      </c>
      <c r="P39" s="93">
        <f>N39+O39</f>
        <v>2</v>
      </c>
      <c r="Q39" s="82">
        <f>IFERROR(P39/M39,"-")</f>
        <v>0.11111111111111</v>
      </c>
      <c r="R39" s="81">
        <v>0</v>
      </c>
      <c r="S39" s="81">
        <v>1</v>
      </c>
      <c r="T39" s="82">
        <f>IFERROR(S39/(O39+P39),"-")</f>
        <v>0.5</v>
      </c>
      <c r="U39" s="182">
        <f>IFERROR(J39/SUM(P39:P40),"-")</f>
        <v>12500</v>
      </c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>
        <f>SUM(X39:X40)-SUM(J39:J40)</f>
        <v>687000</v>
      </c>
      <c r="AB39" s="85">
        <f>SUM(X39:X40)/SUM(J39:J40)</f>
        <v>5.58</v>
      </c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0.5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0.5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134</v>
      </c>
      <c r="C40" s="203"/>
      <c r="D40" s="203" t="s">
        <v>126</v>
      </c>
      <c r="E40" s="203" t="s">
        <v>127</v>
      </c>
      <c r="F40" s="203" t="s">
        <v>77</v>
      </c>
      <c r="G40" s="203"/>
      <c r="H40" s="90"/>
      <c r="I40" s="90"/>
      <c r="J40" s="188"/>
      <c r="K40" s="81">
        <v>87</v>
      </c>
      <c r="L40" s="81">
        <v>41</v>
      </c>
      <c r="M40" s="81">
        <v>5</v>
      </c>
      <c r="N40" s="91">
        <v>10</v>
      </c>
      <c r="O40" s="92">
        <v>0</v>
      </c>
      <c r="P40" s="93">
        <f>N40+O40</f>
        <v>10</v>
      </c>
      <c r="Q40" s="82">
        <f>IFERROR(P40/M40,"-")</f>
        <v>2</v>
      </c>
      <c r="R40" s="81">
        <v>2</v>
      </c>
      <c r="S40" s="81">
        <v>2</v>
      </c>
      <c r="T40" s="82">
        <f>IFERROR(S40/(O40+P40),"-")</f>
        <v>0.2</v>
      </c>
      <c r="U40" s="182"/>
      <c r="V40" s="84">
        <v>4</v>
      </c>
      <c r="W40" s="82">
        <f>IF(P40=0,"-",V40/P40)</f>
        <v>0.4</v>
      </c>
      <c r="X40" s="186">
        <v>837000</v>
      </c>
      <c r="Y40" s="187">
        <f>IFERROR(X40/P40,"-")</f>
        <v>83700</v>
      </c>
      <c r="Z40" s="187">
        <f>IFERROR(X40/V40,"-")</f>
        <v>209250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0.3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0.2</v>
      </c>
      <c r="BP40" s="121">
        <v>1</v>
      </c>
      <c r="BQ40" s="122">
        <f>IFERROR(BP40/BN40,"-")</f>
        <v>0.5</v>
      </c>
      <c r="BR40" s="123">
        <v>365000</v>
      </c>
      <c r="BS40" s="124">
        <f>IFERROR(BR40/BN40,"-")</f>
        <v>182500</v>
      </c>
      <c r="BT40" s="125"/>
      <c r="BU40" s="125"/>
      <c r="BV40" s="125">
        <v>1</v>
      </c>
      <c r="BW40" s="126">
        <v>3</v>
      </c>
      <c r="BX40" s="127">
        <f>IF(P40=0,"",IF(BW40=0,"",(BW40/P40)))</f>
        <v>0.3</v>
      </c>
      <c r="BY40" s="128">
        <v>2</v>
      </c>
      <c r="BZ40" s="129">
        <f>IFERROR(BY40/BW40,"-")</f>
        <v>0.66666666666667</v>
      </c>
      <c r="CA40" s="130">
        <v>274000</v>
      </c>
      <c r="CB40" s="131">
        <f>IFERROR(CA40/BW40,"-")</f>
        <v>91333.333333333</v>
      </c>
      <c r="CC40" s="132"/>
      <c r="CD40" s="132"/>
      <c r="CE40" s="132">
        <v>2</v>
      </c>
      <c r="CF40" s="133">
        <v>2</v>
      </c>
      <c r="CG40" s="134">
        <f>IF(P40=0,"",IF(CF40=0,"",(CF40/P40)))</f>
        <v>0.2</v>
      </c>
      <c r="CH40" s="135">
        <v>1</v>
      </c>
      <c r="CI40" s="136">
        <f>IFERROR(CH40/CF40,"-")</f>
        <v>0.5</v>
      </c>
      <c r="CJ40" s="137">
        <v>198000</v>
      </c>
      <c r="CK40" s="138">
        <f>IFERROR(CJ40/CF40,"-")</f>
        <v>99000</v>
      </c>
      <c r="CL40" s="139"/>
      <c r="CM40" s="139"/>
      <c r="CN40" s="139">
        <v>1</v>
      </c>
      <c r="CO40" s="140">
        <v>4</v>
      </c>
      <c r="CP40" s="141">
        <v>837000</v>
      </c>
      <c r="CQ40" s="141">
        <v>365000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>
        <f>AB41</f>
        <v>11.015384615385</v>
      </c>
      <c r="B41" s="203" t="s">
        <v>135</v>
      </c>
      <c r="C41" s="203"/>
      <c r="D41" s="203" t="s">
        <v>62</v>
      </c>
      <c r="E41" s="203" t="s">
        <v>63</v>
      </c>
      <c r="F41" s="203" t="s">
        <v>64</v>
      </c>
      <c r="G41" s="203" t="s">
        <v>82</v>
      </c>
      <c r="H41" s="90" t="s">
        <v>87</v>
      </c>
      <c r="I41" s="205" t="s">
        <v>136</v>
      </c>
      <c r="J41" s="188">
        <v>130000</v>
      </c>
      <c r="K41" s="81">
        <v>4</v>
      </c>
      <c r="L41" s="81">
        <v>0</v>
      </c>
      <c r="M41" s="81">
        <v>24</v>
      </c>
      <c r="N41" s="91">
        <v>2</v>
      </c>
      <c r="O41" s="92">
        <v>0</v>
      </c>
      <c r="P41" s="93">
        <f>N41+O41</f>
        <v>2</v>
      </c>
      <c r="Q41" s="82">
        <f>IFERROR(P41/M41,"-")</f>
        <v>0.083333333333333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16250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1302000</v>
      </c>
      <c r="AB41" s="85">
        <f>SUM(X41:X42)/SUM(J41:J42)</f>
        <v>11.015384615385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2</v>
      </c>
      <c r="BF41" s="113">
        <f>IF(P41=0,"",IF(BE41=0,"",(BE41/P41)))</f>
        <v>1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137</v>
      </c>
      <c r="C42" s="203"/>
      <c r="D42" s="203" t="s">
        <v>62</v>
      </c>
      <c r="E42" s="203" t="s">
        <v>63</v>
      </c>
      <c r="F42" s="203" t="s">
        <v>77</v>
      </c>
      <c r="G42" s="203"/>
      <c r="H42" s="90"/>
      <c r="I42" s="90"/>
      <c r="J42" s="188"/>
      <c r="K42" s="81">
        <v>18</v>
      </c>
      <c r="L42" s="81">
        <v>17</v>
      </c>
      <c r="M42" s="81">
        <v>4</v>
      </c>
      <c r="N42" s="91">
        <v>6</v>
      </c>
      <c r="O42" s="92">
        <v>0</v>
      </c>
      <c r="P42" s="93">
        <f>N42+O42</f>
        <v>6</v>
      </c>
      <c r="Q42" s="82">
        <f>IFERROR(P42/M42,"-")</f>
        <v>1.5</v>
      </c>
      <c r="R42" s="81">
        <v>2</v>
      </c>
      <c r="S42" s="81">
        <v>0</v>
      </c>
      <c r="T42" s="82">
        <f>IFERROR(S42/(O42+P42),"-")</f>
        <v>0</v>
      </c>
      <c r="U42" s="182"/>
      <c r="V42" s="84">
        <v>1</v>
      </c>
      <c r="W42" s="82">
        <f>IF(P42=0,"-",V42/P42)</f>
        <v>0.16666666666667</v>
      </c>
      <c r="X42" s="186">
        <v>1432000</v>
      </c>
      <c r="Y42" s="187">
        <f>IFERROR(X42/P42,"-")</f>
        <v>238666.66666667</v>
      </c>
      <c r="Z42" s="187">
        <f>IFERROR(X42/V42,"-")</f>
        <v>1432000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0.16666666666667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0.5</v>
      </c>
      <c r="BP42" s="121">
        <v>1</v>
      </c>
      <c r="BQ42" s="122">
        <f>IFERROR(BP42/BN42,"-")</f>
        <v>0.33333333333333</v>
      </c>
      <c r="BR42" s="123">
        <v>217000</v>
      </c>
      <c r="BS42" s="124">
        <f>IFERROR(BR42/BN42,"-")</f>
        <v>72333.333333333</v>
      </c>
      <c r="BT42" s="125"/>
      <c r="BU42" s="125"/>
      <c r="BV42" s="125">
        <v>1</v>
      </c>
      <c r="BW42" s="126">
        <v>1</v>
      </c>
      <c r="BX42" s="127">
        <f>IF(P42=0,"",IF(BW42=0,"",(BW42/P42)))</f>
        <v>0.16666666666667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0.16666666666667</v>
      </c>
      <c r="CH42" s="135">
        <v>1</v>
      </c>
      <c r="CI42" s="136">
        <f>IFERROR(CH42/CF42,"-")</f>
        <v>1</v>
      </c>
      <c r="CJ42" s="137">
        <v>1215000</v>
      </c>
      <c r="CK42" s="138">
        <f>IFERROR(CJ42/CF42,"-")</f>
        <v>1215000</v>
      </c>
      <c r="CL42" s="139"/>
      <c r="CM42" s="139"/>
      <c r="CN42" s="139">
        <v>1</v>
      </c>
      <c r="CO42" s="140">
        <v>1</v>
      </c>
      <c r="CP42" s="141">
        <v>1432000</v>
      </c>
      <c r="CQ42" s="141">
        <v>1215000</v>
      </c>
      <c r="CR42" s="141"/>
      <c r="CS42" s="142" t="str">
        <f>IF(AND(CQ42=0,CR42=0),"",IF(AND(CQ42&lt;=100000,CR42&lt;=100000),"",IF(CQ42/CP42&gt;0.7,"男高",IF(CR42/CP42&gt;0.7,"女高",""))))</f>
        <v>男高</v>
      </c>
    </row>
    <row r="43" spans="1:98">
      <c r="A43" s="80">
        <f>AB43</f>
        <v>0.15384615384615</v>
      </c>
      <c r="B43" s="203" t="s">
        <v>138</v>
      </c>
      <c r="C43" s="203"/>
      <c r="D43" s="203" t="s">
        <v>106</v>
      </c>
      <c r="E43" s="203" t="s">
        <v>107</v>
      </c>
      <c r="F43" s="203" t="s">
        <v>64</v>
      </c>
      <c r="G43" s="203" t="s">
        <v>82</v>
      </c>
      <c r="H43" s="90" t="s">
        <v>87</v>
      </c>
      <c r="I43" s="205" t="s">
        <v>139</v>
      </c>
      <c r="J43" s="188">
        <v>130000</v>
      </c>
      <c r="K43" s="81">
        <v>13</v>
      </c>
      <c r="L43" s="81">
        <v>0</v>
      </c>
      <c r="M43" s="81">
        <v>36</v>
      </c>
      <c r="N43" s="91">
        <v>7</v>
      </c>
      <c r="O43" s="92">
        <v>0</v>
      </c>
      <c r="P43" s="93">
        <f>N43+O43</f>
        <v>7</v>
      </c>
      <c r="Q43" s="82">
        <f>IFERROR(P43/M43,"-")</f>
        <v>0.19444444444444</v>
      </c>
      <c r="R43" s="81">
        <v>0</v>
      </c>
      <c r="S43" s="81">
        <v>4</v>
      </c>
      <c r="T43" s="82">
        <f>IFERROR(S43/(O43+P43),"-")</f>
        <v>0.57142857142857</v>
      </c>
      <c r="U43" s="182">
        <f>IFERROR(J43/SUM(P43:P44),"-")</f>
        <v>9285.7142857143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SUM(X43:X44)-SUM(J43:J44)</f>
        <v>-110000</v>
      </c>
      <c r="AB43" s="85">
        <f>SUM(X43:X44)/SUM(J43:J44)</f>
        <v>0.15384615384615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>
        <v>1</v>
      </c>
      <c r="AW43" s="107">
        <f>IF(P43=0,"",IF(AV43=0,"",(AV43/P43)))</f>
        <v>0.14285714285714</v>
      </c>
      <c r="AX43" s="106"/>
      <c r="AY43" s="108">
        <f>IFERROR(AX43/AV43,"-")</f>
        <v>0</v>
      </c>
      <c r="AZ43" s="109"/>
      <c r="BA43" s="110">
        <f>IFERROR(AZ43/AV43,"-")</f>
        <v>0</v>
      </c>
      <c r="BB43" s="111"/>
      <c r="BC43" s="111"/>
      <c r="BD43" s="111"/>
      <c r="BE43" s="112">
        <v>3</v>
      </c>
      <c r="BF43" s="113">
        <f>IF(P43=0,"",IF(BE43=0,"",(BE43/P43)))</f>
        <v>0.42857142857143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0.28571428571429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1</v>
      </c>
      <c r="BX43" s="127">
        <f>IF(P43=0,"",IF(BW43=0,"",(BW43/P43)))</f>
        <v>0.14285714285714</v>
      </c>
      <c r="BY43" s="128"/>
      <c r="BZ43" s="129">
        <f>IFERROR(BY43/BW43,"-")</f>
        <v>0</v>
      </c>
      <c r="CA43" s="130"/>
      <c r="CB43" s="131">
        <f>IFERROR(CA43/BW43,"-")</f>
        <v>0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140</v>
      </c>
      <c r="C44" s="203"/>
      <c r="D44" s="203" t="s">
        <v>106</v>
      </c>
      <c r="E44" s="203" t="s">
        <v>107</v>
      </c>
      <c r="F44" s="203" t="s">
        <v>77</v>
      </c>
      <c r="G44" s="203"/>
      <c r="H44" s="90"/>
      <c r="I44" s="90"/>
      <c r="J44" s="188"/>
      <c r="K44" s="81">
        <v>31</v>
      </c>
      <c r="L44" s="81">
        <v>21</v>
      </c>
      <c r="M44" s="81">
        <v>3</v>
      </c>
      <c r="N44" s="91">
        <v>7</v>
      </c>
      <c r="O44" s="92">
        <v>0</v>
      </c>
      <c r="P44" s="93">
        <f>N44+O44</f>
        <v>7</v>
      </c>
      <c r="Q44" s="82">
        <f>IFERROR(P44/M44,"-")</f>
        <v>2.3333333333333</v>
      </c>
      <c r="R44" s="81">
        <v>2</v>
      </c>
      <c r="S44" s="81">
        <v>2</v>
      </c>
      <c r="T44" s="82">
        <f>IFERROR(S44/(O44+P44),"-")</f>
        <v>0.28571428571429</v>
      </c>
      <c r="U44" s="182"/>
      <c r="V44" s="84">
        <v>3</v>
      </c>
      <c r="W44" s="82">
        <f>IF(P44=0,"-",V44/P44)</f>
        <v>0.42857142857143</v>
      </c>
      <c r="X44" s="186">
        <v>20000</v>
      </c>
      <c r="Y44" s="187">
        <f>IFERROR(X44/P44,"-")</f>
        <v>2857.1428571429</v>
      </c>
      <c r="Z44" s="187">
        <f>IFERROR(X44/V44,"-")</f>
        <v>6666.6666666667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0.28571428571429</v>
      </c>
      <c r="BG44" s="112">
        <v>1</v>
      </c>
      <c r="BH44" s="114">
        <f>IFERROR(BG44/BE44,"-")</f>
        <v>0.5</v>
      </c>
      <c r="BI44" s="115">
        <v>11000</v>
      </c>
      <c r="BJ44" s="116">
        <f>IFERROR(BI44/BE44,"-")</f>
        <v>5500</v>
      </c>
      <c r="BK44" s="117"/>
      <c r="BL44" s="117"/>
      <c r="BM44" s="117">
        <v>1</v>
      </c>
      <c r="BN44" s="119">
        <v>1</v>
      </c>
      <c r="BO44" s="120">
        <f>IF(P44=0,"",IF(BN44=0,"",(BN44/P44)))</f>
        <v>0.14285714285714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>
        <v>4</v>
      </c>
      <c r="BX44" s="127">
        <f>IF(P44=0,"",IF(BW44=0,"",(BW44/P44)))</f>
        <v>0.57142857142857</v>
      </c>
      <c r="BY44" s="128">
        <v>3</v>
      </c>
      <c r="BZ44" s="129">
        <f>IFERROR(BY44/BW44,"-")</f>
        <v>0.75</v>
      </c>
      <c r="CA44" s="130">
        <v>30000</v>
      </c>
      <c r="CB44" s="131">
        <f>IFERROR(CA44/BW44,"-")</f>
        <v>7500</v>
      </c>
      <c r="CC44" s="132">
        <v>1</v>
      </c>
      <c r="CD44" s="132">
        <v>1</v>
      </c>
      <c r="CE44" s="132">
        <v>1</v>
      </c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3</v>
      </c>
      <c r="CP44" s="141">
        <v>20000</v>
      </c>
      <c r="CQ44" s="141">
        <v>21000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1.9384615384615</v>
      </c>
      <c r="B45" s="203" t="s">
        <v>141</v>
      </c>
      <c r="C45" s="203"/>
      <c r="D45" s="203" t="s">
        <v>62</v>
      </c>
      <c r="E45" s="203" t="s">
        <v>63</v>
      </c>
      <c r="F45" s="203" t="s">
        <v>64</v>
      </c>
      <c r="G45" s="203" t="s">
        <v>86</v>
      </c>
      <c r="H45" s="90" t="s">
        <v>87</v>
      </c>
      <c r="I45" s="204" t="s">
        <v>67</v>
      </c>
      <c r="J45" s="188">
        <v>130000</v>
      </c>
      <c r="K45" s="81">
        <v>8</v>
      </c>
      <c r="L45" s="81">
        <v>0</v>
      </c>
      <c r="M45" s="81">
        <v>28</v>
      </c>
      <c r="N45" s="91">
        <v>3</v>
      </c>
      <c r="O45" s="92">
        <v>0</v>
      </c>
      <c r="P45" s="93">
        <f>N45+O45</f>
        <v>3</v>
      </c>
      <c r="Q45" s="82">
        <f>IFERROR(P45/M45,"-")</f>
        <v>0.10714285714286</v>
      </c>
      <c r="R45" s="81">
        <v>1</v>
      </c>
      <c r="S45" s="81">
        <v>2</v>
      </c>
      <c r="T45" s="82">
        <f>IFERROR(S45/(O45+P45),"-")</f>
        <v>0.66666666666667</v>
      </c>
      <c r="U45" s="182">
        <f>IFERROR(J45/SUM(P45:P46),"-")</f>
        <v>18571.428571429</v>
      </c>
      <c r="V45" s="84">
        <v>1</v>
      </c>
      <c r="W45" s="82">
        <f>IF(P45=0,"-",V45/P45)</f>
        <v>0.33333333333333</v>
      </c>
      <c r="X45" s="186">
        <v>244000</v>
      </c>
      <c r="Y45" s="187">
        <f>IFERROR(X45/P45,"-")</f>
        <v>81333.333333333</v>
      </c>
      <c r="Z45" s="187">
        <f>IFERROR(X45/V45,"-")</f>
        <v>244000</v>
      </c>
      <c r="AA45" s="188">
        <f>SUM(X45:X46)-SUM(J45:J46)</f>
        <v>122000</v>
      </c>
      <c r="AB45" s="85">
        <f>SUM(X45:X46)/SUM(J45:J46)</f>
        <v>1.9384615384615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0.33333333333333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0.33333333333333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0.33333333333333</v>
      </c>
      <c r="BY45" s="128">
        <v>1</v>
      </c>
      <c r="BZ45" s="129">
        <f>IFERROR(BY45/BW45,"-")</f>
        <v>1</v>
      </c>
      <c r="CA45" s="130">
        <v>244000</v>
      </c>
      <c r="CB45" s="131">
        <f>IFERROR(CA45/BW45,"-")</f>
        <v>244000</v>
      </c>
      <c r="CC45" s="132"/>
      <c r="CD45" s="132"/>
      <c r="CE45" s="132">
        <v>1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244000</v>
      </c>
      <c r="CQ45" s="141">
        <v>244000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142</v>
      </c>
      <c r="C46" s="203"/>
      <c r="D46" s="203" t="s">
        <v>62</v>
      </c>
      <c r="E46" s="203" t="s">
        <v>63</v>
      </c>
      <c r="F46" s="203" t="s">
        <v>77</v>
      </c>
      <c r="G46" s="203"/>
      <c r="H46" s="90"/>
      <c r="I46" s="90"/>
      <c r="J46" s="188"/>
      <c r="K46" s="81">
        <v>26</v>
      </c>
      <c r="L46" s="81">
        <v>19</v>
      </c>
      <c r="M46" s="81">
        <v>0</v>
      </c>
      <c r="N46" s="91">
        <v>4</v>
      </c>
      <c r="O46" s="92">
        <v>0</v>
      </c>
      <c r="P46" s="93">
        <f>N46+O46</f>
        <v>4</v>
      </c>
      <c r="Q46" s="82" t="str">
        <f>IFERROR(P46/M46,"-")</f>
        <v>-</v>
      </c>
      <c r="R46" s="81">
        <v>0</v>
      </c>
      <c r="S46" s="81">
        <v>2</v>
      </c>
      <c r="T46" s="82">
        <f>IFERROR(S46/(O46+P46),"-")</f>
        <v>0.5</v>
      </c>
      <c r="U46" s="182"/>
      <c r="V46" s="84">
        <v>1</v>
      </c>
      <c r="W46" s="82">
        <f>IF(P46=0,"-",V46/P46)</f>
        <v>0.25</v>
      </c>
      <c r="X46" s="186">
        <v>8000</v>
      </c>
      <c r="Y46" s="187">
        <f>IFERROR(X46/P46,"-")</f>
        <v>2000</v>
      </c>
      <c r="Z46" s="187">
        <f>IFERROR(X46/V46,"-")</f>
        <v>8000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0.25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2</v>
      </c>
      <c r="BO46" s="120">
        <f>IF(P46=0,"",IF(BN46=0,"",(BN46/P46)))</f>
        <v>0.5</v>
      </c>
      <c r="BP46" s="121">
        <v>1</v>
      </c>
      <c r="BQ46" s="122">
        <f>IFERROR(BP46/BN46,"-")</f>
        <v>0.5</v>
      </c>
      <c r="BR46" s="123">
        <v>8000</v>
      </c>
      <c r="BS46" s="124">
        <f>IFERROR(BR46/BN46,"-")</f>
        <v>4000</v>
      </c>
      <c r="BT46" s="125">
        <v>1</v>
      </c>
      <c r="BU46" s="125"/>
      <c r="BV46" s="125"/>
      <c r="BW46" s="126">
        <v>1</v>
      </c>
      <c r="BX46" s="127">
        <f>IF(P46=0,"",IF(BW46=0,"",(BW46/P46)))</f>
        <v>0.25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8000</v>
      </c>
      <c r="CQ46" s="141">
        <v>8000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0.78461538461538</v>
      </c>
      <c r="B47" s="203" t="s">
        <v>143</v>
      </c>
      <c r="C47" s="203"/>
      <c r="D47" s="203" t="s">
        <v>91</v>
      </c>
      <c r="E47" s="203" t="s">
        <v>92</v>
      </c>
      <c r="F47" s="203" t="s">
        <v>64</v>
      </c>
      <c r="G47" s="203" t="s">
        <v>144</v>
      </c>
      <c r="H47" s="90" t="s">
        <v>87</v>
      </c>
      <c r="I47" s="205" t="s">
        <v>97</v>
      </c>
      <c r="J47" s="188">
        <v>130000</v>
      </c>
      <c r="K47" s="81">
        <v>9</v>
      </c>
      <c r="L47" s="81">
        <v>0</v>
      </c>
      <c r="M47" s="81">
        <v>32</v>
      </c>
      <c r="N47" s="91">
        <v>3</v>
      </c>
      <c r="O47" s="92">
        <v>0</v>
      </c>
      <c r="P47" s="93">
        <f>N47+O47</f>
        <v>3</v>
      </c>
      <c r="Q47" s="82">
        <f>IFERROR(P47/M47,"-")</f>
        <v>0.09375</v>
      </c>
      <c r="R47" s="81">
        <v>0</v>
      </c>
      <c r="S47" s="81">
        <v>1</v>
      </c>
      <c r="T47" s="82">
        <f>IFERROR(S47/(O47+P47),"-")</f>
        <v>0.33333333333333</v>
      </c>
      <c r="U47" s="182">
        <f>IFERROR(J47/SUM(P47:P48),"-")</f>
        <v>21666.666666667</v>
      </c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>
        <f>SUM(X47:X48)-SUM(J47:J48)</f>
        <v>-28000</v>
      </c>
      <c r="AB47" s="85">
        <f>SUM(X47:X48)/SUM(J47:J48)</f>
        <v>0.78461538461538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1</v>
      </c>
      <c r="BF47" s="113">
        <f>IF(P47=0,"",IF(BE47=0,"",(BE47/P47)))</f>
        <v>0.33333333333333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0.33333333333333</v>
      </c>
      <c r="BY47" s="128"/>
      <c r="BZ47" s="129">
        <f>IFERROR(BY47/BW47,"-")</f>
        <v>0</v>
      </c>
      <c r="CA47" s="130"/>
      <c r="CB47" s="131">
        <f>IFERROR(CA47/BW47,"-")</f>
        <v>0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145</v>
      </c>
      <c r="C48" s="203"/>
      <c r="D48" s="203" t="s">
        <v>91</v>
      </c>
      <c r="E48" s="203" t="s">
        <v>92</v>
      </c>
      <c r="F48" s="203" t="s">
        <v>77</v>
      </c>
      <c r="G48" s="203"/>
      <c r="H48" s="90"/>
      <c r="I48" s="90"/>
      <c r="J48" s="188"/>
      <c r="K48" s="81">
        <v>18</v>
      </c>
      <c r="L48" s="81">
        <v>15</v>
      </c>
      <c r="M48" s="81">
        <v>3</v>
      </c>
      <c r="N48" s="91">
        <v>3</v>
      </c>
      <c r="O48" s="92">
        <v>0</v>
      </c>
      <c r="P48" s="93">
        <f>N48+O48</f>
        <v>3</v>
      </c>
      <c r="Q48" s="82">
        <f>IFERROR(P48/M48,"-")</f>
        <v>1</v>
      </c>
      <c r="R48" s="81">
        <v>0</v>
      </c>
      <c r="S48" s="81">
        <v>1</v>
      </c>
      <c r="T48" s="82">
        <f>IFERROR(S48/(O48+P48),"-")</f>
        <v>0.33333333333333</v>
      </c>
      <c r="U48" s="182"/>
      <c r="V48" s="84">
        <v>1</v>
      </c>
      <c r="W48" s="82">
        <f>IF(P48=0,"-",V48/P48)</f>
        <v>0.33333333333333</v>
      </c>
      <c r="X48" s="186">
        <v>102000</v>
      </c>
      <c r="Y48" s="187">
        <f>IFERROR(X48/P48,"-")</f>
        <v>34000</v>
      </c>
      <c r="Z48" s="187">
        <f>IFERROR(X48/V48,"-")</f>
        <v>102000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1</v>
      </c>
      <c r="BO48" s="120">
        <f>IF(P48=0,"",IF(BN48=0,"",(BN48/P48)))</f>
        <v>0.33333333333333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0.66666666666667</v>
      </c>
      <c r="BY48" s="128">
        <v>1</v>
      </c>
      <c r="BZ48" s="129">
        <f>IFERROR(BY48/BW48,"-")</f>
        <v>0.5</v>
      </c>
      <c r="CA48" s="130">
        <v>102000</v>
      </c>
      <c r="CB48" s="131">
        <f>IFERROR(CA48/BW48,"-")</f>
        <v>51000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102000</v>
      </c>
      <c r="CQ48" s="141">
        <v>102000</v>
      </c>
      <c r="CR48" s="141"/>
      <c r="CS48" s="142" t="str">
        <f>IF(AND(CQ48=0,CR48=0),"",IF(AND(CQ48&lt;=100000,CR48&lt;=100000),"",IF(CQ48/CP48&gt;0.7,"男高",IF(CR48/CP48&gt;0.7,"女高",""))))</f>
        <v>男高</v>
      </c>
    </row>
    <row r="49" spans="1:98">
      <c r="A49" s="80">
        <f>AB49</f>
        <v>0.13846153846154</v>
      </c>
      <c r="B49" s="203" t="s">
        <v>146</v>
      </c>
      <c r="C49" s="203"/>
      <c r="D49" s="203" t="s">
        <v>109</v>
      </c>
      <c r="E49" s="203" t="s">
        <v>110</v>
      </c>
      <c r="F49" s="203" t="s">
        <v>64</v>
      </c>
      <c r="G49" s="203" t="s">
        <v>144</v>
      </c>
      <c r="H49" s="90" t="s">
        <v>87</v>
      </c>
      <c r="I49" s="205" t="s">
        <v>147</v>
      </c>
      <c r="J49" s="188">
        <v>130000</v>
      </c>
      <c r="K49" s="81">
        <v>14</v>
      </c>
      <c r="L49" s="81">
        <v>0</v>
      </c>
      <c r="M49" s="81">
        <v>33</v>
      </c>
      <c r="N49" s="91">
        <v>3</v>
      </c>
      <c r="O49" s="92">
        <v>0</v>
      </c>
      <c r="P49" s="93">
        <f>N49+O49</f>
        <v>3</v>
      </c>
      <c r="Q49" s="82">
        <f>IFERROR(P49/M49,"-")</f>
        <v>0.090909090909091</v>
      </c>
      <c r="R49" s="81">
        <v>1</v>
      </c>
      <c r="S49" s="81">
        <v>0</v>
      </c>
      <c r="T49" s="82">
        <f>IFERROR(S49/(O49+P49),"-")</f>
        <v>0</v>
      </c>
      <c r="U49" s="182">
        <f>IFERROR(J49/SUM(P49:P50),"-")</f>
        <v>32500</v>
      </c>
      <c r="V49" s="84">
        <v>1</v>
      </c>
      <c r="W49" s="82">
        <f>IF(P49=0,"-",V49/P49)</f>
        <v>0.33333333333333</v>
      </c>
      <c r="X49" s="186">
        <v>3000</v>
      </c>
      <c r="Y49" s="187">
        <f>IFERROR(X49/P49,"-")</f>
        <v>1000</v>
      </c>
      <c r="Z49" s="187">
        <f>IFERROR(X49/V49,"-")</f>
        <v>3000</v>
      </c>
      <c r="AA49" s="188">
        <f>SUM(X49:X50)-SUM(J49:J50)</f>
        <v>-112000</v>
      </c>
      <c r="AB49" s="85">
        <f>SUM(X49:X50)/SUM(J49:J50)</f>
        <v>0.13846153846154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0.33333333333333</v>
      </c>
      <c r="BG49" s="112">
        <v>1</v>
      </c>
      <c r="BH49" s="114">
        <f>IFERROR(BG49/BE49,"-")</f>
        <v>1</v>
      </c>
      <c r="BI49" s="115">
        <v>3000</v>
      </c>
      <c r="BJ49" s="116">
        <f>IFERROR(BI49/BE49,"-")</f>
        <v>3000</v>
      </c>
      <c r="BK49" s="117">
        <v>1</v>
      </c>
      <c r="BL49" s="117"/>
      <c r="BM49" s="117"/>
      <c r="BN49" s="119">
        <v>2</v>
      </c>
      <c r="BO49" s="120">
        <f>IF(P49=0,"",IF(BN49=0,"",(BN49/P49)))</f>
        <v>0.66666666666667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/>
      <c r="BX49" s="127">
        <f>IF(P49=0,"",IF(BW49=0,"",(BW49/P49)))</f>
        <v>0</v>
      </c>
      <c r="BY49" s="128"/>
      <c r="BZ49" s="129" t="str">
        <f>IFERROR(BY49/BW49,"-")</f>
        <v>-</v>
      </c>
      <c r="CA49" s="130"/>
      <c r="CB49" s="131" t="str">
        <f>IFERROR(CA49/BW49,"-")</f>
        <v>-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3000</v>
      </c>
      <c r="CQ49" s="141">
        <v>3000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148</v>
      </c>
      <c r="C50" s="203"/>
      <c r="D50" s="203" t="s">
        <v>109</v>
      </c>
      <c r="E50" s="203" t="s">
        <v>110</v>
      </c>
      <c r="F50" s="203" t="s">
        <v>77</v>
      </c>
      <c r="G50" s="203"/>
      <c r="H50" s="90"/>
      <c r="I50" s="90"/>
      <c r="J50" s="188"/>
      <c r="K50" s="81">
        <v>29</v>
      </c>
      <c r="L50" s="81">
        <v>19</v>
      </c>
      <c r="M50" s="81">
        <v>4</v>
      </c>
      <c r="N50" s="91">
        <v>1</v>
      </c>
      <c r="O50" s="92">
        <v>0</v>
      </c>
      <c r="P50" s="93">
        <f>N50+O50</f>
        <v>1</v>
      </c>
      <c r="Q50" s="82">
        <f>IFERROR(P50/M50,"-")</f>
        <v>0.25</v>
      </c>
      <c r="R50" s="81">
        <v>1</v>
      </c>
      <c r="S50" s="81">
        <v>0</v>
      </c>
      <c r="T50" s="82">
        <f>IFERROR(S50/(O50+P50),"-")</f>
        <v>0</v>
      </c>
      <c r="U50" s="182"/>
      <c r="V50" s="84">
        <v>1</v>
      </c>
      <c r="W50" s="82">
        <f>IF(P50=0,"-",V50/P50)</f>
        <v>1</v>
      </c>
      <c r="X50" s="186">
        <v>15000</v>
      </c>
      <c r="Y50" s="187">
        <f>IFERROR(X50/P50,"-")</f>
        <v>15000</v>
      </c>
      <c r="Z50" s="187">
        <f>IFERROR(X50/V50,"-")</f>
        <v>15000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>
        <v>1</v>
      </c>
      <c r="BX50" s="127">
        <f>IF(P50=0,"",IF(BW50=0,"",(BW50/P50)))</f>
        <v>1</v>
      </c>
      <c r="BY50" s="128">
        <v>1</v>
      </c>
      <c r="BZ50" s="129">
        <f>IFERROR(BY50/BW50,"-")</f>
        <v>1</v>
      </c>
      <c r="CA50" s="130">
        <v>15000</v>
      </c>
      <c r="CB50" s="131">
        <f>IFERROR(CA50/BW50,"-")</f>
        <v>15000</v>
      </c>
      <c r="CC50" s="132"/>
      <c r="CD50" s="132">
        <v>1</v>
      </c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1</v>
      </c>
      <c r="CP50" s="141">
        <v>15000</v>
      </c>
      <c r="CQ50" s="141">
        <v>15000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0.083333333333333</v>
      </c>
      <c r="B51" s="203" t="s">
        <v>149</v>
      </c>
      <c r="C51" s="203"/>
      <c r="D51" s="203" t="s">
        <v>62</v>
      </c>
      <c r="E51" s="203" t="s">
        <v>63</v>
      </c>
      <c r="F51" s="203" t="s">
        <v>64</v>
      </c>
      <c r="G51" s="203" t="s">
        <v>100</v>
      </c>
      <c r="H51" s="90" t="s">
        <v>150</v>
      </c>
      <c r="I51" s="205" t="s">
        <v>97</v>
      </c>
      <c r="J51" s="188">
        <v>120000</v>
      </c>
      <c r="K51" s="81">
        <v>5</v>
      </c>
      <c r="L51" s="81">
        <v>0</v>
      </c>
      <c r="M51" s="81">
        <v>25</v>
      </c>
      <c r="N51" s="91">
        <v>1</v>
      </c>
      <c r="O51" s="92">
        <v>0</v>
      </c>
      <c r="P51" s="93">
        <f>N51+O51</f>
        <v>1</v>
      </c>
      <c r="Q51" s="82">
        <f>IFERROR(P51/M51,"-")</f>
        <v>0.04</v>
      </c>
      <c r="R51" s="81">
        <v>0</v>
      </c>
      <c r="S51" s="81">
        <v>1</v>
      </c>
      <c r="T51" s="82">
        <f>IFERROR(S51/(O51+P51),"-")</f>
        <v>1</v>
      </c>
      <c r="U51" s="182">
        <f>IFERROR(J51/SUM(P51:P52),"-")</f>
        <v>30000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-110000</v>
      </c>
      <c r="AB51" s="85">
        <f>SUM(X51:X52)/SUM(J51:J52)</f>
        <v>0.083333333333333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1</v>
      </c>
      <c r="BX51" s="127">
        <f>IF(P51=0,"",IF(BW51=0,"",(BW51/P51)))</f>
        <v>1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151</v>
      </c>
      <c r="C52" s="203"/>
      <c r="D52" s="203" t="s">
        <v>62</v>
      </c>
      <c r="E52" s="203" t="s">
        <v>63</v>
      </c>
      <c r="F52" s="203" t="s">
        <v>77</v>
      </c>
      <c r="G52" s="203"/>
      <c r="H52" s="90"/>
      <c r="I52" s="90"/>
      <c r="J52" s="188"/>
      <c r="K52" s="81">
        <v>16</v>
      </c>
      <c r="L52" s="81">
        <v>14</v>
      </c>
      <c r="M52" s="81">
        <v>1</v>
      </c>
      <c r="N52" s="91">
        <v>3</v>
      </c>
      <c r="O52" s="92">
        <v>0</v>
      </c>
      <c r="P52" s="93">
        <f>N52+O52</f>
        <v>3</v>
      </c>
      <c r="Q52" s="82">
        <f>IFERROR(P52/M52,"-")</f>
        <v>3</v>
      </c>
      <c r="R52" s="81">
        <v>1</v>
      </c>
      <c r="S52" s="81">
        <v>1</v>
      </c>
      <c r="T52" s="82">
        <f>IFERROR(S52/(O52+P52),"-")</f>
        <v>0.33333333333333</v>
      </c>
      <c r="U52" s="182"/>
      <c r="V52" s="84">
        <v>2</v>
      </c>
      <c r="W52" s="82">
        <f>IF(P52=0,"-",V52/P52)</f>
        <v>0.66666666666667</v>
      </c>
      <c r="X52" s="186">
        <v>10000</v>
      </c>
      <c r="Y52" s="187">
        <f>IFERROR(X52/P52,"-")</f>
        <v>3333.3333333333</v>
      </c>
      <c r="Z52" s="187">
        <f>IFERROR(X52/V52,"-")</f>
        <v>5000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2</v>
      </c>
      <c r="BO52" s="120">
        <f>IF(P52=0,"",IF(BN52=0,"",(BN52/P52)))</f>
        <v>0.66666666666667</v>
      </c>
      <c r="BP52" s="121">
        <v>1</v>
      </c>
      <c r="BQ52" s="122">
        <f>IFERROR(BP52/BN52,"-")</f>
        <v>0.5</v>
      </c>
      <c r="BR52" s="123">
        <v>3000</v>
      </c>
      <c r="BS52" s="124">
        <f>IFERROR(BR52/BN52,"-")</f>
        <v>1500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1</v>
      </c>
      <c r="CG52" s="134">
        <f>IF(P52=0,"",IF(CF52=0,"",(CF52/P52)))</f>
        <v>0.33333333333333</v>
      </c>
      <c r="CH52" s="135">
        <v>1</v>
      </c>
      <c r="CI52" s="136">
        <f>IFERROR(CH52/CF52,"-")</f>
        <v>1</v>
      </c>
      <c r="CJ52" s="137">
        <v>7000</v>
      </c>
      <c r="CK52" s="138">
        <f>IFERROR(CJ52/CF52,"-")</f>
        <v>7000</v>
      </c>
      <c r="CL52" s="139"/>
      <c r="CM52" s="139"/>
      <c r="CN52" s="139">
        <v>1</v>
      </c>
      <c r="CO52" s="140">
        <v>2</v>
      </c>
      <c r="CP52" s="141">
        <v>10000</v>
      </c>
      <c r="CQ52" s="141">
        <v>7000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6.1166666666667</v>
      </c>
      <c r="B53" s="203" t="s">
        <v>152</v>
      </c>
      <c r="C53" s="203"/>
      <c r="D53" s="203" t="s">
        <v>109</v>
      </c>
      <c r="E53" s="203" t="s">
        <v>110</v>
      </c>
      <c r="F53" s="203" t="s">
        <v>64</v>
      </c>
      <c r="G53" s="203" t="s">
        <v>100</v>
      </c>
      <c r="H53" s="90" t="s">
        <v>66</v>
      </c>
      <c r="I53" s="90" t="s">
        <v>123</v>
      </c>
      <c r="J53" s="188">
        <v>120000</v>
      </c>
      <c r="K53" s="81">
        <v>15</v>
      </c>
      <c r="L53" s="81">
        <v>0</v>
      </c>
      <c r="M53" s="81">
        <v>55</v>
      </c>
      <c r="N53" s="91">
        <v>9</v>
      </c>
      <c r="O53" s="92">
        <v>0</v>
      </c>
      <c r="P53" s="93">
        <f>N53+O53</f>
        <v>9</v>
      </c>
      <c r="Q53" s="82">
        <f>IFERROR(P53/M53,"-")</f>
        <v>0.16363636363636</v>
      </c>
      <c r="R53" s="81">
        <v>0</v>
      </c>
      <c r="S53" s="81">
        <v>6</v>
      </c>
      <c r="T53" s="82">
        <f>IFERROR(S53/(O53+P53),"-")</f>
        <v>0.66666666666667</v>
      </c>
      <c r="U53" s="182">
        <f>IFERROR(J53/SUM(P53:P54),"-")</f>
        <v>8571.4285714286</v>
      </c>
      <c r="V53" s="84">
        <v>1</v>
      </c>
      <c r="W53" s="82">
        <f>IF(P53=0,"-",V53/P53)</f>
        <v>0.11111111111111</v>
      </c>
      <c r="X53" s="186">
        <v>2000</v>
      </c>
      <c r="Y53" s="187">
        <f>IFERROR(X53/P53,"-")</f>
        <v>222.22222222222</v>
      </c>
      <c r="Z53" s="187">
        <f>IFERROR(X53/V53,"-")</f>
        <v>2000</v>
      </c>
      <c r="AA53" s="188">
        <f>SUM(X53:X54)-SUM(J53:J54)</f>
        <v>614000</v>
      </c>
      <c r="AB53" s="85">
        <f>SUM(X53:X54)/SUM(J53:J54)</f>
        <v>6.1166666666667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0.11111111111111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>
        <v>1</v>
      </c>
      <c r="AW53" s="107">
        <f>IF(P53=0,"",IF(AV53=0,"",(AV53/P53)))</f>
        <v>0.11111111111111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2</v>
      </c>
      <c r="BF53" s="113">
        <f>IF(P53=0,"",IF(BE53=0,"",(BE53/P53)))</f>
        <v>0.22222222222222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4</v>
      </c>
      <c r="BO53" s="120">
        <f>IF(P53=0,"",IF(BN53=0,"",(BN53/P53)))</f>
        <v>0.44444444444444</v>
      </c>
      <c r="BP53" s="121">
        <v>1</v>
      </c>
      <c r="BQ53" s="122">
        <f>IFERROR(BP53/BN53,"-")</f>
        <v>0.25</v>
      </c>
      <c r="BR53" s="123">
        <v>2000</v>
      </c>
      <c r="BS53" s="124">
        <f>IFERROR(BR53/BN53,"-")</f>
        <v>500</v>
      </c>
      <c r="BT53" s="125">
        <v>1</v>
      </c>
      <c r="BU53" s="125"/>
      <c r="BV53" s="125"/>
      <c r="BW53" s="126">
        <v>1</v>
      </c>
      <c r="BX53" s="127">
        <f>IF(P53=0,"",IF(BW53=0,"",(BW53/P53)))</f>
        <v>0.11111111111111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1</v>
      </c>
      <c r="CP53" s="141">
        <v>2000</v>
      </c>
      <c r="CQ53" s="141">
        <v>2000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153</v>
      </c>
      <c r="C54" s="203"/>
      <c r="D54" s="203" t="s">
        <v>109</v>
      </c>
      <c r="E54" s="203" t="s">
        <v>110</v>
      </c>
      <c r="F54" s="203" t="s">
        <v>77</v>
      </c>
      <c r="G54" s="203"/>
      <c r="H54" s="90"/>
      <c r="I54" s="90"/>
      <c r="J54" s="188"/>
      <c r="K54" s="81">
        <v>41</v>
      </c>
      <c r="L54" s="81">
        <v>30</v>
      </c>
      <c r="M54" s="81">
        <v>3</v>
      </c>
      <c r="N54" s="91">
        <v>5</v>
      </c>
      <c r="O54" s="92">
        <v>0</v>
      </c>
      <c r="P54" s="93">
        <f>N54+O54</f>
        <v>5</v>
      </c>
      <c r="Q54" s="82">
        <f>IFERROR(P54/M54,"-")</f>
        <v>1.6666666666667</v>
      </c>
      <c r="R54" s="81">
        <v>2</v>
      </c>
      <c r="S54" s="81">
        <v>0</v>
      </c>
      <c r="T54" s="82">
        <f>IFERROR(S54/(O54+P54),"-")</f>
        <v>0</v>
      </c>
      <c r="U54" s="182"/>
      <c r="V54" s="84">
        <v>3</v>
      </c>
      <c r="W54" s="82">
        <f>IF(P54=0,"-",V54/P54)</f>
        <v>0.6</v>
      </c>
      <c r="X54" s="186">
        <v>732000</v>
      </c>
      <c r="Y54" s="187">
        <f>IFERROR(X54/P54,"-")</f>
        <v>146400</v>
      </c>
      <c r="Z54" s="187">
        <f>IFERROR(X54/V54,"-")</f>
        <v>244000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0.2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3</v>
      </c>
      <c r="BX54" s="127">
        <f>IF(P54=0,"",IF(BW54=0,"",(BW54/P54)))</f>
        <v>0.6</v>
      </c>
      <c r="BY54" s="128">
        <v>2</v>
      </c>
      <c r="BZ54" s="129">
        <f>IFERROR(BY54/BW54,"-")</f>
        <v>0.66666666666667</v>
      </c>
      <c r="CA54" s="130">
        <v>34000</v>
      </c>
      <c r="CB54" s="131">
        <f>IFERROR(CA54/BW54,"-")</f>
        <v>11333.333333333</v>
      </c>
      <c r="CC54" s="132"/>
      <c r="CD54" s="132">
        <v>1</v>
      </c>
      <c r="CE54" s="132">
        <v>1</v>
      </c>
      <c r="CF54" s="133">
        <v>1</v>
      </c>
      <c r="CG54" s="134">
        <f>IF(P54=0,"",IF(CF54=0,"",(CF54/P54)))</f>
        <v>0.2</v>
      </c>
      <c r="CH54" s="135">
        <v>1</v>
      </c>
      <c r="CI54" s="136">
        <f>IFERROR(CH54/CF54,"-")</f>
        <v>1</v>
      </c>
      <c r="CJ54" s="137">
        <v>706000</v>
      </c>
      <c r="CK54" s="138">
        <f>IFERROR(CJ54/CF54,"-")</f>
        <v>706000</v>
      </c>
      <c r="CL54" s="139"/>
      <c r="CM54" s="139"/>
      <c r="CN54" s="139">
        <v>1</v>
      </c>
      <c r="CO54" s="140">
        <v>3</v>
      </c>
      <c r="CP54" s="141">
        <v>732000</v>
      </c>
      <c r="CQ54" s="141">
        <v>706000</v>
      </c>
      <c r="CR54" s="141"/>
      <c r="CS54" s="142" t="str">
        <f>IF(AND(CQ54=0,CR54=0),"",IF(AND(CQ54&lt;=100000,CR54&lt;=100000),"",IF(CQ54/CP54&gt;0.7,"男高",IF(CR54/CP54&gt;0.7,"女高",""))))</f>
        <v>男高</v>
      </c>
    </row>
    <row r="55" spans="1:98">
      <c r="A55" s="80">
        <f>AB55</f>
        <v>0</v>
      </c>
      <c r="B55" s="203" t="s">
        <v>154</v>
      </c>
      <c r="C55" s="203"/>
      <c r="D55" s="203" t="s">
        <v>80</v>
      </c>
      <c r="E55" s="203" t="s">
        <v>81</v>
      </c>
      <c r="F55" s="203" t="s">
        <v>64</v>
      </c>
      <c r="G55" s="203" t="s">
        <v>155</v>
      </c>
      <c r="H55" s="90" t="s">
        <v>87</v>
      </c>
      <c r="I55" s="205" t="s">
        <v>136</v>
      </c>
      <c r="J55" s="188">
        <v>80000</v>
      </c>
      <c r="K55" s="81">
        <v>0</v>
      </c>
      <c r="L55" s="81">
        <v>0</v>
      </c>
      <c r="M55" s="81">
        <v>17</v>
      </c>
      <c r="N55" s="91">
        <v>0</v>
      </c>
      <c r="O55" s="92">
        <v>0</v>
      </c>
      <c r="P55" s="93">
        <f>N55+O55</f>
        <v>0</v>
      </c>
      <c r="Q55" s="82">
        <f>IFERROR(P55/M55,"-")</f>
        <v>0</v>
      </c>
      <c r="R55" s="81">
        <v>0</v>
      </c>
      <c r="S55" s="81">
        <v>0</v>
      </c>
      <c r="T55" s="82" t="str">
        <f>IFERROR(S55/(O55+P55),"-")</f>
        <v>-</v>
      </c>
      <c r="U55" s="182">
        <f>IFERROR(J55/SUM(P55:P56),"-")</f>
        <v>40000</v>
      </c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>
        <f>SUM(X55:X56)-SUM(J55:J56)</f>
        <v>-80000</v>
      </c>
      <c r="AB55" s="85">
        <f>SUM(X55:X56)/SUM(J55:J56)</f>
        <v>0</v>
      </c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156</v>
      </c>
      <c r="C56" s="203"/>
      <c r="D56" s="203" t="s">
        <v>80</v>
      </c>
      <c r="E56" s="203" t="s">
        <v>81</v>
      </c>
      <c r="F56" s="203" t="s">
        <v>77</v>
      </c>
      <c r="G56" s="203"/>
      <c r="H56" s="90"/>
      <c r="I56" s="90"/>
      <c r="J56" s="188"/>
      <c r="K56" s="81">
        <v>23</v>
      </c>
      <c r="L56" s="81">
        <v>19</v>
      </c>
      <c r="M56" s="81">
        <v>1</v>
      </c>
      <c r="N56" s="91">
        <v>2</v>
      </c>
      <c r="O56" s="92">
        <v>0</v>
      </c>
      <c r="P56" s="93">
        <f>N56+O56</f>
        <v>2</v>
      </c>
      <c r="Q56" s="82">
        <f>IFERROR(P56/M56,"-")</f>
        <v>2</v>
      </c>
      <c r="R56" s="81">
        <v>0</v>
      </c>
      <c r="S56" s="81">
        <v>1</v>
      </c>
      <c r="T56" s="82">
        <f>IFERROR(S56/(O56+P56),"-")</f>
        <v>0.5</v>
      </c>
      <c r="U56" s="182"/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1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7.9625</v>
      </c>
      <c r="B57" s="203" t="s">
        <v>157</v>
      </c>
      <c r="C57" s="203"/>
      <c r="D57" s="203" t="s">
        <v>109</v>
      </c>
      <c r="E57" s="203" t="s">
        <v>110</v>
      </c>
      <c r="F57" s="203" t="s">
        <v>64</v>
      </c>
      <c r="G57" s="203" t="s">
        <v>155</v>
      </c>
      <c r="H57" s="90" t="s">
        <v>87</v>
      </c>
      <c r="I57" s="204" t="s">
        <v>67</v>
      </c>
      <c r="J57" s="188">
        <v>80000</v>
      </c>
      <c r="K57" s="81">
        <v>13</v>
      </c>
      <c r="L57" s="81">
        <v>0</v>
      </c>
      <c r="M57" s="81">
        <v>51</v>
      </c>
      <c r="N57" s="91">
        <v>4</v>
      </c>
      <c r="O57" s="92">
        <v>0</v>
      </c>
      <c r="P57" s="93">
        <f>N57+O57</f>
        <v>4</v>
      </c>
      <c r="Q57" s="82">
        <f>IFERROR(P57/M57,"-")</f>
        <v>0.07843137254902</v>
      </c>
      <c r="R57" s="81">
        <v>0</v>
      </c>
      <c r="S57" s="81">
        <v>0</v>
      </c>
      <c r="T57" s="82">
        <f>IFERROR(S57/(O57+P57),"-")</f>
        <v>0</v>
      </c>
      <c r="U57" s="182">
        <f>IFERROR(J57/SUM(P57:P58),"-")</f>
        <v>10000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557000</v>
      </c>
      <c r="AB57" s="85">
        <f>SUM(X57:X58)/SUM(J57:J58)</f>
        <v>7.9625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4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158</v>
      </c>
      <c r="C58" s="203"/>
      <c r="D58" s="203" t="s">
        <v>109</v>
      </c>
      <c r="E58" s="203" t="s">
        <v>110</v>
      </c>
      <c r="F58" s="203" t="s">
        <v>77</v>
      </c>
      <c r="G58" s="203"/>
      <c r="H58" s="90"/>
      <c r="I58" s="90"/>
      <c r="J58" s="188"/>
      <c r="K58" s="81">
        <v>29</v>
      </c>
      <c r="L58" s="81">
        <v>21</v>
      </c>
      <c r="M58" s="81">
        <v>1</v>
      </c>
      <c r="N58" s="91">
        <v>4</v>
      </c>
      <c r="O58" s="92">
        <v>0</v>
      </c>
      <c r="P58" s="93">
        <f>N58+O58</f>
        <v>4</v>
      </c>
      <c r="Q58" s="82">
        <f>IFERROR(P58/M58,"-")</f>
        <v>4</v>
      </c>
      <c r="R58" s="81">
        <v>1</v>
      </c>
      <c r="S58" s="81">
        <v>1</v>
      </c>
      <c r="T58" s="82">
        <f>IFERROR(S58/(O58+P58),"-")</f>
        <v>0.25</v>
      </c>
      <c r="U58" s="182"/>
      <c r="V58" s="84">
        <v>2</v>
      </c>
      <c r="W58" s="82">
        <f>IF(P58=0,"-",V58/P58)</f>
        <v>0.5</v>
      </c>
      <c r="X58" s="186">
        <v>637000</v>
      </c>
      <c r="Y58" s="187">
        <f>IFERROR(X58/P58,"-")</f>
        <v>159250</v>
      </c>
      <c r="Z58" s="187">
        <f>IFERROR(X58/V58,"-")</f>
        <v>318500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0.25</v>
      </c>
      <c r="BG58" s="112">
        <v>1</v>
      </c>
      <c r="BH58" s="114">
        <f>IFERROR(BG58/BE58,"-")</f>
        <v>1</v>
      </c>
      <c r="BI58" s="115">
        <v>157000</v>
      </c>
      <c r="BJ58" s="116">
        <f>IFERROR(BI58/BE58,"-")</f>
        <v>157000</v>
      </c>
      <c r="BK58" s="117"/>
      <c r="BL58" s="117"/>
      <c r="BM58" s="117">
        <v>1</v>
      </c>
      <c r="BN58" s="119">
        <v>2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>
        <v>1</v>
      </c>
      <c r="BZ58" s="129">
        <f>IFERROR(BY58/BW58,"-")</f>
        <v>1</v>
      </c>
      <c r="CA58" s="130">
        <v>480000</v>
      </c>
      <c r="CB58" s="131">
        <f>IFERROR(CA58/BW58,"-")</f>
        <v>480000</v>
      </c>
      <c r="CC58" s="132"/>
      <c r="CD58" s="132"/>
      <c r="CE58" s="132">
        <v>1</v>
      </c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2</v>
      </c>
      <c r="CP58" s="141">
        <v>637000</v>
      </c>
      <c r="CQ58" s="141">
        <v>480000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>
        <f>AB59</f>
        <v>0.16</v>
      </c>
      <c r="B59" s="203" t="s">
        <v>159</v>
      </c>
      <c r="C59" s="203"/>
      <c r="D59" s="203" t="s">
        <v>160</v>
      </c>
      <c r="E59" s="203" t="s">
        <v>63</v>
      </c>
      <c r="F59" s="203" t="s">
        <v>64</v>
      </c>
      <c r="G59" s="203" t="s">
        <v>96</v>
      </c>
      <c r="H59" s="90" t="s">
        <v>161</v>
      </c>
      <c r="I59" s="90" t="s">
        <v>162</v>
      </c>
      <c r="J59" s="188">
        <v>50000</v>
      </c>
      <c r="K59" s="81">
        <v>7</v>
      </c>
      <c r="L59" s="81">
        <v>0</v>
      </c>
      <c r="M59" s="81">
        <v>31</v>
      </c>
      <c r="N59" s="91">
        <v>4</v>
      </c>
      <c r="O59" s="92">
        <v>0</v>
      </c>
      <c r="P59" s="93">
        <f>N59+O59</f>
        <v>4</v>
      </c>
      <c r="Q59" s="82">
        <f>IFERROR(P59/M59,"-")</f>
        <v>0.12903225806452</v>
      </c>
      <c r="R59" s="81">
        <v>0</v>
      </c>
      <c r="S59" s="81">
        <v>1</v>
      </c>
      <c r="T59" s="82">
        <f>IFERROR(S59/(O59+P59),"-")</f>
        <v>0.25</v>
      </c>
      <c r="U59" s="182">
        <f>IFERROR(J59/SUM(P59:P60),"-")</f>
        <v>10000</v>
      </c>
      <c r="V59" s="84">
        <v>1</v>
      </c>
      <c r="W59" s="82">
        <f>IF(P59=0,"-",V59/P59)</f>
        <v>0.25</v>
      </c>
      <c r="X59" s="186">
        <v>3000</v>
      </c>
      <c r="Y59" s="187">
        <f>IFERROR(X59/P59,"-")</f>
        <v>750</v>
      </c>
      <c r="Z59" s="187">
        <f>IFERROR(X59/V59,"-")</f>
        <v>3000</v>
      </c>
      <c r="AA59" s="188">
        <f>SUM(X59:X60)-SUM(J59:J60)</f>
        <v>-42000</v>
      </c>
      <c r="AB59" s="85">
        <f>SUM(X59:X60)/SUM(J59:J60)</f>
        <v>0.16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>
        <v>1</v>
      </c>
      <c r="AN59" s="101">
        <f>IF(P59=0,"",IF(AM59=0,"",(AM59/P59)))</f>
        <v>0.25</v>
      </c>
      <c r="AO59" s="100"/>
      <c r="AP59" s="102">
        <f>IFERROR(AP59/AM59,"-")</f>
        <v>0</v>
      </c>
      <c r="AQ59" s="103"/>
      <c r="AR59" s="104">
        <f>IFERROR(AQ59/AM59,"-")</f>
        <v>0</v>
      </c>
      <c r="AS59" s="105"/>
      <c r="AT59" s="105"/>
      <c r="AU59" s="105"/>
      <c r="AV59" s="106">
        <v>1</v>
      </c>
      <c r="AW59" s="107">
        <f>IF(P59=0,"",IF(AV59=0,"",(AV59/P59)))</f>
        <v>0.25</v>
      </c>
      <c r="AX59" s="106"/>
      <c r="AY59" s="108">
        <f>IFERROR(AX59/AV59,"-")</f>
        <v>0</v>
      </c>
      <c r="AZ59" s="109"/>
      <c r="BA59" s="110">
        <f>IFERROR(AZ59/AV59,"-")</f>
        <v>0</v>
      </c>
      <c r="BB59" s="111"/>
      <c r="BC59" s="111"/>
      <c r="BD59" s="111"/>
      <c r="BE59" s="112">
        <v>1</v>
      </c>
      <c r="BF59" s="113">
        <f>IF(P59=0,"",IF(BE59=0,"",(BE59/P59)))</f>
        <v>0.25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0.25</v>
      </c>
      <c r="BP59" s="121">
        <v>1</v>
      </c>
      <c r="BQ59" s="122">
        <f>IFERROR(BP59/BN59,"-")</f>
        <v>1</v>
      </c>
      <c r="BR59" s="123">
        <v>3000</v>
      </c>
      <c r="BS59" s="124">
        <f>IFERROR(BR59/BN59,"-")</f>
        <v>3000</v>
      </c>
      <c r="BT59" s="125">
        <v>1</v>
      </c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3000</v>
      </c>
      <c r="CQ59" s="141">
        <v>3000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163</v>
      </c>
      <c r="C60" s="203"/>
      <c r="D60" s="203" t="s">
        <v>160</v>
      </c>
      <c r="E60" s="203" t="s">
        <v>63</v>
      </c>
      <c r="F60" s="203" t="s">
        <v>77</v>
      </c>
      <c r="G60" s="203"/>
      <c r="H60" s="90"/>
      <c r="I60" s="90"/>
      <c r="J60" s="188"/>
      <c r="K60" s="81">
        <v>13</v>
      </c>
      <c r="L60" s="81">
        <v>11</v>
      </c>
      <c r="M60" s="81">
        <v>1</v>
      </c>
      <c r="N60" s="91">
        <v>1</v>
      </c>
      <c r="O60" s="92">
        <v>0</v>
      </c>
      <c r="P60" s="93">
        <f>N60+O60</f>
        <v>1</v>
      </c>
      <c r="Q60" s="82">
        <f>IFERROR(P60/M60,"-")</f>
        <v>1</v>
      </c>
      <c r="R60" s="81">
        <v>0</v>
      </c>
      <c r="S60" s="81">
        <v>1</v>
      </c>
      <c r="T60" s="82">
        <f>IFERROR(S60/(O60+P60),"-")</f>
        <v>1</v>
      </c>
      <c r="U60" s="182"/>
      <c r="V60" s="84">
        <v>1</v>
      </c>
      <c r="W60" s="82">
        <f>IF(P60=0,"-",V60/P60)</f>
        <v>1</v>
      </c>
      <c r="X60" s="186">
        <v>5000</v>
      </c>
      <c r="Y60" s="187">
        <f>IFERROR(X60/P60,"-")</f>
        <v>5000</v>
      </c>
      <c r="Z60" s="187">
        <f>IFERROR(X60/V60,"-")</f>
        <v>5000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1</v>
      </c>
      <c r="BG60" s="112">
        <v>1</v>
      </c>
      <c r="BH60" s="114">
        <f>IFERROR(BG60/BE60,"-")</f>
        <v>1</v>
      </c>
      <c r="BI60" s="115">
        <v>5000</v>
      </c>
      <c r="BJ60" s="116">
        <f>IFERROR(BI60/BE60,"-")</f>
        <v>5000</v>
      </c>
      <c r="BK60" s="117">
        <v>1</v>
      </c>
      <c r="BL60" s="117"/>
      <c r="BM60" s="117"/>
      <c r="BN60" s="119"/>
      <c r="BO60" s="120">
        <f>IF(P60=0,"",IF(BN60=0,"",(BN60/P60)))</f>
        <v>0</v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5000</v>
      </c>
      <c r="CQ60" s="141">
        <v>5000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2.02</v>
      </c>
      <c r="B61" s="203" t="s">
        <v>164</v>
      </c>
      <c r="C61" s="203"/>
      <c r="D61" s="203" t="s">
        <v>160</v>
      </c>
      <c r="E61" s="203" t="s">
        <v>81</v>
      </c>
      <c r="F61" s="203" t="s">
        <v>64</v>
      </c>
      <c r="G61" s="203" t="s">
        <v>96</v>
      </c>
      <c r="H61" s="90" t="s">
        <v>161</v>
      </c>
      <c r="I61" s="90" t="s">
        <v>165</v>
      </c>
      <c r="J61" s="188">
        <v>50000</v>
      </c>
      <c r="K61" s="81">
        <v>10</v>
      </c>
      <c r="L61" s="81">
        <v>0</v>
      </c>
      <c r="M61" s="81">
        <v>44</v>
      </c>
      <c r="N61" s="91">
        <v>6</v>
      </c>
      <c r="O61" s="92">
        <v>0</v>
      </c>
      <c r="P61" s="93">
        <f>N61+O61</f>
        <v>6</v>
      </c>
      <c r="Q61" s="82">
        <f>IFERROR(P61/M61,"-")</f>
        <v>0.13636363636364</v>
      </c>
      <c r="R61" s="81">
        <v>0</v>
      </c>
      <c r="S61" s="81">
        <v>4</v>
      </c>
      <c r="T61" s="82">
        <f>IFERROR(S61/(O61+P61),"-")</f>
        <v>0.66666666666667</v>
      </c>
      <c r="U61" s="182">
        <f>IFERROR(J61/SUM(P61:P62),"-")</f>
        <v>6250</v>
      </c>
      <c r="V61" s="84">
        <v>1</v>
      </c>
      <c r="W61" s="82">
        <f>IF(P61=0,"-",V61/P61)</f>
        <v>0.16666666666667</v>
      </c>
      <c r="X61" s="186">
        <v>3000</v>
      </c>
      <c r="Y61" s="187">
        <f>IFERROR(X61/P61,"-")</f>
        <v>500</v>
      </c>
      <c r="Z61" s="187">
        <f>IFERROR(X61/V61,"-")</f>
        <v>3000</v>
      </c>
      <c r="AA61" s="188">
        <f>SUM(X61:X62)-SUM(J61:J62)</f>
        <v>51000</v>
      </c>
      <c r="AB61" s="85">
        <f>SUM(X61:X62)/SUM(J61:J62)</f>
        <v>2.02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>
        <v>4</v>
      </c>
      <c r="AW61" s="107">
        <f>IF(P61=0,"",IF(AV61=0,"",(AV61/P61)))</f>
        <v>0.66666666666667</v>
      </c>
      <c r="AX61" s="106">
        <v>1</v>
      </c>
      <c r="AY61" s="108">
        <f>IFERROR(AX61/AV61,"-")</f>
        <v>0.25</v>
      </c>
      <c r="AZ61" s="109">
        <v>3000</v>
      </c>
      <c r="BA61" s="110">
        <f>IFERROR(AZ61/AV61,"-")</f>
        <v>750</v>
      </c>
      <c r="BB61" s="111">
        <v>1</v>
      </c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0.16666666666667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0.16666666666667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1</v>
      </c>
      <c r="CP61" s="141">
        <v>3000</v>
      </c>
      <c r="CQ61" s="141">
        <v>3000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166</v>
      </c>
      <c r="C62" s="203"/>
      <c r="D62" s="203" t="s">
        <v>160</v>
      </c>
      <c r="E62" s="203" t="s">
        <v>81</v>
      </c>
      <c r="F62" s="203" t="s">
        <v>77</v>
      </c>
      <c r="G62" s="203"/>
      <c r="H62" s="90"/>
      <c r="I62" s="90"/>
      <c r="J62" s="188"/>
      <c r="K62" s="81">
        <v>30</v>
      </c>
      <c r="L62" s="81">
        <v>14</v>
      </c>
      <c r="M62" s="81">
        <v>2</v>
      </c>
      <c r="N62" s="91">
        <v>2</v>
      </c>
      <c r="O62" s="92">
        <v>0</v>
      </c>
      <c r="P62" s="93">
        <f>N62+O62</f>
        <v>2</v>
      </c>
      <c r="Q62" s="82">
        <f>IFERROR(P62/M62,"-")</f>
        <v>1</v>
      </c>
      <c r="R62" s="81">
        <v>1</v>
      </c>
      <c r="S62" s="81">
        <v>0</v>
      </c>
      <c r="T62" s="82">
        <f>IFERROR(S62/(O62+P62),"-")</f>
        <v>0</v>
      </c>
      <c r="U62" s="182"/>
      <c r="V62" s="84">
        <v>1</v>
      </c>
      <c r="W62" s="82">
        <f>IF(P62=0,"-",V62/P62)</f>
        <v>0.5</v>
      </c>
      <c r="X62" s="186">
        <v>98000</v>
      </c>
      <c r="Y62" s="187">
        <f>IFERROR(X62/P62,"-")</f>
        <v>49000</v>
      </c>
      <c r="Z62" s="187">
        <f>IFERROR(X62/V62,"-")</f>
        <v>98000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0.5</v>
      </c>
      <c r="BY62" s="128">
        <v>1</v>
      </c>
      <c r="BZ62" s="129">
        <f>IFERROR(BY62/BW62,"-")</f>
        <v>1</v>
      </c>
      <c r="CA62" s="130">
        <v>98000</v>
      </c>
      <c r="CB62" s="131">
        <f>IFERROR(CA62/BW62,"-")</f>
        <v>98000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98000</v>
      </c>
      <c r="CQ62" s="141">
        <v>98000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2.488</v>
      </c>
      <c r="B63" s="203" t="s">
        <v>167</v>
      </c>
      <c r="C63" s="203"/>
      <c r="D63" s="203" t="s">
        <v>168</v>
      </c>
      <c r="E63" s="203" t="s">
        <v>169</v>
      </c>
      <c r="F63" s="203" t="s">
        <v>64</v>
      </c>
      <c r="G63" s="203" t="s">
        <v>100</v>
      </c>
      <c r="H63" s="90" t="s">
        <v>170</v>
      </c>
      <c r="I63" s="205" t="s">
        <v>97</v>
      </c>
      <c r="J63" s="188">
        <v>125000</v>
      </c>
      <c r="K63" s="81">
        <v>0</v>
      </c>
      <c r="L63" s="81">
        <v>0</v>
      </c>
      <c r="M63" s="81">
        <v>15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>
        <f>IFERROR(J63/SUM(P63:P68),"-")</f>
        <v>12500</v>
      </c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>
        <f>SUM(X63:X68)-SUM(J63:J68)</f>
        <v>186000</v>
      </c>
      <c r="AB63" s="85">
        <f>SUM(X63:X68)/SUM(J63:J68)</f>
        <v>2.488</v>
      </c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171</v>
      </c>
      <c r="C64" s="203"/>
      <c r="D64" s="203" t="s">
        <v>168</v>
      </c>
      <c r="E64" s="203" t="s">
        <v>172</v>
      </c>
      <c r="F64" s="203" t="s">
        <v>64</v>
      </c>
      <c r="G64" s="203" t="s">
        <v>100</v>
      </c>
      <c r="H64" s="90" t="s">
        <v>170</v>
      </c>
      <c r="I64" s="204" t="s">
        <v>88</v>
      </c>
      <c r="J64" s="188"/>
      <c r="K64" s="81">
        <v>3</v>
      </c>
      <c r="L64" s="81">
        <v>0</v>
      </c>
      <c r="M64" s="81">
        <v>26</v>
      </c>
      <c r="N64" s="91">
        <v>0</v>
      </c>
      <c r="O64" s="92">
        <v>0</v>
      </c>
      <c r="P64" s="93">
        <f>N64+O64</f>
        <v>0</v>
      </c>
      <c r="Q64" s="82">
        <f>IFERROR(P64/M64,"-")</f>
        <v>0</v>
      </c>
      <c r="R64" s="81">
        <v>0</v>
      </c>
      <c r="S64" s="81">
        <v>0</v>
      </c>
      <c r="T64" s="82" t="str">
        <f>IFERROR(S64/(O64+P64),"-")</f>
        <v>-</v>
      </c>
      <c r="U64" s="182"/>
      <c r="V64" s="84">
        <v>0</v>
      </c>
      <c r="W64" s="82" t="str">
        <f>IF(P64=0,"-",V64/P64)</f>
        <v>-</v>
      </c>
      <c r="X64" s="186">
        <v>0</v>
      </c>
      <c r="Y64" s="187" t="str">
        <f>IFERROR(X64/P64,"-")</f>
        <v>-</v>
      </c>
      <c r="Z64" s="187" t="str">
        <f>IFERROR(X64/V64,"-")</f>
        <v>-</v>
      </c>
      <c r="AA64" s="188"/>
      <c r="AB64" s="85"/>
      <c r="AC64" s="79"/>
      <c r="AD64" s="94"/>
      <c r="AE64" s="95" t="str">
        <f>IF(P64=0,"",IF(AD64=0,"",(AD64/P64)))</f>
        <v/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 t="str">
        <f>IF(P64=0,"",IF(AM64=0,"",(AM64/P64)))</f>
        <v/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 t="str">
        <f>IF(P64=0,"",IF(AV64=0,"",(AV64/P64)))</f>
        <v/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 t="str">
        <f>IF(P64=0,"",IF(BE64=0,"",(BE64/P64)))</f>
        <v/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/>
      <c r="BO64" s="120" t="str">
        <f>IF(P64=0,"",IF(BN64=0,"",(BN64/P64)))</f>
        <v/>
      </c>
      <c r="BP64" s="121"/>
      <c r="BQ64" s="122" t="str">
        <f>IFERROR(BP64/BN64,"-")</f>
        <v>-</v>
      </c>
      <c r="BR64" s="123"/>
      <c r="BS64" s="124" t="str">
        <f>IFERROR(BR64/BN64,"-")</f>
        <v>-</v>
      </c>
      <c r="BT64" s="125"/>
      <c r="BU64" s="125"/>
      <c r="BV64" s="125"/>
      <c r="BW64" s="126"/>
      <c r="BX64" s="127" t="str">
        <f>IF(P64=0,"",IF(BW64=0,"",(BW64/P64)))</f>
        <v/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 t="str">
        <f>IF(P64=0,"",IF(CF64=0,"",(CF64/P64)))</f>
        <v/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173</v>
      </c>
      <c r="C65" s="203"/>
      <c r="D65" s="203" t="s">
        <v>168</v>
      </c>
      <c r="E65" s="203" t="s">
        <v>174</v>
      </c>
      <c r="F65" s="203" t="s">
        <v>64</v>
      </c>
      <c r="G65" s="203" t="s">
        <v>100</v>
      </c>
      <c r="H65" s="90" t="s">
        <v>170</v>
      </c>
      <c r="I65" s="205" t="s">
        <v>136</v>
      </c>
      <c r="J65" s="188"/>
      <c r="K65" s="81">
        <v>8</v>
      </c>
      <c r="L65" s="81">
        <v>0</v>
      </c>
      <c r="M65" s="81">
        <v>32</v>
      </c>
      <c r="N65" s="91">
        <v>1</v>
      </c>
      <c r="O65" s="92">
        <v>0</v>
      </c>
      <c r="P65" s="93">
        <f>N65+O65</f>
        <v>1</v>
      </c>
      <c r="Q65" s="82">
        <f>IFERROR(P65/M65,"-")</f>
        <v>0.03125</v>
      </c>
      <c r="R65" s="81">
        <v>0</v>
      </c>
      <c r="S65" s="81">
        <v>1</v>
      </c>
      <c r="T65" s="82">
        <f>IFERROR(S65/(O65+P65),"-")</f>
        <v>1</v>
      </c>
      <c r="U65" s="182"/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175</v>
      </c>
      <c r="C66" s="203"/>
      <c r="D66" s="203" t="s">
        <v>168</v>
      </c>
      <c r="E66" s="203" t="s">
        <v>176</v>
      </c>
      <c r="F66" s="203" t="s">
        <v>64</v>
      </c>
      <c r="G66" s="203" t="s">
        <v>100</v>
      </c>
      <c r="H66" s="90" t="s">
        <v>170</v>
      </c>
      <c r="I66" s="204" t="s">
        <v>67</v>
      </c>
      <c r="J66" s="188"/>
      <c r="K66" s="81">
        <v>3</v>
      </c>
      <c r="L66" s="81">
        <v>0</v>
      </c>
      <c r="M66" s="81">
        <v>57</v>
      </c>
      <c r="N66" s="91">
        <v>1</v>
      </c>
      <c r="O66" s="92">
        <v>0</v>
      </c>
      <c r="P66" s="93">
        <f>N66+O66</f>
        <v>1</v>
      </c>
      <c r="Q66" s="82">
        <f>IFERROR(P66/M66,"-")</f>
        <v>0.017543859649123</v>
      </c>
      <c r="R66" s="81">
        <v>0</v>
      </c>
      <c r="S66" s="81">
        <v>0</v>
      </c>
      <c r="T66" s="82">
        <f>IFERROR(S66/(O66+P66),"-")</f>
        <v>0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>
        <v>1</v>
      </c>
      <c r="AN66" s="101">
        <f>IF(P66=0,"",IF(AM66=0,"",(AM66/P66)))</f>
        <v>1</v>
      </c>
      <c r="AO66" s="100"/>
      <c r="AP66" s="102">
        <f>IFERROR(AP66/AM66,"-")</f>
        <v>0</v>
      </c>
      <c r="AQ66" s="103"/>
      <c r="AR66" s="104">
        <f>IFERROR(AQ66/AM66,"-")</f>
        <v>0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177</v>
      </c>
      <c r="C67" s="203"/>
      <c r="D67" s="203" t="s">
        <v>168</v>
      </c>
      <c r="E67" s="203" t="s">
        <v>178</v>
      </c>
      <c r="F67" s="203" t="s">
        <v>64</v>
      </c>
      <c r="G67" s="203" t="s">
        <v>100</v>
      </c>
      <c r="H67" s="90" t="s">
        <v>170</v>
      </c>
      <c r="I67" s="205" t="s">
        <v>179</v>
      </c>
      <c r="J67" s="188"/>
      <c r="K67" s="81">
        <v>6</v>
      </c>
      <c r="L67" s="81">
        <v>0</v>
      </c>
      <c r="M67" s="81">
        <v>18</v>
      </c>
      <c r="N67" s="91">
        <v>4</v>
      </c>
      <c r="O67" s="92">
        <v>0</v>
      </c>
      <c r="P67" s="93">
        <f>N67+O67</f>
        <v>4</v>
      </c>
      <c r="Q67" s="82">
        <f>IFERROR(P67/M67,"-")</f>
        <v>0.22222222222222</v>
      </c>
      <c r="R67" s="81">
        <v>0</v>
      </c>
      <c r="S67" s="81">
        <v>2</v>
      </c>
      <c r="T67" s="82">
        <f>IFERROR(S67/(O67+P67),"-")</f>
        <v>0.5</v>
      </c>
      <c r="U67" s="182"/>
      <c r="V67" s="84">
        <v>1</v>
      </c>
      <c r="W67" s="82">
        <f>IF(P67=0,"-",V67/P67)</f>
        <v>0.25</v>
      </c>
      <c r="X67" s="186">
        <v>5000</v>
      </c>
      <c r="Y67" s="187">
        <f>IFERROR(X67/P67,"-")</f>
        <v>1250</v>
      </c>
      <c r="Z67" s="187">
        <f>IFERROR(X67/V67,"-")</f>
        <v>5000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>
        <v>3</v>
      </c>
      <c r="BF67" s="113">
        <f>IF(P67=0,"",IF(BE67=0,"",(BE67/P67)))</f>
        <v>0.75</v>
      </c>
      <c r="BG67" s="112">
        <v>1</v>
      </c>
      <c r="BH67" s="114">
        <f>IFERROR(BG67/BE67,"-")</f>
        <v>0.33333333333333</v>
      </c>
      <c r="BI67" s="115">
        <v>5000</v>
      </c>
      <c r="BJ67" s="116">
        <f>IFERROR(BI67/BE67,"-")</f>
        <v>1666.6666666667</v>
      </c>
      <c r="BK67" s="117">
        <v>1</v>
      </c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0.25</v>
      </c>
      <c r="BY67" s="128"/>
      <c r="BZ67" s="129">
        <f>IFERROR(BY67/BW67,"-")</f>
        <v>0</v>
      </c>
      <c r="CA67" s="130"/>
      <c r="CB67" s="131">
        <f>IFERROR(CA67/BW67,"-")</f>
        <v>0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5000</v>
      </c>
      <c r="CQ67" s="141">
        <v>5000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180</v>
      </c>
      <c r="C68" s="203"/>
      <c r="D68" s="203" t="s">
        <v>76</v>
      </c>
      <c r="E68" s="203" t="s">
        <v>76</v>
      </c>
      <c r="F68" s="203" t="s">
        <v>77</v>
      </c>
      <c r="G68" s="203" t="s">
        <v>181</v>
      </c>
      <c r="H68" s="90"/>
      <c r="I68" s="90"/>
      <c r="J68" s="188"/>
      <c r="K68" s="81">
        <v>71</v>
      </c>
      <c r="L68" s="81">
        <v>27</v>
      </c>
      <c r="M68" s="81">
        <v>4</v>
      </c>
      <c r="N68" s="91">
        <v>4</v>
      </c>
      <c r="O68" s="92">
        <v>0</v>
      </c>
      <c r="P68" s="93">
        <f>N68+O68</f>
        <v>4</v>
      </c>
      <c r="Q68" s="82">
        <f>IFERROR(P68/M68,"-")</f>
        <v>1</v>
      </c>
      <c r="R68" s="81">
        <v>1</v>
      </c>
      <c r="S68" s="81">
        <v>1</v>
      </c>
      <c r="T68" s="82">
        <f>IFERROR(S68/(O68+P68),"-")</f>
        <v>0.25</v>
      </c>
      <c r="U68" s="182"/>
      <c r="V68" s="84">
        <v>2</v>
      </c>
      <c r="W68" s="82">
        <f>IF(P68=0,"-",V68/P68)</f>
        <v>0.5</v>
      </c>
      <c r="X68" s="186">
        <v>306000</v>
      </c>
      <c r="Y68" s="187">
        <f>IFERROR(X68/P68,"-")</f>
        <v>76500</v>
      </c>
      <c r="Z68" s="187">
        <f>IFERROR(X68/V68,"-")</f>
        <v>153000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0.25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>
        <v>1</v>
      </c>
      <c r="BO68" s="120">
        <f>IF(P68=0,"",IF(BN68=0,"",(BN68/P68)))</f>
        <v>0.25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>
        <v>1</v>
      </c>
      <c r="BX68" s="127">
        <f>IF(P68=0,"",IF(BW68=0,"",(BW68/P68)))</f>
        <v>0.25</v>
      </c>
      <c r="BY68" s="128">
        <v>1</v>
      </c>
      <c r="BZ68" s="129">
        <f>IFERROR(BY68/BW68,"-")</f>
        <v>1</v>
      </c>
      <c r="CA68" s="130">
        <v>3000</v>
      </c>
      <c r="CB68" s="131">
        <f>IFERROR(CA68/BW68,"-")</f>
        <v>3000</v>
      </c>
      <c r="CC68" s="132">
        <v>1</v>
      </c>
      <c r="CD68" s="132"/>
      <c r="CE68" s="132"/>
      <c r="CF68" s="133">
        <v>1</v>
      </c>
      <c r="CG68" s="134">
        <f>IF(P68=0,"",IF(CF68=0,"",(CF68/P68)))</f>
        <v>0.25</v>
      </c>
      <c r="CH68" s="135">
        <v>1</v>
      </c>
      <c r="CI68" s="136">
        <f>IFERROR(CH68/CF68,"-")</f>
        <v>1</v>
      </c>
      <c r="CJ68" s="137">
        <v>303000</v>
      </c>
      <c r="CK68" s="138">
        <f>IFERROR(CJ68/CF68,"-")</f>
        <v>303000</v>
      </c>
      <c r="CL68" s="139"/>
      <c r="CM68" s="139"/>
      <c r="CN68" s="139">
        <v>1</v>
      </c>
      <c r="CO68" s="140">
        <v>2</v>
      </c>
      <c r="CP68" s="141">
        <v>306000</v>
      </c>
      <c r="CQ68" s="141">
        <v>303000</v>
      </c>
      <c r="CR68" s="141"/>
      <c r="CS68" s="142" t="str">
        <f>IF(AND(CQ68=0,CR68=0),"",IF(AND(CQ68&lt;=100000,CR68&lt;=100000),"",IF(CQ68/CP68&gt;0.7,"男高",IF(CR68/CP68&gt;0.7,"女高",""))))</f>
        <v>男高</v>
      </c>
    </row>
    <row r="69" spans="1:98">
      <c r="A69" s="80">
        <f>AB69</f>
        <v>3.6553846153846</v>
      </c>
      <c r="B69" s="203" t="s">
        <v>182</v>
      </c>
      <c r="C69" s="203"/>
      <c r="D69" s="203" t="s">
        <v>183</v>
      </c>
      <c r="E69" s="203" t="s">
        <v>169</v>
      </c>
      <c r="F69" s="203" t="s">
        <v>64</v>
      </c>
      <c r="G69" s="203" t="s">
        <v>96</v>
      </c>
      <c r="H69" s="90" t="s">
        <v>184</v>
      </c>
      <c r="I69" s="90" t="s">
        <v>185</v>
      </c>
      <c r="J69" s="188">
        <v>650000</v>
      </c>
      <c r="K69" s="81">
        <v>16</v>
      </c>
      <c r="L69" s="81">
        <v>0</v>
      </c>
      <c r="M69" s="81">
        <v>61</v>
      </c>
      <c r="N69" s="91">
        <v>4</v>
      </c>
      <c r="O69" s="92">
        <v>0</v>
      </c>
      <c r="P69" s="93">
        <f>N69+O69</f>
        <v>4</v>
      </c>
      <c r="Q69" s="82">
        <f>IFERROR(P69/M69,"-")</f>
        <v>0.065573770491803</v>
      </c>
      <c r="R69" s="81">
        <v>0</v>
      </c>
      <c r="S69" s="81">
        <v>1</v>
      </c>
      <c r="T69" s="82">
        <f>IFERROR(S69/(O69+P69),"-")</f>
        <v>0.25</v>
      </c>
      <c r="U69" s="182">
        <f>IFERROR(J69/SUM(P69:P72),"-")</f>
        <v>11403.50877193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SUM(X69:X72)-SUM(J69:J72)</f>
        <v>1726000</v>
      </c>
      <c r="AB69" s="85">
        <f>SUM(X69:X72)/SUM(J69:J72)</f>
        <v>3.6553846153846</v>
      </c>
      <c r="AC69" s="79"/>
      <c r="AD69" s="94">
        <v>2</v>
      </c>
      <c r="AE69" s="95">
        <f>IF(P69=0,"",IF(AD69=0,"",(AD69/P69)))</f>
        <v>0.5</v>
      </c>
      <c r="AF69" s="94"/>
      <c r="AG69" s="96">
        <f>IFERROR(AF69/AD69,"-")</f>
        <v>0</v>
      </c>
      <c r="AH69" s="97"/>
      <c r="AI69" s="98">
        <f>IFERROR(AH69/AD69,"-")</f>
        <v>0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186</v>
      </c>
      <c r="C70" s="203"/>
      <c r="D70" s="203" t="s">
        <v>187</v>
      </c>
      <c r="E70" s="203" t="s">
        <v>172</v>
      </c>
      <c r="F70" s="203" t="s">
        <v>64</v>
      </c>
      <c r="G70" s="203" t="s">
        <v>96</v>
      </c>
      <c r="H70" s="90" t="s">
        <v>188</v>
      </c>
      <c r="I70" s="90"/>
      <c r="J70" s="188"/>
      <c r="K70" s="81">
        <v>8</v>
      </c>
      <c r="L70" s="81">
        <v>0</v>
      </c>
      <c r="M70" s="81">
        <v>35</v>
      </c>
      <c r="N70" s="91">
        <v>3</v>
      </c>
      <c r="O70" s="92">
        <v>0</v>
      </c>
      <c r="P70" s="93">
        <f>N70+O70</f>
        <v>3</v>
      </c>
      <c r="Q70" s="82">
        <f>IFERROR(P70/M70,"-")</f>
        <v>0.085714285714286</v>
      </c>
      <c r="R70" s="81">
        <v>0</v>
      </c>
      <c r="S70" s="81">
        <v>3</v>
      </c>
      <c r="T70" s="82">
        <f>IFERROR(S70/(O70+P70),"-")</f>
        <v>1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>
        <v>2</v>
      </c>
      <c r="AW70" s="107">
        <f>IF(P70=0,"",IF(AV70=0,"",(AV70/P70)))</f>
        <v>0.66666666666667</v>
      </c>
      <c r="AX70" s="106"/>
      <c r="AY70" s="108">
        <f>IFERROR(AX70/AV70,"-")</f>
        <v>0</v>
      </c>
      <c r="AZ70" s="109"/>
      <c r="BA70" s="110">
        <f>IFERROR(AZ70/AV70,"-")</f>
        <v>0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1</v>
      </c>
      <c r="BO70" s="120">
        <f>IF(P70=0,"",IF(BN70=0,"",(BN70/P70)))</f>
        <v>0.33333333333333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189</v>
      </c>
      <c r="C71" s="203"/>
      <c r="D71" s="203" t="s">
        <v>183</v>
      </c>
      <c r="E71" s="203" t="s">
        <v>178</v>
      </c>
      <c r="F71" s="203" t="s">
        <v>64</v>
      </c>
      <c r="G71" s="203" t="s">
        <v>96</v>
      </c>
      <c r="H71" s="90" t="s">
        <v>190</v>
      </c>
      <c r="I71" s="90"/>
      <c r="J71" s="188"/>
      <c r="K71" s="81">
        <v>35</v>
      </c>
      <c r="L71" s="81">
        <v>0</v>
      </c>
      <c r="M71" s="81">
        <v>149</v>
      </c>
      <c r="N71" s="91">
        <v>15</v>
      </c>
      <c r="O71" s="92">
        <v>0</v>
      </c>
      <c r="P71" s="93">
        <f>N71+O71</f>
        <v>15</v>
      </c>
      <c r="Q71" s="82">
        <f>IFERROR(P71/M71,"-")</f>
        <v>0.1006711409396</v>
      </c>
      <c r="R71" s="81">
        <v>0</v>
      </c>
      <c r="S71" s="81">
        <v>9</v>
      </c>
      <c r="T71" s="82">
        <f>IFERROR(S71/(O71+P71),"-")</f>
        <v>0.6</v>
      </c>
      <c r="U71" s="182"/>
      <c r="V71" s="84">
        <v>2</v>
      </c>
      <c r="W71" s="82">
        <f>IF(P71=0,"-",V71/P71)</f>
        <v>0.13333333333333</v>
      </c>
      <c r="X71" s="186">
        <v>71000</v>
      </c>
      <c r="Y71" s="187">
        <f>IFERROR(X71/P71,"-")</f>
        <v>4733.3333333333</v>
      </c>
      <c r="Z71" s="187">
        <f>IFERROR(X71/V71,"-")</f>
        <v>35500</v>
      </c>
      <c r="AA71" s="188"/>
      <c r="AB71" s="85"/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3</v>
      </c>
      <c r="BF71" s="113">
        <f>IF(P71=0,"",IF(BE71=0,"",(BE71/P71)))</f>
        <v>0.2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8</v>
      </c>
      <c r="BO71" s="120">
        <f>IF(P71=0,"",IF(BN71=0,"",(BN71/P71)))</f>
        <v>0.53333333333333</v>
      </c>
      <c r="BP71" s="121">
        <v>1</v>
      </c>
      <c r="BQ71" s="122">
        <f>IFERROR(BP71/BN71,"-")</f>
        <v>0.125</v>
      </c>
      <c r="BR71" s="123">
        <v>20000</v>
      </c>
      <c r="BS71" s="124">
        <f>IFERROR(BR71/BN71,"-")</f>
        <v>2500</v>
      </c>
      <c r="BT71" s="125"/>
      <c r="BU71" s="125"/>
      <c r="BV71" s="125">
        <v>1</v>
      </c>
      <c r="BW71" s="126">
        <v>4</v>
      </c>
      <c r="BX71" s="127">
        <f>IF(P71=0,"",IF(BW71=0,"",(BW71/P71)))</f>
        <v>0.26666666666667</v>
      </c>
      <c r="BY71" s="128">
        <v>1</v>
      </c>
      <c r="BZ71" s="129">
        <f>IFERROR(BY71/BW71,"-")</f>
        <v>0.25</v>
      </c>
      <c r="CA71" s="130">
        <v>51000</v>
      </c>
      <c r="CB71" s="131">
        <f>IFERROR(CA71/BW71,"-")</f>
        <v>12750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71000</v>
      </c>
      <c r="CQ71" s="141">
        <v>51000</v>
      </c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191</v>
      </c>
      <c r="C72" s="203"/>
      <c r="D72" s="203" t="s">
        <v>76</v>
      </c>
      <c r="E72" s="203" t="s">
        <v>76</v>
      </c>
      <c r="F72" s="203" t="s">
        <v>77</v>
      </c>
      <c r="G72" s="203"/>
      <c r="H72" s="90"/>
      <c r="I72" s="90"/>
      <c r="J72" s="188"/>
      <c r="K72" s="81">
        <v>193</v>
      </c>
      <c r="L72" s="81">
        <v>131</v>
      </c>
      <c r="M72" s="81">
        <v>38</v>
      </c>
      <c r="N72" s="91">
        <v>35</v>
      </c>
      <c r="O72" s="92">
        <v>0</v>
      </c>
      <c r="P72" s="93">
        <f>N72+O72</f>
        <v>35</v>
      </c>
      <c r="Q72" s="82">
        <f>IFERROR(P72/M72,"-")</f>
        <v>0.92105263157895</v>
      </c>
      <c r="R72" s="81">
        <v>6</v>
      </c>
      <c r="S72" s="81">
        <v>7</v>
      </c>
      <c r="T72" s="82">
        <f>IFERROR(S72/(O72+P72),"-")</f>
        <v>0.2</v>
      </c>
      <c r="U72" s="182"/>
      <c r="V72" s="84">
        <v>13</v>
      </c>
      <c r="W72" s="82">
        <f>IF(P72=0,"-",V72/P72)</f>
        <v>0.37142857142857</v>
      </c>
      <c r="X72" s="186">
        <v>2305000</v>
      </c>
      <c r="Y72" s="187">
        <f>IFERROR(X72/P72,"-")</f>
        <v>65857.142857143</v>
      </c>
      <c r="Z72" s="187">
        <f>IFERROR(X72/V72,"-")</f>
        <v>177307.69230769</v>
      </c>
      <c r="AA72" s="188"/>
      <c r="AB72" s="85"/>
      <c r="AC72" s="79"/>
      <c r="AD72" s="94">
        <v>1</v>
      </c>
      <c r="AE72" s="95">
        <f>IF(P72=0,"",IF(AD72=0,"",(AD72/P72)))</f>
        <v>0.028571428571429</v>
      </c>
      <c r="AF72" s="94"/>
      <c r="AG72" s="96">
        <f>IFERROR(AF72/AD72,"-")</f>
        <v>0</v>
      </c>
      <c r="AH72" s="97"/>
      <c r="AI72" s="98">
        <f>IFERROR(AH72/AD72,"-")</f>
        <v>0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4</v>
      </c>
      <c r="BF72" s="113">
        <f>IF(P72=0,"",IF(BE72=0,"",(BE72/P72)))</f>
        <v>0.11428571428571</v>
      </c>
      <c r="BG72" s="112">
        <v>1</v>
      </c>
      <c r="BH72" s="114">
        <f>IFERROR(BG72/BE72,"-")</f>
        <v>0.25</v>
      </c>
      <c r="BI72" s="115">
        <v>858000</v>
      </c>
      <c r="BJ72" s="116">
        <f>IFERROR(BI72/BE72,"-")</f>
        <v>214500</v>
      </c>
      <c r="BK72" s="117"/>
      <c r="BL72" s="117"/>
      <c r="BM72" s="117">
        <v>1</v>
      </c>
      <c r="BN72" s="119">
        <v>18</v>
      </c>
      <c r="BO72" s="120">
        <f>IF(P72=0,"",IF(BN72=0,"",(BN72/P72)))</f>
        <v>0.51428571428571</v>
      </c>
      <c r="BP72" s="121">
        <v>7</v>
      </c>
      <c r="BQ72" s="122">
        <f>IFERROR(BP72/BN72,"-")</f>
        <v>0.38888888888889</v>
      </c>
      <c r="BR72" s="123">
        <v>326000</v>
      </c>
      <c r="BS72" s="124">
        <f>IFERROR(BR72/BN72,"-")</f>
        <v>18111.111111111</v>
      </c>
      <c r="BT72" s="125">
        <v>2</v>
      </c>
      <c r="BU72" s="125">
        <v>2</v>
      </c>
      <c r="BV72" s="125">
        <v>3</v>
      </c>
      <c r="BW72" s="126">
        <v>8</v>
      </c>
      <c r="BX72" s="127">
        <f>IF(P72=0,"",IF(BW72=0,"",(BW72/P72)))</f>
        <v>0.22857142857143</v>
      </c>
      <c r="BY72" s="128">
        <v>4</v>
      </c>
      <c r="BZ72" s="129">
        <f>IFERROR(BY72/BW72,"-")</f>
        <v>0.5</v>
      </c>
      <c r="CA72" s="130">
        <v>663000</v>
      </c>
      <c r="CB72" s="131">
        <f>IFERROR(CA72/BW72,"-")</f>
        <v>82875</v>
      </c>
      <c r="CC72" s="132">
        <v>2</v>
      </c>
      <c r="CD72" s="132"/>
      <c r="CE72" s="132">
        <v>2</v>
      </c>
      <c r="CF72" s="133">
        <v>4</v>
      </c>
      <c r="CG72" s="134">
        <f>IF(P72=0,"",IF(CF72=0,"",(CF72/P72)))</f>
        <v>0.11428571428571</v>
      </c>
      <c r="CH72" s="135">
        <v>2</v>
      </c>
      <c r="CI72" s="136">
        <f>IFERROR(CH72/CF72,"-")</f>
        <v>0.5</v>
      </c>
      <c r="CJ72" s="137">
        <v>725000</v>
      </c>
      <c r="CK72" s="138">
        <f>IFERROR(CJ72/CF72,"-")</f>
        <v>181250</v>
      </c>
      <c r="CL72" s="139"/>
      <c r="CM72" s="139"/>
      <c r="CN72" s="139">
        <v>2</v>
      </c>
      <c r="CO72" s="140">
        <v>13</v>
      </c>
      <c r="CP72" s="141">
        <v>2305000</v>
      </c>
      <c r="CQ72" s="141">
        <v>858000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30"/>
      <c r="B73" s="87"/>
      <c r="C73" s="88"/>
      <c r="D73" s="88"/>
      <c r="E73" s="88"/>
      <c r="F73" s="89"/>
      <c r="G73" s="90"/>
      <c r="H73" s="90"/>
      <c r="I73" s="90"/>
      <c r="J73" s="192"/>
      <c r="K73" s="34"/>
      <c r="L73" s="34"/>
      <c r="M73" s="31"/>
      <c r="N73" s="23"/>
      <c r="O73" s="23"/>
      <c r="P73" s="23"/>
      <c r="Q73" s="33"/>
      <c r="R73" s="32"/>
      <c r="S73" s="23"/>
      <c r="T73" s="32"/>
      <c r="U73" s="183"/>
      <c r="V73" s="25"/>
      <c r="W73" s="25"/>
      <c r="X73" s="189"/>
      <c r="Y73" s="189"/>
      <c r="Z73" s="189"/>
      <c r="AA73" s="189"/>
      <c r="AB73" s="33"/>
      <c r="AC73" s="59"/>
      <c r="AD73" s="63"/>
      <c r="AE73" s="64"/>
      <c r="AF73" s="63"/>
      <c r="AG73" s="67"/>
      <c r="AH73" s="68"/>
      <c r="AI73" s="69"/>
      <c r="AJ73" s="70"/>
      <c r="AK73" s="70"/>
      <c r="AL73" s="70"/>
      <c r="AM73" s="63"/>
      <c r="AN73" s="64"/>
      <c r="AO73" s="63"/>
      <c r="AP73" s="67"/>
      <c r="AQ73" s="68"/>
      <c r="AR73" s="69"/>
      <c r="AS73" s="70"/>
      <c r="AT73" s="70"/>
      <c r="AU73" s="70"/>
      <c r="AV73" s="63"/>
      <c r="AW73" s="64"/>
      <c r="AX73" s="63"/>
      <c r="AY73" s="67"/>
      <c r="AZ73" s="68"/>
      <c r="BA73" s="69"/>
      <c r="BB73" s="70"/>
      <c r="BC73" s="70"/>
      <c r="BD73" s="70"/>
      <c r="BE73" s="63"/>
      <c r="BF73" s="64"/>
      <c r="BG73" s="63"/>
      <c r="BH73" s="67"/>
      <c r="BI73" s="68"/>
      <c r="BJ73" s="69"/>
      <c r="BK73" s="70"/>
      <c r="BL73" s="70"/>
      <c r="BM73" s="70"/>
      <c r="BN73" s="65"/>
      <c r="BO73" s="66"/>
      <c r="BP73" s="63"/>
      <c r="BQ73" s="67"/>
      <c r="BR73" s="68"/>
      <c r="BS73" s="69"/>
      <c r="BT73" s="70"/>
      <c r="BU73" s="70"/>
      <c r="BV73" s="70"/>
      <c r="BW73" s="65"/>
      <c r="BX73" s="66"/>
      <c r="BY73" s="63"/>
      <c r="BZ73" s="67"/>
      <c r="CA73" s="68"/>
      <c r="CB73" s="69"/>
      <c r="CC73" s="70"/>
      <c r="CD73" s="70"/>
      <c r="CE73" s="70"/>
      <c r="CF73" s="65"/>
      <c r="CG73" s="66"/>
      <c r="CH73" s="63"/>
      <c r="CI73" s="67"/>
      <c r="CJ73" s="68"/>
      <c r="CK73" s="69"/>
      <c r="CL73" s="70"/>
      <c r="CM73" s="70"/>
      <c r="CN73" s="70"/>
      <c r="CO73" s="71"/>
      <c r="CP73" s="68"/>
      <c r="CQ73" s="68"/>
      <c r="CR73" s="68"/>
      <c r="CS73" s="72"/>
    </row>
    <row r="74" spans="1:98">
      <c r="A74" s="30"/>
      <c r="B74" s="37"/>
      <c r="C74" s="21"/>
      <c r="D74" s="21"/>
      <c r="E74" s="21"/>
      <c r="F74" s="22"/>
      <c r="G74" s="36"/>
      <c r="H74" s="36"/>
      <c r="I74" s="75"/>
      <c r="J74" s="193"/>
      <c r="K74" s="34"/>
      <c r="L74" s="34"/>
      <c r="M74" s="31"/>
      <c r="N74" s="23"/>
      <c r="O74" s="23"/>
      <c r="P74" s="23"/>
      <c r="Q74" s="33"/>
      <c r="R74" s="32"/>
      <c r="S74" s="23"/>
      <c r="T74" s="32"/>
      <c r="U74" s="183"/>
      <c r="V74" s="25"/>
      <c r="W74" s="25"/>
      <c r="X74" s="189"/>
      <c r="Y74" s="189"/>
      <c r="Z74" s="189"/>
      <c r="AA74" s="189"/>
      <c r="AB74" s="33"/>
      <c r="AC74" s="61"/>
      <c r="AD74" s="63"/>
      <c r="AE74" s="64"/>
      <c r="AF74" s="63"/>
      <c r="AG74" s="67"/>
      <c r="AH74" s="68"/>
      <c r="AI74" s="69"/>
      <c r="AJ74" s="70"/>
      <c r="AK74" s="70"/>
      <c r="AL74" s="70"/>
      <c r="AM74" s="63"/>
      <c r="AN74" s="64"/>
      <c r="AO74" s="63"/>
      <c r="AP74" s="67"/>
      <c r="AQ74" s="68"/>
      <c r="AR74" s="69"/>
      <c r="AS74" s="70"/>
      <c r="AT74" s="70"/>
      <c r="AU74" s="70"/>
      <c r="AV74" s="63"/>
      <c r="AW74" s="64"/>
      <c r="AX74" s="63"/>
      <c r="AY74" s="67"/>
      <c r="AZ74" s="68"/>
      <c r="BA74" s="69"/>
      <c r="BB74" s="70"/>
      <c r="BC74" s="70"/>
      <c r="BD74" s="70"/>
      <c r="BE74" s="63"/>
      <c r="BF74" s="64"/>
      <c r="BG74" s="63"/>
      <c r="BH74" s="67"/>
      <c r="BI74" s="68"/>
      <c r="BJ74" s="69"/>
      <c r="BK74" s="70"/>
      <c r="BL74" s="70"/>
      <c r="BM74" s="70"/>
      <c r="BN74" s="65"/>
      <c r="BO74" s="66"/>
      <c r="BP74" s="63"/>
      <c r="BQ74" s="67"/>
      <c r="BR74" s="68"/>
      <c r="BS74" s="69"/>
      <c r="BT74" s="70"/>
      <c r="BU74" s="70"/>
      <c r="BV74" s="70"/>
      <c r="BW74" s="65"/>
      <c r="BX74" s="66"/>
      <c r="BY74" s="63"/>
      <c r="BZ74" s="67"/>
      <c r="CA74" s="68"/>
      <c r="CB74" s="69"/>
      <c r="CC74" s="70"/>
      <c r="CD74" s="70"/>
      <c r="CE74" s="70"/>
      <c r="CF74" s="65"/>
      <c r="CG74" s="66"/>
      <c r="CH74" s="63"/>
      <c r="CI74" s="67"/>
      <c r="CJ74" s="68"/>
      <c r="CK74" s="69"/>
      <c r="CL74" s="70"/>
      <c r="CM74" s="70"/>
      <c r="CN74" s="70"/>
      <c r="CO74" s="71"/>
      <c r="CP74" s="68"/>
      <c r="CQ74" s="68"/>
      <c r="CR74" s="68"/>
      <c r="CS74" s="72"/>
    </row>
    <row r="75" spans="1:98">
      <c r="A75" s="19">
        <f>AB75</f>
        <v>2.2183213920164</v>
      </c>
      <c r="B75" s="39"/>
      <c r="C75" s="39"/>
      <c r="D75" s="39"/>
      <c r="E75" s="39"/>
      <c r="F75" s="39"/>
      <c r="G75" s="40" t="s">
        <v>192</v>
      </c>
      <c r="H75" s="40"/>
      <c r="I75" s="40"/>
      <c r="J75" s="190">
        <f>SUM(J6:J74)</f>
        <v>4885000</v>
      </c>
      <c r="K75" s="41">
        <f>SUM(K6:K74)</f>
        <v>1834</v>
      </c>
      <c r="L75" s="41">
        <f>SUM(L6:L74)</f>
        <v>859</v>
      </c>
      <c r="M75" s="41">
        <f>SUM(M6:M74)</f>
        <v>1903</v>
      </c>
      <c r="N75" s="41">
        <f>SUM(N6:N74)</f>
        <v>369</v>
      </c>
      <c r="O75" s="41">
        <f>SUM(O6:O74)</f>
        <v>1</v>
      </c>
      <c r="P75" s="41">
        <f>SUM(P6:P74)</f>
        <v>370</v>
      </c>
      <c r="Q75" s="42">
        <f>IFERROR(P75/M75,"-")</f>
        <v>0.19442984760904</v>
      </c>
      <c r="R75" s="78">
        <f>SUM(R6:R74)</f>
        <v>37</v>
      </c>
      <c r="S75" s="78">
        <f>SUM(S6:S74)</f>
        <v>138</v>
      </c>
      <c r="T75" s="42">
        <f>IFERROR(R75/P75,"-")</f>
        <v>0.1</v>
      </c>
      <c r="U75" s="184">
        <f>IFERROR(J75/P75,"-")</f>
        <v>13202.702702703</v>
      </c>
      <c r="V75" s="44">
        <f>SUM(V6:V74)</f>
        <v>87</v>
      </c>
      <c r="W75" s="42">
        <f>IFERROR(V75/P75,"-")</f>
        <v>0.23513513513514</v>
      </c>
      <c r="X75" s="190">
        <f>SUM(X6:X74)</f>
        <v>10836500</v>
      </c>
      <c r="Y75" s="190">
        <f>IFERROR(X75/P75,"-")</f>
        <v>29287.837837838</v>
      </c>
      <c r="Z75" s="190">
        <f>IFERROR(X75/V75,"-")</f>
        <v>124557.47126437</v>
      </c>
      <c r="AA75" s="190">
        <f>X75-J75</f>
        <v>5951500</v>
      </c>
      <c r="AB75" s="47">
        <f>X75/J75</f>
        <v>2.2183213920164</v>
      </c>
      <c r="AC75" s="60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4"/>
    <mergeCell ref="J19:J24"/>
    <mergeCell ref="U19:U24"/>
    <mergeCell ref="AA19:AA24"/>
    <mergeCell ref="AB19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8"/>
    <mergeCell ref="J63:J68"/>
    <mergeCell ref="U63:U68"/>
    <mergeCell ref="AA63:AA68"/>
    <mergeCell ref="AB63:AB68"/>
    <mergeCell ref="A69:A72"/>
    <mergeCell ref="J69:J72"/>
    <mergeCell ref="U69:U72"/>
    <mergeCell ref="AA69:AA72"/>
    <mergeCell ref="AB69:AB7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193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2.09</v>
      </c>
      <c r="B6" s="203" t="s">
        <v>194</v>
      </c>
      <c r="C6" s="203" t="s">
        <v>195</v>
      </c>
      <c r="D6" s="203" t="s">
        <v>196</v>
      </c>
      <c r="E6" s="203" t="s">
        <v>63</v>
      </c>
      <c r="F6" s="203" t="s">
        <v>197</v>
      </c>
      <c r="G6" s="203" t="s">
        <v>198</v>
      </c>
      <c r="H6" s="90" t="s">
        <v>199</v>
      </c>
      <c r="I6" s="204" t="s">
        <v>200</v>
      </c>
      <c r="J6" s="188">
        <v>100000</v>
      </c>
      <c r="K6" s="81">
        <v>15</v>
      </c>
      <c r="L6" s="81">
        <v>0</v>
      </c>
      <c r="M6" s="81">
        <v>41</v>
      </c>
      <c r="N6" s="91">
        <v>10</v>
      </c>
      <c r="O6" s="92">
        <v>0</v>
      </c>
      <c r="P6" s="93">
        <f>N6+O6</f>
        <v>10</v>
      </c>
      <c r="Q6" s="82">
        <f>IFERROR(P6/M6,"-")</f>
        <v>0.24390243902439</v>
      </c>
      <c r="R6" s="81">
        <v>0</v>
      </c>
      <c r="S6" s="81">
        <v>6</v>
      </c>
      <c r="T6" s="82">
        <f>IFERROR(S6/(O6+P6),"-")</f>
        <v>0.6</v>
      </c>
      <c r="U6" s="182">
        <f>IFERROR(J6/SUM(P6:P7),"-")</f>
        <v>4347.8260869565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109000</v>
      </c>
      <c r="AB6" s="85">
        <f>SUM(X6:X7)/SUM(J6:J7)</f>
        <v>2.09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0.2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0.2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201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76</v>
      </c>
      <c r="L7" s="81">
        <v>56</v>
      </c>
      <c r="M7" s="81">
        <v>16</v>
      </c>
      <c r="N7" s="91">
        <v>12</v>
      </c>
      <c r="O7" s="92">
        <v>1</v>
      </c>
      <c r="P7" s="93">
        <f>N7+O7</f>
        <v>13</v>
      </c>
      <c r="Q7" s="82">
        <f>IFERROR(P7/M7,"-")</f>
        <v>0.8125</v>
      </c>
      <c r="R7" s="81">
        <v>2</v>
      </c>
      <c r="S7" s="81">
        <v>2</v>
      </c>
      <c r="T7" s="82">
        <f>IFERROR(S7/(O7+P7),"-")</f>
        <v>0.14285714285714</v>
      </c>
      <c r="U7" s="182"/>
      <c r="V7" s="84">
        <v>3</v>
      </c>
      <c r="W7" s="82">
        <f>IF(P7=0,"-",V7/P7)</f>
        <v>0.23076923076923</v>
      </c>
      <c r="X7" s="186">
        <v>209000</v>
      </c>
      <c r="Y7" s="187">
        <f>IFERROR(X7/P7,"-")</f>
        <v>16076.923076923</v>
      </c>
      <c r="Z7" s="187">
        <f>IFERROR(X7/V7,"-")</f>
        <v>69666.666666667</v>
      </c>
      <c r="AA7" s="188"/>
      <c r="AB7" s="85"/>
      <c r="AC7" s="79"/>
      <c r="AD7" s="94">
        <v>1</v>
      </c>
      <c r="AE7" s="95">
        <f>IF(P7=0,"",IF(AD7=0,"",(AD7/P7)))</f>
        <v>0.076923076923077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0.15384615384615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0.076923076923077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6</v>
      </c>
      <c r="BF7" s="113">
        <f>IF(P7=0,"",IF(BE7=0,"",(BE7/P7)))</f>
        <v>0.46153846153846</v>
      </c>
      <c r="BG7" s="112">
        <v>1</v>
      </c>
      <c r="BH7" s="114">
        <f>IFERROR(BG7/BE7,"-")</f>
        <v>0.16666666666667</v>
      </c>
      <c r="BI7" s="115">
        <v>10000</v>
      </c>
      <c r="BJ7" s="116">
        <f>IFERROR(BI7/BE7,"-")</f>
        <v>1666.6666666667</v>
      </c>
      <c r="BK7" s="117"/>
      <c r="BL7" s="117">
        <v>1</v>
      </c>
      <c r="BM7" s="117"/>
      <c r="BN7" s="119">
        <v>3</v>
      </c>
      <c r="BO7" s="120">
        <f>IF(P7=0,"",IF(BN7=0,"",(BN7/P7)))</f>
        <v>0.23076923076923</v>
      </c>
      <c r="BP7" s="121">
        <v>2</v>
      </c>
      <c r="BQ7" s="122">
        <f>IFERROR(BP7/BN7,"-")</f>
        <v>0.66666666666667</v>
      </c>
      <c r="BR7" s="123">
        <v>199000</v>
      </c>
      <c r="BS7" s="124">
        <f>IFERROR(BR7/BN7,"-")</f>
        <v>66333.333333333</v>
      </c>
      <c r="BT7" s="125"/>
      <c r="BU7" s="125"/>
      <c r="BV7" s="125">
        <v>2</v>
      </c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209000</v>
      </c>
      <c r="CQ7" s="141">
        <v>178000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2.1162162162162</v>
      </c>
      <c r="B8" s="203" t="s">
        <v>202</v>
      </c>
      <c r="C8" s="203" t="s">
        <v>203</v>
      </c>
      <c r="D8" s="203" t="s">
        <v>196</v>
      </c>
      <c r="E8" s="203" t="s">
        <v>63</v>
      </c>
      <c r="F8" s="203" t="s">
        <v>197</v>
      </c>
      <c r="G8" s="203" t="s">
        <v>204</v>
      </c>
      <c r="H8" s="90" t="s">
        <v>205</v>
      </c>
      <c r="I8" s="90" t="s">
        <v>206</v>
      </c>
      <c r="J8" s="188">
        <v>370000</v>
      </c>
      <c r="K8" s="81">
        <v>51</v>
      </c>
      <c r="L8" s="81">
        <v>0</v>
      </c>
      <c r="M8" s="81">
        <v>144</v>
      </c>
      <c r="N8" s="91">
        <v>19</v>
      </c>
      <c r="O8" s="92">
        <v>0</v>
      </c>
      <c r="P8" s="93">
        <f>N8+O8</f>
        <v>19</v>
      </c>
      <c r="Q8" s="82">
        <f>IFERROR(P8/M8,"-")</f>
        <v>0.13194444444444</v>
      </c>
      <c r="R8" s="81">
        <v>1</v>
      </c>
      <c r="S8" s="81">
        <v>10</v>
      </c>
      <c r="T8" s="82">
        <f>IFERROR(S8/(O8+P8),"-")</f>
        <v>0.52631578947368</v>
      </c>
      <c r="U8" s="182">
        <f>IFERROR(J8/SUM(P8:P9),"-")</f>
        <v>7254.9019607843</v>
      </c>
      <c r="V8" s="84">
        <v>3</v>
      </c>
      <c r="W8" s="82">
        <f>IF(P8=0,"-",V8/P8)</f>
        <v>0.15789473684211</v>
      </c>
      <c r="X8" s="186">
        <v>322000</v>
      </c>
      <c r="Y8" s="187">
        <f>IFERROR(X8/P8,"-")</f>
        <v>16947.368421053</v>
      </c>
      <c r="Z8" s="187">
        <f>IFERROR(X8/V8,"-")</f>
        <v>107333.33333333</v>
      </c>
      <c r="AA8" s="188">
        <f>SUM(X8:X9)-SUM(J8:J9)</f>
        <v>413000</v>
      </c>
      <c r="AB8" s="85">
        <f>SUM(X8:X9)/SUM(J8:J9)</f>
        <v>2.1162162162162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4</v>
      </c>
      <c r="AN8" s="101">
        <f>IF(P8=0,"",IF(AM8=0,"",(AM8/P8)))</f>
        <v>0.21052631578947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0.15789473684211</v>
      </c>
      <c r="BG8" s="112">
        <v>1</v>
      </c>
      <c r="BH8" s="114">
        <f>IFERROR(BG8/BE8,"-")</f>
        <v>0.33333333333333</v>
      </c>
      <c r="BI8" s="115">
        <v>3000</v>
      </c>
      <c r="BJ8" s="116">
        <f>IFERROR(BI8/BE8,"-")</f>
        <v>1000</v>
      </c>
      <c r="BK8" s="117">
        <v>1</v>
      </c>
      <c r="BL8" s="117"/>
      <c r="BM8" s="117"/>
      <c r="BN8" s="119">
        <v>6</v>
      </c>
      <c r="BO8" s="120">
        <f>IF(P8=0,"",IF(BN8=0,"",(BN8/P8)))</f>
        <v>0.31578947368421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6</v>
      </c>
      <c r="BX8" s="127">
        <f>IF(P8=0,"",IF(BW8=0,"",(BW8/P8)))</f>
        <v>0.31578947368421</v>
      </c>
      <c r="BY8" s="128">
        <v>2</v>
      </c>
      <c r="BZ8" s="129">
        <f>IFERROR(BY8/BW8,"-")</f>
        <v>0.33333333333333</v>
      </c>
      <c r="CA8" s="130">
        <v>319000</v>
      </c>
      <c r="CB8" s="131">
        <f>IFERROR(CA8/BW8,"-")</f>
        <v>53166.666666667</v>
      </c>
      <c r="CC8" s="132"/>
      <c r="CD8" s="132"/>
      <c r="CE8" s="132">
        <v>2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322000</v>
      </c>
      <c r="CQ8" s="141">
        <v>301000</v>
      </c>
      <c r="CR8" s="141"/>
      <c r="CS8" s="142" t="str">
        <f>IF(AND(CQ8=0,CR8=0),"",IF(AND(CQ8&lt;=100000,CR8&lt;=100000),"",IF(CQ8/CP8&gt;0.7,"男高",IF(CR8/CP8&gt;0.7,"女高",""))))</f>
        <v>男高</v>
      </c>
    </row>
    <row r="9" spans="1:98">
      <c r="A9" s="80"/>
      <c r="B9" s="203" t="s">
        <v>207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151</v>
      </c>
      <c r="L9" s="81">
        <v>94</v>
      </c>
      <c r="M9" s="81">
        <v>38</v>
      </c>
      <c r="N9" s="91">
        <v>32</v>
      </c>
      <c r="O9" s="92">
        <v>0</v>
      </c>
      <c r="P9" s="93">
        <f>N9+O9</f>
        <v>32</v>
      </c>
      <c r="Q9" s="82">
        <f>IFERROR(P9/M9,"-")</f>
        <v>0.84210526315789</v>
      </c>
      <c r="R9" s="81">
        <v>4</v>
      </c>
      <c r="S9" s="81">
        <v>8</v>
      </c>
      <c r="T9" s="82">
        <f>IFERROR(S9/(O9+P9),"-")</f>
        <v>0.25</v>
      </c>
      <c r="U9" s="182"/>
      <c r="V9" s="84">
        <v>9</v>
      </c>
      <c r="W9" s="82">
        <f>IF(P9=0,"-",V9/P9)</f>
        <v>0.28125</v>
      </c>
      <c r="X9" s="186">
        <v>461000</v>
      </c>
      <c r="Y9" s="187">
        <f>IFERROR(X9/P9,"-")</f>
        <v>14406.25</v>
      </c>
      <c r="Z9" s="187">
        <f>IFERROR(X9/V9,"-")</f>
        <v>51222.222222222</v>
      </c>
      <c r="AA9" s="188"/>
      <c r="AB9" s="85"/>
      <c r="AC9" s="79"/>
      <c r="AD9" s="94">
        <v>4</v>
      </c>
      <c r="AE9" s="95">
        <f>IF(P9=0,"",IF(AD9=0,"",(AD9/P9)))</f>
        <v>0.125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>
        <v>2</v>
      </c>
      <c r="AN9" s="101">
        <f>IF(P9=0,"",IF(AM9=0,"",(AM9/P9)))</f>
        <v>0.0625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0.03125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0.15625</v>
      </c>
      <c r="BG9" s="112">
        <v>1</v>
      </c>
      <c r="BH9" s="114">
        <f>IFERROR(BG9/BE9,"-")</f>
        <v>0.2</v>
      </c>
      <c r="BI9" s="115">
        <v>39000</v>
      </c>
      <c r="BJ9" s="116">
        <f>IFERROR(BI9/BE9,"-")</f>
        <v>7800</v>
      </c>
      <c r="BK9" s="117"/>
      <c r="BL9" s="117"/>
      <c r="BM9" s="117">
        <v>1</v>
      </c>
      <c r="BN9" s="119">
        <v>11</v>
      </c>
      <c r="BO9" s="120">
        <f>IF(P9=0,"",IF(BN9=0,"",(BN9/P9)))</f>
        <v>0.34375</v>
      </c>
      <c r="BP9" s="121">
        <v>6</v>
      </c>
      <c r="BQ9" s="122">
        <f>IFERROR(BP9/BN9,"-")</f>
        <v>0.54545454545455</v>
      </c>
      <c r="BR9" s="123">
        <v>632000</v>
      </c>
      <c r="BS9" s="124">
        <f>IFERROR(BR9/BN9,"-")</f>
        <v>57454.545454545</v>
      </c>
      <c r="BT9" s="125">
        <v>3</v>
      </c>
      <c r="BU9" s="125"/>
      <c r="BV9" s="125">
        <v>3</v>
      </c>
      <c r="BW9" s="126">
        <v>8</v>
      </c>
      <c r="BX9" s="127">
        <f>IF(P9=0,"",IF(BW9=0,"",(BW9/P9)))</f>
        <v>0.25</v>
      </c>
      <c r="BY9" s="128">
        <v>3</v>
      </c>
      <c r="BZ9" s="129">
        <f>IFERROR(BY9/BW9,"-")</f>
        <v>0.375</v>
      </c>
      <c r="CA9" s="130">
        <v>110000</v>
      </c>
      <c r="CB9" s="131">
        <f>IFERROR(CA9/BW9,"-")</f>
        <v>13750</v>
      </c>
      <c r="CC9" s="132">
        <v>1</v>
      </c>
      <c r="CD9" s="132"/>
      <c r="CE9" s="132">
        <v>2</v>
      </c>
      <c r="CF9" s="133">
        <v>1</v>
      </c>
      <c r="CG9" s="134">
        <f>IF(P9=0,"",IF(CF9=0,"",(CF9/P9)))</f>
        <v>0.03125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9</v>
      </c>
      <c r="CP9" s="141">
        <v>461000</v>
      </c>
      <c r="CQ9" s="141">
        <v>360000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80">
        <f>AB10</f>
        <v>1.075</v>
      </c>
      <c r="B10" s="203" t="s">
        <v>208</v>
      </c>
      <c r="C10" s="203" t="s">
        <v>209</v>
      </c>
      <c r="D10" s="203"/>
      <c r="E10" s="203" t="s">
        <v>210</v>
      </c>
      <c r="F10" s="203" t="s">
        <v>197</v>
      </c>
      <c r="G10" s="203" t="s">
        <v>211</v>
      </c>
      <c r="H10" s="90" t="s">
        <v>212</v>
      </c>
      <c r="I10" s="90" t="s">
        <v>213</v>
      </c>
      <c r="J10" s="188">
        <v>240000</v>
      </c>
      <c r="K10" s="81">
        <v>27</v>
      </c>
      <c r="L10" s="81">
        <v>0</v>
      </c>
      <c r="M10" s="81">
        <v>134</v>
      </c>
      <c r="N10" s="91">
        <v>13</v>
      </c>
      <c r="O10" s="92">
        <v>0</v>
      </c>
      <c r="P10" s="93">
        <f>N10+O10</f>
        <v>13</v>
      </c>
      <c r="Q10" s="82">
        <f>IFERROR(P10/M10,"-")</f>
        <v>0.097014925373134</v>
      </c>
      <c r="R10" s="81">
        <v>0</v>
      </c>
      <c r="S10" s="81">
        <v>6</v>
      </c>
      <c r="T10" s="82">
        <f>IFERROR(S10/(O10+P10),"-")</f>
        <v>0.46153846153846</v>
      </c>
      <c r="U10" s="182">
        <f>IFERROR(J10/SUM(P10:P13),"-")</f>
        <v>5000</v>
      </c>
      <c r="V10" s="84">
        <v>0</v>
      </c>
      <c r="W10" s="82">
        <f>IF(P10=0,"-",V10/P10)</f>
        <v>0</v>
      </c>
      <c r="X10" s="186">
        <v>0</v>
      </c>
      <c r="Y10" s="187">
        <f>IFERROR(X10/P10,"-")</f>
        <v>0</v>
      </c>
      <c r="Z10" s="187" t="str">
        <f>IFERROR(X10/V10,"-")</f>
        <v>-</v>
      </c>
      <c r="AA10" s="188">
        <f>SUM(X10:X13)-SUM(J10:J13)</f>
        <v>18000</v>
      </c>
      <c r="AB10" s="85">
        <f>SUM(X10:X13)/SUM(J10:J13)</f>
        <v>1.075</v>
      </c>
      <c r="AC10" s="79"/>
      <c r="AD10" s="94">
        <v>1</v>
      </c>
      <c r="AE10" s="95">
        <f>IF(P10=0,"",IF(AD10=0,"",(AD10/P10)))</f>
        <v>0.076923076923077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>
        <v>2</v>
      </c>
      <c r="AN10" s="101">
        <f>IF(P10=0,"",IF(AM10=0,"",(AM10/P10)))</f>
        <v>0.15384615384615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1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1</v>
      </c>
      <c r="BF10" s="113">
        <f>IF(P10=0,"",IF(BE10=0,"",(BE10/P10)))</f>
        <v>0.076923076923077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0.30769230769231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4</v>
      </c>
      <c r="BX10" s="127">
        <f>IF(P10=0,"",IF(BW10=0,"",(BW10/P10)))</f>
        <v>0.30769230769231</v>
      </c>
      <c r="BY10" s="128"/>
      <c r="BZ10" s="129">
        <f>IFERROR(BY10/BW10,"-")</f>
        <v>0</v>
      </c>
      <c r="CA10" s="130"/>
      <c r="CB10" s="131">
        <f>IFERROR(CA10/BW10,"-")</f>
        <v>0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214</v>
      </c>
      <c r="C11" s="203"/>
      <c r="D11" s="203"/>
      <c r="E11" s="203"/>
      <c r="F11" s="203" t="s">
        <v>77</v>
      </c>
      <c r="G11" s="203"/>
      <c r="H11" s="90"/>
      <c r="I11" s="90"/>
      <c r="J11" s="188"/>
      <c r="K11" s="81">
        <v>56</v>
      </c>
      <c r="L11" s="81">
        <v>37</v>
      </c>
      <c r="M11" s="81">
        <v>24</v>
      </c>
      <c r="N11" s="91">
        <v>8</v>
      </c>
      <c r="O11" s="92">
        <v>0</v>
      </c>
      <c r="P11" s="93">
        <f>N11+O11</f>
        <v>8</v>
      </c>
      <c r="Q11" s="82">
        <f>IFERROR(P11/M11,"-")</f>
        <v>0.33333333333333</v>
      </c>
      <c r="R11" s="81">
        <v>1</v>
      </c>
      <c r="S11" s="81">
        <v>2</v>
      </c>
      <c r="T11" s="82">
        <f>IFERROR(S11/(O11+P11),"-")</f>
        <v>0.25</v>
      </c>
      <c r="U11" s="182"/>
      <c r="V11" s="84">
        <v>1</v>
      </c>
      <c r="W11" s="82">
        <f>IF(P11=0,"-",V11/P11)</f>
        <v>0.125</v>
      </c>
      <c r="X11" s="186">
        <v>10000</v>
      </c>
      <c r="Y11" s="187">
        <f>IFERROR(X11/P11,"-")</f>
        <v>1250</v>
      </c>
      <c r="Z11" s="187">
        <f>IFERROR(X11/V11,"-")</f>
        <v>10000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2</v>
      </c>
      <c r="BF11" s="113">
        <f>IF(P11=0,"",IF(BE11=0,"",(BE11/P11)))</f>
        <v>0.25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0.5</v>
      </c>
      <c r="BP11" s="121">
        <v>1</v>
      </c>
      <c r="BQ11" s="122">
        <f>IFERROR(BP11/BN11,"-")</f>
        <v>0.25</v>
      </c>
      <c r="BR11" s="123">
        <v>21000</v>
      </c>
      <c r="BS11" s="124">
        <f>IFERROR(BR11/BN11,"-")</f>
        <v>5250</v>
      </c>
      <c r="BT11" s="125"/>
      <c r="BU11" s="125"/>
      <c r="BV11" s="125">
        <v>1</v>
      </c>
      <c r="BW11" s="126">
        <v>1</v>
      </c>
      <c r="BX11" s="127">
        <f>IF(P11=0,"",IF(BW11=0,"",(BW11/P11)))</f>
        <v>0.125</v>
      </c>
      <c r="BY11" s="128">
        <v>1</v>
      </c>
      <c r="BZ11" s="129">
        <f>IFERROR(BY11/BW11,"-")</f>
        <v>1</v>
      </c>
      <c r="CA11" s="130">
        <v>10000</v>
      </c>
      <c r="CB11" s="131">
        <f>IFERROR(CA11/BW11,"-")</f>
        <v>10000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10000</v>
      </c>
      <c r="CQ11" s="141">
        <v>21000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215</v>
      </c>
      <c r="C12" s="203" t="s">
        <v>209</v>
      </c>
      <c r="D12" s="203"/>
      <c r="E12" s="203" t="s">
        <v>216</v>
      </c>
      <c r="F12" s="203" t="s">
        <v>197</v>
      </c>
      <c r="G12" s="203" t="s">
        <v>211</v>
      </c>
      <c r="H12" s="90" t="s">
        <v>212</v>
      </c>
      <c r="I12" s="90"/>
      <c r="J12" s="188"/>
      <c r="K12" s="81">
        <v>44</v>
      </c>
      <c r="L12" s="81">
        <v>0</v>
      </c>
      <c r="M12" s="81">
        <v>175</v>
      </c>
      <c r="N12" s="91">
        <v>18</v>
      </c>
      <c r="O12" s="92">
        <v>2</v>
      </c>
      <c r="P12" s="93">
        <f>N12+O12</f>
        <v>20</v>
      </c>
      <c r="Q12" s="82">
        <f>IFERROR(P12/M12,"-")</f>
        <v>0.11428571428571</v>
      </c>
      <c r="R12" s="81">
        <v>1</v>
      </c>
      <c r="S12" s="81">
        <v>11</v>
      </c>
      <c r="T12" s="82">
        <f>IFERROR(S12/(O12+P12),"-")</f>
        <v>0.5</v>
      </c>
      <c r="U12" s="182"/>
      <c r="V12" s="84">
        <v>3</v>
      </c>
      <c r="W12" s="82">
        <f>IF(P12=0,"-",V12/P12)</f>
        <v>0.15</v>
      </c>
      <c r="X12" s="186">
        <v>178000</v>
      </c>
      <c r="Y12" s="187">
        <f>IFERROR(X12/P12,"-")</f>
        <v>8900</v>
      </c>
      <c r="Z12" s="187">
        <f>IFERROR(X12/V12,"-")</f>
        <v>59333.333333333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0.05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7</v>
      </c>
      <c r="BF12" s="113">
        <f>IF(P12=0,"",IF(BE12=0,"",(BE12/P12)))</f>
        <v>0.35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8</v>
      </c>
      <c r="BO12" s="120">
        <f>IF(P12=0,"",IF(BN12=0,"",(BN12/P12)))</f>
        <v>0.4</v>
      </c>
      <c r="BP12" s="121">
        <v>1</v>
      </c>
      <c r="BQ12" s="122">
        <f>IFERROR(BP12/BN12,"-")</f>
        <v>0.125</v>
      </c>
      <c r="BR12" s="123">
        <v>30000</v>
      </c>
      <c r="BS12" s="124">
        <f>IFERROR(BR12/BN12,"-")</f>
        <v>3750</v>
      </c>
      <c r="BT12" s="125"/>
      <c r="BU12" s="125"/>
      <c r="BV12" s="125">
        <v>1</v>
      </c>
      <c r="BW12" s="126">
        <v>2</v>
      </c>
      <c r="BX12" s="127">
        <f>IF(P12=0,"",IF(BW12=0,"",(BW12/P12)))</f>
        <v>0.1</v>
      </c>
      <c r="BY12" s="128">
        <v>1</v>
      </c>
      <c r="BZ12" s="129">
        <f>IFERROR(BY12/BW12,"-")</f>
        <v>0.5</v>
      </c>
      <c r="CA12" s="130">
        <v>52000</v>
      </c>
      <c r="CB12" s="131">
        <f>IFERROR(CA12/BW12,"-")</f>
        <v>26000</v>
      </c>
      <c r="CC12" s="132"/>
      <c r="CD12" s="132"/>
      <c r="CE12" s="132">
        <v>1</v>
      </c>
      <c r="CF12" s="133">
        <v>2</v>
      </c>
      <c r="CG12" s="134">
        <f>IF(P12=0,"",IF(CF12=0,"",(CF12/P12)))</f>
        <v>0.1</v>
      </c>
      <c r="CH12" s="135">
        <v>1</v>
      </c>
      <c r="CI12" s="136">
        <f>IFERROR(CH12/CF12,"-")</f>
        <v>0.5</v>
      </c>
      <c r="CJ12" s="137">
        <v>96000</v>
      </c>
      <c r="CK12" s="138">
        <f>IFERROR(CJ12/CF12,"-")</f>
        <v>48000</v>
      </c>
      <c r="CL12" s="139"/>
      <c r="CM12" s="139"/>
      <c r="CN12" s="139">
        <v>1</v>
      </c>
      <c r="CO12" s="140">
        <v>3</v>
      </c>
      <c r="CP12" s="141">
        <v>178000</v>
      </c>
      <c r="CQ12" s="141">
        <v>96000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217</v>
      </c>
      <c r="C13" s="203"/>
      <c r="D13" s="203"/>
      <c r="E13" s="203"/>
      <c r="F13" s="203" t="s">
        <v>77</v>
      </c>
      <c r="G13" s="203"/>
      <c r="H13" s="90"/>
      <c r="I13" s="90"/>
      <c r="J13" s="188"/>
      <c r="K13" s="81">
        <v>55</v>
      </c>
      <c r="L13" s="81">
        <v>37</v>
      </c>
      <c r="M13" s="81">
        <v>4</v>
      </c>
      <c r="N13" s="91">
        <v>6</v>
      </c>
      <c r="O13" s="92">
        <v>1</v>
      </c>
      <c r="P13" s="93">
        <f>N13+O13</f>
        <v>7</v>
      </c>
      <c r="Q13" s="82">
        <f>IFERROR(P13/M13,"-")</f>
        <v>1.75</v>
      </c>
      <c r="R13" s="81">
        <v>1</v>
      </c>
      <c r="S13" s="81">
        <v>1</v>
      </c>
      <c r="T13" s="82">
        <f>IFERROR(S13/(O13+P13),"-")</f>
        <v>0.125</v>
      </c>
      <c r="U13" s="182"/>
      <c r="V13" s="84">
        <v>1</v>
      </c>
      <c r="W13" s="82">
        <f>IF(P13=0,"-",V13/P13)</f>
        <v>0.14285714285714</v>
      </c>
      <c r="X13" s="186">
        <v>70000</v>
      </c>
      <c r="Y13" s="187">
        <f>IFERROR(X13/P13,"-")</f>
        <v>10000</v>
      </c>
      <c r="Z13" s="187">
        <f>IFERROR(X13/V13,"-")</f>
        <v>70000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0.28571428571429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0.42857142857143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0.14285714285714</v>
      </c>
      <c r="BY13" s="128">
        <v>1</v>
      </c>
      <c r="BZ13" s="129">
        <f>IFERROR(BY13/BW13,"-")</f>
        <v>1</v>
      </c>
      <c r="CA13" s="130">
        <v>70000</v>
      </c>
      <c r="CB13" s="131">
        <f>IFERROR(CA13/BW13,"-")</f>
        <v>70000</v>
      </c>
      <c r="CC13" s="132"/>
      <c r="CD13" s="132"/>
      <c r="CE13" s="132">
        <v>1</v>
      </c>
      <c r="CF13" s="133">
        <v>1</v>
      </c>
      <c r="CG13" s="134">
        <f>IF(P13=0,"",IF(CF13=0,"",(CF13/P13)))</f>
        <v>0.14285714285714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1</v>
      </c>
      <c r="CP13" s="141">
        <v>70000</v>
      </c>
      <c r="CQ13" s="141">
        <v>70000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30"/>
      <c r="B14" s="87"/>
      <c r="C14" s="88"/>
      <c r="D14" s="88"/>
      <c r="E14" s="88"/>
      <c r="F14" s="89"/>
      <c r="G14" s="90"/>
      <c r="H14" s="90"/>
      <c r="I14" s="90"/>
      <c r="J14" s="192"/>
      <c r="K14" s="34"/>
      <c r="L14" s="34"/>
      <c r="M14" s="31"/>
      <c r="N14" s="23"/>
      <c r="O14" s="23"/>
      <c r="P14" s="23"/>
      <c r="Q14" s="33"/>
      <c r="R14" s="32"/>
      <c r="S14" s="23"/>
      <c r="T14" s="32"/>
      <c r="U14" s="183"/>
      <c r="V14" s="25"/>
      <c r="W14" s="25"/>
      <c r="X14" s="189"/>
      <c r="Y14" s="189"/>
      <c r="Z14" s="189"/>
      <c r="AA14" s="189"/>
      <c r="AB14" s="33"/>
      <c r="AC14" s="59"/>
      <c r="AD14" s="63"/>
      <c r="AE14" s="64"/>
      <c r="AF14" s="63"/>
      <c r="AG14" s="67"/>
      <c r="AH14" s="68"/>
      <c r="AI14" s="69"/>
      <c r="AJ14" s="70"/>
      <c r="AK14" s="70"/>
      <c r="AL14" s="70"/>
      <c r="AM14" s="63"/>
      <c r="AN14" s="64"/>
      <c r="AO14" s="63"/>
      <c r="AP14" s="67"/>
      <c r="AQ14" s="68"/>
      <c r="AR14" s="69"/>
      <c r="AS14" s="70"/>
      <c r="AT14" s="70"/>
      <c r="AU14" s="70"/>
      <c r="AV14" s="63"/>
      <c r="AW14" s="64"/>
      <c r="AX14" s="63"/>
      <c r="AY14" s="67"/>
      <c r="AZ14" s="68"/>
      <c r="BA14" s="69"/>
      <c r="BB14" s="70"/>
      <c r="BC14" s="70"/>
      <c r="BD14" s="70"/>
      <c r="BE14" s="63"/>
      <c r="BF14" s="64"/>
      <c r="BG14" s="63"/>
      <c r="BH14" s="67"/>
      <c r="BI14" s="68"/>
      <c r="BJ14" s="69"/>
      <c r="BK14" s="70"/>
      <c r="BL14" s="70"/>
      <c r="BM14" s="70"/>
      <c r="BN14" s="65"/>
      <c r="BO14" s="66"/>
      <c r="BP14" s="63"/>
      <c r="BQ14" s="67"/>
      <c r="BR14" s="68"/>
      <c r="BS14" s="69"/>
      <c r="BT14" s="70"/>
      <c r="BU14" s="70"/>
      <c r="BV14" s="70"/>
      <c r="BW14" s="65"/>
      <c r="BX14" s="66"/>
      <c r="BY14" s="63"/>
      <c r="BZ14" s="67"/>
      <c r="CA14" s="68"/>
      <c r="CB14" s="69"/>
      <c r="CC14" s="70"/>
      <c r="CD14" s="70"/>
      <c r="CE14" s="70"/>
      <c r="CF14" s="65"/>
      <c r="CG14" s="66"/>
      <c r="CH14" s="63"/>
      <c r="CI14" s="67"/>
      <c r="CJ14" s="68"/>
      <c r="CK14" s="69"/>
      <c r="CL14" s="70"/>
      <c r="CM14" s="70"/>
      <c r="CN14" s="70"/>
      <c r="CO14" s="71"/>
      <c r="CP14" s="68"/>
      <c r="CQ14" s="68"/>
      <c r="CR14" s="68"/>
      <c r="CS14" s="72"/>
    </row>
    <row r="15" spans="1:98">
      <c r="A15" s="30"/>
      <c r="B15" s="37"/>
      <c r="C15" s="21"/>
      <c r="D15" s="21"/>
      <c r="E15" s="21"/>
      <c r="F15" s="22"/>
      <c r="G15" s="36"/>
      <c r="H15" s="36"/>
      <c r="I15" s="75"/>
      <c r="J15" s="193"/>
      <c r="K15" s="34"/>
      <c r="L15" s="34"/>
      <c r="M15" s="31"/>
      <c r="N15" s="23"/>
      <c r="O15" s="23"/>
      <c r="P15" s="23"/>
      <c r="Q15" s="33"/>
      <c r="R15" s="32"/>
      <c r="S15" s="23"/>
      <c r="T15" s="32"/>
      <c r="U15" s="183"/>
      <c r="V15" s="25"/>
      <c r="W15" s="25"/>
      <c r="X15" s="189"/>
      <c r="Y15" s="189"/>
      <c r="Z15" s="189"/>
      <c r="AA15" s="189"/>
      <c r="AB15" s="33"/>
      <c r="AC15" s="61"/>
      <c r="AD15" s="63"/>
      <c r="AE15" s="64"/>
      <c r="AF15" s="63"/>
      <c r="AG15" s="67"/>
      <c r="AH15" s="68"/>
      <c r="AI15" s="69"/>
      <c r="AJ15" s="70"/>
      <c r="AK15" s="70"/>
      <c r="AL15" s="70"/>
      <c r="AM15" s="63"/>
      <c r="AN15" s="64"/>
      <c r="AO15" s="63"/>
      <c r="AP15" s="67"/>
      <c r="AQ15" s="68"/>
      <c r="AR15" s="69"/>
      <c r="AS15" s="70"/>
      <c r="AT15" s="70"/>
      <c r="AU15" s="70"/>
      <c r="AV15" s="63"/>
      <c r="AW15" s="64"/>
      <c r="AX15" s="63"/>
      <c r="AY15" s="67"/>
      <c r="AZ15" s="68"/>
      <c r="BA15" s="69"/>
      <c r="BB15" s="70"/>
      <c r="BC15" s="70"/>
      <c r="BD15" s="70"/>
      <c r="BE15" s="63"/>
      <c r="BF15" s="64"/>
      <c r="BG15" s="63"/>
      <c r="BH15" s="67"/>
      <c r="BI15" s="68"/>
      <c r="BJ15" s="69"/>
      <c r="BK15" s="70"/>
      <c r="BL15" s="70"/>
      <c r="BM15" s="70"/>
      <c r="BN15" s="65"/>
      <c r="BO15" s="66"/>
      <c r="BP15" s="63"/>
      <c r="BQ15" s="67"/>
      <c r="BR15" s="68"/>
      <c r="BS15" s="69"/>
      <c r="BT15" s="70"/>
      <c r="BU15" s="70"/>
      <c r="BV15" s="70"/>
      <c r="BW15" s="65"/>
      <c r="BX15" s="66"/>
      <c r="BY15" s="63"/>
      <c r="BZ15" s="67"/>
      <c r="CA15" s="68"/>
      <c r="CB15" s="69"/>
      <c r="CC15" s="70"/>
      <c r="CD15" s="70"/>
      <c r="CE15" s="70"/>
      <c r="CF15" s="65"/>
      <c r="CG15" s="66"/>
      <c r="CH15" s="63"/>
      <c r="CI15" s="67"/>
      <c r="CJ15" s="68"/>
      <c r="CK15" s="69"/>
      <c r="CL15" s="70"/>
      <c r="CM15" s="70"/>
      <c r="CN15" s="70"/>
      <c r="CO15" s="71"/>
      <c r="CP15" s="68"/>
      <c r="CQ15" s="68"/>
      <c r="CR15" s="68"/>
      <c r="CS15" s="72"/>
    </row>
    <row r="16" spans="1:98">
      <c r="A16" s="19">
        <f>AB16</f>
        <v>1.7605633802817</v>
      </c>
      <c r="B16" s="39"/>
      <c r="C16" s="39"/>
      <c r="D16" s="39"/>
      <c r="E16" s="39"/>
      <c r="F16" s="39"/>
      <c r="G16" s="40" t="s">
        <v>218</v>
      </c>
      <c r="H16" s="40"/>
      <c r="I16" s="40"/>
      <c r="J16" s="190">
        <f>SUM(J6:J15)</f>
        <v>710000</v>
      </c>
      <c r="K16" s="41">
        <f>SUM(K6:K15)</f>
        <v>475</v>
      </c>
      <c r="L16" s="41">
        <f>SUM(L6:L15)</f>
        <v>224</v>
      </c>
      <c r="M16" s="41">
        <f>SUM(M6:M15)</f>
        <v>576</v>
      </c>
      <c r="N16" s="41">
        <f>SUM(N6:N15)</f>
        <v>118</v>
      </c>
      <c r="O16" s="41">
        <f>SUM(O6:O15)</f>
        <v>4</v>
      </c>
      <c r="P16" s="41">
        <f>SUM(P6:P15)</f>
        <v>122</v>
      </c>
      <c r="Q16" s="42">
        <f>IFERROR(P16/M16,"-")</f>
        <v>0.21180555555556</v>
      </c>
      <c r="R16" s="78">
        <f>SUM(R6:R15)</f>
        <v>10</v>
      </c>
      <c r="S16" s="78">
        <f>SUM(S6:S15)</f>
        <v>46</v>
      </c>
      <c r="T16" s="42">
        <f>IFERROR(R16/P16,"-")</f>
        <v>0.081967213114754</v>
      </c>
      <c r="U16" s="184">
        <f>IFERROR(J16/P16,"-")</f>
        <v>5819.6721311475</v>
      </c>
      <c r="V16" s="44">
        <f>SUM(V6:V15)</f>
        <v>20</v>
      </c>
      <c r="W16" s="42">
        <f>IFERROR(V16/P16,"-")</f>
        <v>0.16393442622951</v>
      </c>
      <c r="X16" s="190">
        <f>SUM(X6:X15)</f>
        <v>1250000</v>
      </c>
      <c r="Y16" s="190">
        <f>IFERROR(X16/P16,"-")</f>
        <v>10245.901639344</v>
      </c>
      <c r="Z16" s="190">
        <f>IFERROR(X16/V16,"-")</f>
        <v>62500</v>
      </c>
      <c r="AA16" s="190">
        <f>X16-J16</f>
        <v>540000</v>
      </c>
      <c r="AB16" s="47">
        <f>X16/J16</f>
        <v>1.7605633802817</v>
      </c>
      <c r="AC16" s="60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