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<sst xmlns="http://schemas.openxmlformats.org/spreadsheetml/2006/main" uniqueCount="235">
  <si>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</si>
  <si>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</si>
  <si>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</si>
  <si>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</si>
  <si>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</si>
  <si>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</si>
  <si>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</si>
  <si>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</si>
  <si>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</si>
  <si>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</si>
  <si>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</si>
  <si>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</si>
  <si>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</si>
  <si>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</si>
  <si>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</si>
  <si>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</si>
  <si>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</si>
  <si>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</si>
  <si>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</si>
  <si>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</si>
  <si>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</si>
  <si>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</si>
  <si>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</si>
  <si>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</si>
  <si>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</si>
  <si>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</si>
  <si>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</si>
  <si>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</si>
  <si>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</si>
  <si>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</si>
  <si>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</si>
  <si>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</si>
  <si>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</si>
  <si>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</si>
  <si>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</si>
  <si>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</si>
  <si>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</si>
  <si>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</si>
  <si>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</si>
  <si>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</si>
  <si>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</si>
  <si>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</si>
  <si>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</si>
  <si>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</si>
  <si>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</si>
  <si>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</si>
  <si>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</si>
  <si>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</si>
  <si>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</si>
  <si>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</si>
  <si>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</si>
  <si>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</si>
  <si>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</si>
  <si>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</si>
  <si>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</si>
  <si>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</si>
  <si>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</si>
  <si>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</si>
  <si>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</si>
  <si>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</si>
  <si>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</si>
  <si>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np1979</t>
  </si>
  <si>
    <t>右女３</t>
  </si>
  <si>
    <t>女性からナンパしてほしい</t>
  </si>
  <si>
    <t>lp03_l</t>
  </si>
  <si>
    <t>スポニチ関東</t>
  </si>
  <si>
    <t>4C終面全5段</t>
  </si>
  <si>
    <t>11月16日(土)</t>
  </si>
  <si>
    <t>np1980</t>
  </si>
  <si>
    <t>スポニチ関西</t>
  </si>
  <si>
    <t>np1981</t>
  </si>
  <si>
    <t>スポニチ西部</t>
  </si>
  <si>
    <t>np1982</t>
  </si>
  <si>
    <t>スポニチ北海道</t>
  </si>
  <si>
    <t>np1983</t>
  </si>
  <si>
    <t>(空電共通)</t>
  </si>
  <si>
    <t>空電</t>
  </si>
  <si>
    <t>空電 (共通)</t>
  </si>
  <si>
    <t>np1984</t>
  </si>
  <si>
    <t>サンスポ関東</t>
  </si>
  <si>
    <t>4C煙突</t>
  </si>
  <si>
    <t>np1985</t>
  </si>
  <si>
    <t>np1986</t>
  </si>
  <si>
    <t>サンスポ関西</t>
  </si>
  <si>
    <t>np1987</t>
  </si>
  <si>
    <t>np1988</t>
  </si>
  <si>
    <t>ニッカン関西</t>
  </si>
  <si>
    <t>4C全面</t>
  </si>
  <si>
    <t>11月02日(土)</t>
  </si>
  <si>
    <t>np1989</t>
  </si>
  <si>
    <t>np1990</t>
  </si>
  <si>
    <t>スポーツ報知関東</t>
  </si>
  <si>
    <t>np1991</t>
  </si>
  <si>
    <t>np1992</t>
  </si>
  <si>
    <t>95「今までで一番すごかった・・・」</t>
  </si>
  <si>
    <t>スポーツ報知関西　1回目</t>
  </si>
  <si>
    <t>4C終面雑報</t>
  </si>
  <si>
    <t>np1993</t>
  </si>
  <si>
    <t>96「待ってりゃ声かけてくれる」</t>
  </si>
  <si>
    <t>スポーツ報知関西　2回目</t>
  </si>
  <si>
    <t>np1994</t>
  </si>
  <si>
    <t>97「男の悩み、女性が解決？！」</t>
  </si>
  <si>
    <t>スポーツ報知関西　3回目</t>
  </si>
  <si>
    <t>np1995</t>
  </si>
  <si>
    <t>98「長年ずっと悩んでた。あの時ダメ元で始めてよかった！」</t>
  </si>
  <si>
    <t>スポーツ報知関西　4回目</t>
  </si>
  <si>
    <t>np1996</t>
  </si>
  <si>
    <t>スポーツ報知関西　5回目</t>
  </si>
  <si>
    <t>np1997</t>
  </si>
  <si>
    <t>スポーツ報知関西　6回目</t>
  </si>
  <si>
    <t>np1998</t>
  </si>
  <si>
    <t>スポーツ報知関西　7回目</t>
  </si>
  <si>
    <t>np1999</t>
  </si>
  <si>
    <t>スポーツ報知関西　8回目</t>
  </si>
  <si>
    <t>np2000</t>
  </si>
  <si>
    <t>スポーツ報知関西　9回目</t>
  </si>
  <si>
    <t>np2001</t>
  </si>
  <si>
    <t>スポーツ報知関西　10回目</t>
  </si>
  <si>
    <t>np2002</t>
  </si>
  <si>
    <t>スポーツ報知関西　11回目</t>
  </si>
  <si>
    <t>np2003</t>
  </si>
  <si>
    <t>スポーツ報知関西　12回目</t>
  </si>
  <si>
    <t>np2004</t>
  </si>
  <si>
    <t>スポーツ報知関西　13回目</t>
  </si>
  <si>
    <t>np2005</t>
  </si>
  <si>
    <t>共通</t>
  </si>
  <si>
    <t>np2006</t>
  </si>
  <si>
    <t>４コマ漫画版</t>
  </si>
  <si>
    <t>(新txt)女性から逆指名</t>
  </si>
  <si>
    <t>lp03_a</t>
  </si>
  <si>
    <t>全5段つかみ4回</t>
  </si>
  <si>
    <t>11月03日(日)</t>
  </si>
  <si>
    <t>np2007</t>
  </si>
  <si>
    <t>右女＋雑誌版</t>
  </si>
  <si>
    <t>やってみてダメなら、すぐ退会OK</t>
  </si>
  <si>
    <t>11月05日(火)</t>
  </si>
  <si>
    <t>np2008</t>
  </si>
  <si>
    <t>(新登録まわり)記事風版</t>
  </si>
  <si>
    <t>出会い懇願！私たち（この歳でも）真剣なんです</t>
  </si>
  <si>
    <t>11月07日(木)</t>
  </si>
  <si>
    <t>np2009</t>
  </si>
  <si>
    <t>雑誌版</t>
  </si>
  <si>
    <t>11月12日(火)</t>
  </si>
  <si>
    <t>np2010</t>
  </si>
  <si>
    <t>np2011</t>
  </si>
  <si>
    <t>黒：右女３</t>
  </si>
  <si>
    <t>半2段つかみ10段保証</t>
  </si>
  <si>
    <t>10段保証</t>
  </si>
  <si>
    <t>np2012</t>
  </si>
  <si>
    <t>np2013</t>
  </si>
  <si>
    <t>デイリースポーツ関西</t>
  </si>
  <si>
    <t>半2段つかみ20段保証</t>
  </si>
  <si>
    <t>20段保証</t>
  </si>
  <si>
    <t>np2014</t>
  </si>
  <si>
    <t>np2015</t>
  </si>
  <si>
    <t>np2016</t>
  </si>
  <si>
    <t>np2017</t>
  </si>
  <si>
    <t>np2018</t>
  </si>
  <si>
    <t>1～10日</t>
  </si>
  <si>
    <t>np2019</t>
  </si>
  <si>
    <t>11～20日</t>
  </si>
  <si>
    <t>np2020</t>
  </si>
  <si>
    <t>21～31日</t>
  </si>
  <si>
    <t>np2021</t>
  </si>
  <si>
    <t>np2022</t>
  </si>
  <si>
    <t>ニッカン西部</t>
  </si>
  <si>
    <t>np2023</t>
  </si>
  <si>
    <t>np2024</t>
  </si>
  <si>
    <t>np2025</t>
  </si>
  <si>
    <t>np2026</t>
  </si>
  <si>
    <t>全5段</t>
  </si>
  <si>
    <t>np2027</t>
  </si>
  <si>
    <t>np2028</t>
  </si>
  <si>
    <t>11月24日(日)</t>
  </si>
  <si>
    <t>np2029</t>
  </si>
  <si>
    <t>np2030</t>
  </si>
  <si>
    <t>11月29日(金)</t>
  </si>
  <si>
    <t>np2031</t>
  </si>
  <si>
    <t>np2032</t>
  </si>
  <si>
    <t>np2033</t>
  </si>
  <si>
    <t>np2034</t>
  </si>
  <si>
    <t>11月15日(金)</t>
  </si>
  <si>
    <t>np2035</t>
  </si>
  <si>
    <t>np2036</t>
  </si>
  <si>
    <t>11月23日(土)</t>
  </si>
  <si>
    <t>np2037</t>
  </si>
  <si>
    <t>np2038</t>
  </si>
  <si>
    <t>11月10日(日)</t>
  </si>
  <si>
    <t>np2039</t>
  </si>
  <si>
    <t>np2040</t>
  </si>
  <si>
    <t>np2041</t>
  </si>
  <si>
    <t>np2042</t>
  </si>
  <si>
    <t>11月09日(土)</t>
  </si>
  <si>
    <t>np2043</t>
  </si>
  <si>
    <t>np2044</t>
  </si>
  <si>
    <t>11月17日(日)</t>
  </si>
  <si>
    <t>np2045</t>
  </si>
  <si>
    <t>np2046</t>
  </si>
  <si>
    <t>11月04日(月)</t>
  </si>
  <si>
    <t>np2047</t>
  </si>
  <si>
    <t>np2048</t>
  </si>
  <si>
    <t>np2049</t>
  </si>
  <si>
    <t>np2050</t>
  </si>
  <si>
    <t>九スポ</t>
  </si>
  <si>
    <t>np2051</t>
  </si>
  <si>
    <t>np2052</t>
  </si>
  <si>
    <t>np2053</t>
  </si>
  <si>
    <t>np2054</t>
  </si>
  <si>
    <t>np2055</t>
  </si>
  <si>
    <t>np2056</t>
  </si>
  <si>
    <t>11月13日(水)</t>
  </si>
  <si>
    <t>np2057</t>
  </si>
  <si>
    <t>np2058</t>
  </si>
  <si>
    <t>記事</t>
  </si>
  <si>
    <t>4C記事枠</t>
  </si>
  <si>
    <t>np2059</t>
  </si>
  <si>
    <t>np2060</t>
  </si>
  <si>
    <t>np2061</t>
  </si>
  <si>
    <t>np2062</t>
  </si>
  <si>
    <t>11月30日(土)</t>
  </si>
  <si>
    <t>np2063</t>
  </si>
  <si>
    <t>np2064</t>
  </si>
  <si>
    <t>東スポ・大スポ・九スポ・中京</t>
  </si>
  <si>
    <t>記事枠</t>
  </si>
  <si>
    <t>11月21日(木)</t>
  </si>
  <si>
    <t>np2065</t>
  </si>
  <si>
    <t>新聞 TOTAL</t>
  </si>
  <si>
    <t>●雑誌 広告</t>
  </si>
  <si>
    <t>zw175</t>
  </si>
  <si>
    <t>扶桑社</t>
  </si>
  <si>
    <t>新50代</t>
  </si>
  <si>
    <t>別冊SPA  LOVE&amp;SEX</t>
  </si>
  <si>
    <t>表4</t>
  </si>
  <si>
    <t>zw176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</si>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</sst>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87</v>
      </c>
      <c r="D6" s="195">
        <v>6075000</v>
      </c>
      <c r="E6" s="81">
        <v>2114</v>
      </c>
      <c r="F6" s="81">
        <v>961</v>
      </c>
      <c r="G6" s="81">
        <v>2301</v>
      </c>
      <c r="H6" s="91">
        <v>384</v>
      </c>
      <c r="I6" s="92">
        <v>5</v>
      </c>
      <c r="J6" s="145">
        <f>H6+I6</f>
        <v>389</v>
      </c>
      <c r="K6" s="82">
        <f>IFERROR(J6/G6,"-")</f>
        <v>0.1690569317688</v>
      </c>
      <c r="L6" s="81">
        <v>43</v>
      </c>
      <c r="M6" s="81">
        <v>139</v>
      </c>
      <c r="N6" s="82">
        <f>IFERROR(L6/J6,"-")</f>
        <v>0.11053984575835</v>
      </c>
      <c r="O6" s="83">
        <f>IFERROR(D6/J6,"-")</f>
        <v>15616.966580977</v>
      </c>
      <c r="P6" s="84">
        <v>97</v>
      </c>
      <c r="Q6" s="82">
        <f>IFERROR(P6/J6,"-")</f>
        <v>0.24935732647815</v>
      </c>
      <c r="R6" s="200">
        <v>11864000</v>
      </c>
      <c r="S6" s="201">
        <f>IFERROR(R6/J6,"-")</f>
        <v>30498.714652956</v>
      </c>
      <c r="T6" s="201">
        <f>IFERROR(R6/P6,"-")</f>
        <v>122309.27835052</v>
      </c>
      <c r="U6" s="195">
        <f>IFERROR(R6-D6,"-")</f>
        <v>5789000</v>
      </c>
      <c r="V6" s="85">
        <f>R6/D6</f>
        <v>1.9529218106996</v>
      </c>
      <c r="W6" s="79"/>
      <c r="X6" s="144"/>
    </row>
    <row r="7" spans="1:24">
      <c r="A7" s="80"/>
      <c r="B7" s="86" t="s">
        <v>24</v>
      </c>
      <c r="C7" s="86">
        <v>2</v>
      </c>
      <c r="D7" s="195">
        <v>100000</v>
      </c>
      <c r="E7" s="81">
        <v>33</v>
      </c>
      <c r="F7" s="81">
        <v>16</v>
      </c>
      <c r="G7" s="81">
        <v>58</v>
      </c>
      <c r="H7" s="91">
        <v>16</v>
      </c>
      <c r="I7" s="92">
        <v>0</v>
      </c>
      <c r="J7" s="145">
        <f>H7+I7</f>
        <v>16</v>
      </c>
      <c r="K7" s="82">
        <f>IFERROR(J7/G7,"-")</f>
        <v>0.27586206896552</v>
      </c>
      <c r="L7" s="81">
        <v>1</v>
      </c>
      <c r="M7" s="81">
        <v>5</v>
      </c>
      <c r="N7" s="82">
        <f>IFERROR(L7/J7,"-")</f>
        <v>0.0625</v>
      </c>
      <c r="O7" s="83">
        <f>IFERROR(D7/J7,"-")</f>
        <v>6250</v>
      </c>
      <c r="P7" s="84">
        <v>3</v>
      </c>
      <c r="Q7" s="82">
        <f>IFERROR(P7/J7,"-")</f>
        <v>0.1875</v>
      </c>
      <c r="R7" s="200">
        <v>270000</v>
      </c>
      <c r="S7" s="201">
        <f>IFERROR(R7/J7,"-")</f>
        <v>16875</v>
      </c>
      <c r="T7" s="201">
        <f>IFERROR(R7/P7,"-")</f>
        <v>90000</v>
      </c>
      <c r="U7" s="195">
        <f>IFERROR(R7-D7,"-")</f>
        <v>170000</v>
      </c>
      <c r="V7" s="85">
        <f>R7/D7</f>
        <v>2.7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6175000</v>
      </c>
      <c r="E10" s="41">
        <f>SUM(E6:E8)</f>
        <v>2147</v>
      </c>
      <c r="F10" s="41">
        <f>SUM(F6:F8)</f>
        <v>977</v>
      </c>
      <c r="G10" s="41">
        <f>SUM(G6:G8)</f>
        <v>2359</v>
      </c>
      <c r="H10" s="41">
        <f>SUM(H6:H8)</f>
        <v>400</v>
      </c>
      <c r="I10" s="41">
        <f>SUM(I6:I8)</f>
        <v>5</v>
      </c>
      <c r="J10" s="41">
        <f>SUM(J6:J8)</f>
        <v>405</v>
      </c>
      <c r="K10" s="42">
        <f>IFERROR(J10/G10,"-")</f>
        <v>0.17168291649004</v>
      </c>
      <c r="L10" s="78">
        <f>SUM(L6:L8)</f>
        <v>44</v>
      </c>
      <c r="M10" s="78">
        <f>SUM(M6:M8)</f>
        <v>144</v>
      </c>
      <c r="N10" s="42">
        <f>IFERROR(L10/J10,"-")</f>
        <v>0.10864197530864</v>
      </c>
      <c r="O10" s="43">
        <f>IFERROR(D10/J10,"-")</f>
        <v>15246.913580247</v>
      </c>
      <c r="P10" s="44">
        <f>SUM(P6:P8)</f>
        <v>100</v>
      </c>
      <c r="Q10" s="42">
        <f>IFERROR(P10/J10,"-")</f>
        <v>0.24691358024691</v>
      </c>
      <c r="R10" s="45">
        <f>SUM(R6:R8)</f>
        <v>12134000</v>
      </c>
      <c r="S10" s="45">
        <f>IFERROR(R10/J10,"-")</f>
        <v>29960.49382716</v>
      </c>
      <c r="T10" s="45">
        <f>IFERROR(R10/P10,"-")</f>
        <v>121340</v>
      </c>
      <c r="U10" s="46">
        <f>SUM(U6:U8)</f>
        <v>5959000</v>
      </c>
      <c r="V10" s="47">
        <f>IFERROR(R10/D10,"-")</f>
        <v>1.965020242915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2.6542857142857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22</v>
      </c>
      <c r="L6" s="81">
        <v>0</v>
      </c>
      <c r="M6" s="81">
        <v>100</v>
      </c>
      <c r="N6" s="91">
        <v>11</v>
      </c>
      <c r="O6" s="92">
        <v>0</v>
      </c>
      <c r="P6" s="93">
        <f>N6+O6</f>
        <v>11</v>
      </c>
      <c r="Q6" s="82">
        <f>IFERROR(P6/M6,"-")</f>
        <v>0.11</v>
      </c>
      <c r="R6" s="81">
        <v>1</v>
      </c>
      <c r="S6" s="81">
        <v>5</v>
      </c>
      <c r="T6" s="82">
        <f>IFERROR(S6/(O6+P6),"-")</f>
        <v>0.45454545454545</v>
      </c>
      <c r="U6" s="182">
        <f>IFERROR(J6/SUM(P6:P10),"-")</f>
        <v>13207.547169811</v>
      </c>
      <c r="V6" s="84">
        <v>4</v>
      </c>
      <c r="W6" s="82">
        <f>IF(P6=0,"-",V6/P6)</f>
        <v>0.36363636363636</v>
      </c>
      <c r="X6" s="186">
        <v>44000</v>
      </c>
      <c r="Y6" s="187">
        <f>IFERROR(X6/P6,"-")</f>
        <v>4000</v>
      </c>
      <c r="Z6" s="187">
        <f>IFERROR(X6/V6,"-")</f>
        <v>11000</v>
      </c>
      <c r="AA6" s="188">
        <f>SUM(X6:X10)-SUM(J6:J10)</f>
        <v>1158000</v>
      </c>
      <c r="AB6" s="85">
        <f>SUM(X6:X10)/SUM(J6:J10)</f>
        <v>2.6542857142857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0.18181818181818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0.36363636363636</v>
      </c>
      <c r="BG6" s="112">
        <v>1</v>
      </c>
      <c r="BH6" s="114">
        <f>IFERROR(BG6/BE6,"-")</f>
        <v>0.25</v>
      </c>
      <c r="BI6" s="115">
        <v>5000</v>
      </c>
      <c r="BJ6" s="116">
        <f>IFERROR(BI6/BE6,"-")</f>
        <v>1250</v>
      </c>
      <c r="BK6" s="117">
        <v>1</v>
      </c>
      <c r="BL6" s="117"/>
      <c r="BM6" s="117"/>
      <c r="BN6" s="119">
        <v>3</v>
      </c>
      <c r="BO6" s="120">
        <f>IF(P6=0,"",IF(BN6=0,"",(BN6/P6)))</f>
        <v>0.27272727272727</v>
      </c>
      <c r="BP6" s="121">
        <v>2</v>
      </c>
      <c r="BQ6" s="122">
        <f>IFERROR(BP6/BN6,"-")</f>
        <v>0.66666666666667</v>
      </c>
      <c r="BR6" s="123">
        <v>14000</v>
      </c>
      <c r="BS6" s="124">
        <f>IFERROR(BR6/BN6,"-")</f>
        <v>4666.6666666667</v>
      </c>
      <c r="BT6" s="125">
        <v>1</v>
      </c>
      <c r="BU6" s="125"/>
      <c r="BV6" s="125">
        <v>1</v>
      </c>
      <c r="BW6" s="126">
        <v>2</v>
      </c>
      <c r="BX6" s="127">
        <f>IF(P6=0,"",IF(BW6=0,"",(BW6/P6)))</f>
        <v>0.18181818181818</v>
      </c>
      <c r="BY6" s="128">
        <v>1</v>
      </c>
      <c r="BZ6" s="129">
        <f>IFERROR(BY6/BW6,"-")</f>
        <v>0.5</v>
      </c>
      <c r="CA6" s="130">
        <v>25000</v>
      </c>
      <c r="CB6" s="131">
        <f>IFERROR(CA6/BW6,"-")</f>
        <v>12500</v>
      </c>
      <c r="CC6" s="132"/>
      <c r="CD6" s="132"/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44000</v>
      </c>
      <c r="CQ6" s="141">
        <v>25000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25</v>
      </c>
      <c r="L7" s="81">
        <v>0</v>
      </c>
      <c r="M7" s="81">
        <v>80</v>
      </c>
      <c r="N7" s="91">
        <v>8</v>
      </c>
      <c r="O7" s="92">
        <v>0</v>
      </c>
      <c r="P7" s="93">
        <f>N7+O7</f>
        <v>8</v>
      </c>
      <c r="Q7" s="82">
        <f>IFERROR(P7/M7,"-")</f>
        <v>0.1</v>
      </c>
      <c r="R7" s="81">
        <v>2</v>
      </c>
      <c r="S7" s="81">
        <v>3</v>
      </c>
      <c r="T7" s="82">
        <f>IFERROR(S7/(O7+P7),"-")</f>
        <v>0.375</v>
      </c>
      <c r="U7" s="182"/>
      <c r="V7" s="84">
        <v>3</v>
      </c>
      <c r="W7" s="82">
        <f>IF(P7=0,"-",V7/P7)</f>
        <v>0.375</v>
      </c>
      <c r="X7" s="186">
        <v>1226000</v>
      </c>
      <c r="Y7" s="187">
        <f>IFERROR(X7/P7,"-")</f>
        <v>153250</v>
      </c>
      <c r="Z7" s="187">
        <f>IFERROR(X7/V7,"-")</f>
        <v>408666.66666667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0.375</v>
      </c>
      <c r="BG7" s="112">
        <v>1</v>
      </c>
      <c r="BH7" s="114">
        <f>IFERROR(BG7/BE7,"-")</f>
        <v>0.33333333333333</v>
      </c>
      <c r="BI7" s="115">
        <v>131000</v>
      </c>
      <c r="BJ7" s="116">
        <f>IFERROR(BI7/BE7,"-")</f>
        <v>43666.666666667</v>
      </c>
      <c r="BK7" s="117"/>
      <c r="BL7" s="117"/>
      <c r="BM7" s="117">
        <v>1</v>
      </c>
      <c r="BN7" s="119">
        <v>2</v>
      </c>
      <c r="BO7" s="120">
        <f>IF(P7=0,"",IF(BN7=0,"",(BN7/P7)))</f>
        <v>0.25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0.25</v>
      </c>
      <c r="BY7" s="128">
        <v>2</v>
      </c>
      <c r="BZ7" s="129">
        <f>IFERROR(BY7/BW7,"-")</f>
        <v>1</v>
      </c>
      <c r="CA7" s="130">
        <v>1095000</v>
      </c>
      <c r="CB7" s="131">
        <f>IFERROR(CA7/BW7,"-")</f>
        <v>547500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1226000</v>
      </c>
      <c r="CQ7" s="141">
        <v>615000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17</v>
      </c>
      <c r="L8" s="81">
        <v>0</v>
      </c>
      <c r="M8" s="81">
        <v>34</v>
      </c>
      <c r="N8" s="91">
        <v>5</v>
      </c>
      <c r="O8" s="92">
        <v>0</v>
      </c>
      <c r="P8" s="93">
        <f>N8+O8</f>
        <v>5</v>
      </c>
      <c r="Q8" s="82">
        <f>IFERROR(P8/M8,"-")</f>
        <v>0.14705882352941</v>
      </c>
      <c r="R8" s="81">
        <v>0</v>
      </c>
      <c r="S8" s="81">
        <v>2</v>
      </c>
      <c r="T8" s="82">
        <f>IFERROR(S8/(O8+P8),"-")</f>
        <v>0.4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0.4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3</v>
      </c>
      <c r="L9" s="81">
        <v>0</v>
      </c>
      <c r="M9" s="81">
        <v>16</v>
      </c>
      <c r="N9" s="91">
        <v>1</v>
      </c>
      <c r="O9" s="92">
        <v>0</v>
      </c>
      <c r="P9" s="93">
        <f>N9+O9</f>
        <v>1</v>
      </c>
      <c r="Q9" s="82">
        <f>IFERROR(P9/M9,"-")</f>
        <v>0.0625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1</v>
      </c>
      <c r="AW9" s="107">
        <f>IF(P9=0,"",IF(AV9=0,"",(AV9/P9)))</f>
        <v>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130</v>
      </c>
      <c r="L10" s="81">
        <v>95</v>
      </c>
      <c r="M10" s="81">
        <v>22</v>
      </c>
      <c r="N10" s="91">
        <v>27</v>
      </c>
      <c r="O10" s="92">
        <v>1</v>
      </c>
      <c r="P10" s="93">
        <f>N10+O10</f>
        <v>28</v>
      </c>
      <c r="Q10" s="82">
        <f>IFERROR(P10/M10,"-")</f>
        <v>1.2727272727273</v>
      </c>
      <c r="R10" s="81">
        <v>2</v>
      </c>
      <c r="S10" s="81">
        <v>9</v>
      </c>
      <c r="T10" s="82">
        <f>IFERROR(S10/(O10+P10),"-")</f>
        <v>0.31034482758621</v>
      </c>
      <c r="U10" s="182"/>
      <c r="V10" s="84">
        <v>9</v>
      </c>
      <c r="W10" s="82">
        <f>IF(P10=0,"-",V10/P10)</f>
        <v>0.32142857142857</v>
      </c>
      <c r="X10" s="186">
        <v>588000</v>
      </c>
      <c r="Y10" s="187">
        <f>IFERROR(X10/P10,"-")</f>
        <v>21000</v>
      </c>
      <c r="Z10" s="187">
        <f>IFERROR(X10/V10,"-")</f>
        <v>65333.333333333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0.035714285714286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0.25</v>
      </c>
      <c r="BG10" s="112">
        <v>5</v>
      </c>
      <c r="BH10" s="114">
        <f>IFERROR(BG10/BE10,"-")</f>
        <v>0.71428571428571</v>
      </c>
      <c r="BI10" s="115">
        <v>371000</v>
      </c>
      <c r="BJ10" s="116">
        <f>IFERROR(BI10/BE10,"-")</f>
        <v>53000</v>
      </c>
      <c r="BK10" s="117">
        <v>1</v>
      </c>
      <c r="BL10" s="117">
        <v>2</v>
      </c>
      <c r="BM10" s="117">
        <v>2</v>
      </c>
      <c r="BN10" s="119">
        <v>12</v>
      </c>
      <c r="BO10" s="120">
        <f>IF(P10=0,"",IF(BN10=0,"",(BN10/P10)))</f>
        <v>0.42857142857143</v>
      </c>
      <c r="BP10" s="121">
        <v>1</v>
      </c>
      <c r="BQ10" s="122">
        <f>IFERROR(BP10/BN10,"-")</f>
        <v>0.083333333333333</v>
      </c>
      <c r="BR10" s="123">
        <v>5000</v>
      </c>
      <c r="BS10" s="124">
        <f>IFERROR(BR10/BN10,"-")</f>
        <v>416.66666666667</v>
      </c>
      <c r="BT10" s="125">
        <v>1</v>
      </c>
      <c r="BU10" s="125"/>
      <c r="BV10" s="125"/>
      <c r="BW10" s="126">
        <v>7</v>
      </c>
      <c r="BX10" s="127">
        <f>IF(P10=0,"",IF(BW10=0,"",(BW10/P10)))</f>
        <v>0.25</v>
      </c>
      <c r="BY10" s="128">
        <v>3</v>
      </c>
      <c r="BZ10" s="129">
        <f>IFERROR(BY10/BW10,"-")</f>
        <v>0.42857142857143</v>
      </c>
      <c r="CA10" s="130">
        <v>212000</v>
      </c>
      <c r="CB10" s="131">
        <f>IFERROR(CA10/BW10,"-")</f>
        <v>30285.714285714</v>
      </c>
      <c r="CC10" s="132">
        <v>1</v>
      </c>
      <c r="CD10" s="132"/>
      <c r="CE10" s="132">
        <v>2</v>
      </c>
      <c r="CF10" s="133">
        <v>1</v>
      </c>
      <c r="CG10" s="134">
        <f>IF(P10=0,"",IF(CF10=0,"",(CF10/P10)))</f>
        <v>0.035714285714286</v>
      </c>
      <c r="CH10" s="135"/>
      <c r="CI10" s="136">
        <f>IFERROR(CH10/CF10,"-")</f>
        <v>0</v>
      </c>
      <c r="CJ10" s="137"/>
      <c r="CK10" s="138">
        <f>IFERROR(CJ10/CF10,"-")</f>
        <v>0</v>
      </c>
      <c r="CL10" s="139"/>
      <c r="CM10" s="139"/>
      <c r="CN10" s="139"/>
      <c r="CO10" s="140">
        <v>9</v>
      </c>
      <c r="CP10" s="141">
        <v>588000</v>
      </c>
      <c r="CQ10" s="141">
        <v>338000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0.00875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80</v>
      </c>
      <c r="I11" s="204" t="s">
        <v>67</v>
      </c>
      <c r="J11" s="188">
        <v>800000</v>
      </c>
      <c r="K11" s="81">
        <v>8</v>
      </c>
      <c r="L11" s="81">
        <v>0</v>
      </c>
      <c r="M11" s="81">
        <v>41</v>
      </c>
      <c r="N11" s="91">
        <v>4</v>
      </c>
      <c r="O11" s="92">
        <v>0</v>
      </c>
      <c r="P11" s="93">
        <f>N11+O11</f>
        <v>4</v>
      </c>
      <c r="Q11" s="82">
        <f>IFERROR(P11/M11,"-")</f>
        <v>0.097560975609756</v>
      </c>
      <c r="R11" s="81">
        <v>0</v>
      </c>
      <c r="S11" s="81">
        <v>2</v>
      </c>
      <c r="T11" s="82">
        <f>IFERROR(S11/(O11+P11),"-")</f>
        <v>0.5</v>
      </c>
      <c r="U11" s="182">
        <f>IFERROR(J11/SUM(P11:P14),"-")</f>
        <v>30769.230769231</v>
      </c>
      <c r="V11" s="84">
        <v>1</v>
      </c>
      <c r="W11" s="82">
        <f>IF(P11=0,"-",V11/P11)</f>
        <v>0.25</v>
      </c>
      <c r="X11" s="186">
        <v>1000</v>
      </c>
      <c r="Y11" s="187">
        <f>IFERROR(X11/P11,"-")</f>
        <v>250</v>
      </c>
      <c r="Z11" s="187">
        <f>IFERROR(X11/V11,"-")</f>
        <v>1000</v>
      </c>
      <c r="AA11" s="188">
        <f>SUM(X11:X14)-SUM(J11:J14)</f>
        <v>-793000</v>
      </c>
      <c r="AB11" s="85">
        <f>SUM(X11:X14)/SUM(J11:J14)</f>
        <v>0.00875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>
        <v>1</v>
      </c>
      <c r="BQ11" s="122">
        <f>IFERROR(BP11/BN11,"-")</f>
        <v>1</v>
      </c>
      <c r="BR11" s="123">
        <v>1000</v>
      </c>
      <c r="BS11" s="124">
        <f>IFERROR(BR11/BN11,"-")</f>
        <v>1000</v>
      </c>
      <c r="BT11" s="125">
        <v>1</v>
      </c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1000</v>
      </c>
      <c r="CQ11" s="141">
        <v>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35</v>
      </c>
      <c r="L12" s="81">
        <v>26</v>
      </c>
      <c r="M12" s="81">
        <v>21</v>
      </c>
      <c r="N12" s="91">
        <v>10</v>
      </c>
      <c r="O12" s="92">
        <v>0</v>
      </c>
      <c r="P12" s="93">
        <f>N12+O12</f>
        <v>10</v>
      </c>
      <c r="Q12" s="82">
        <f>IFERROR(P12/M12,"-")</f>
        <v>0.47619047619048</v>
      </c>
      <c r="R12" s="81">
        <v>0</v>
      </c>
      <c r="S12" s="81">
        <v>1</v>
      </c>
      <c r="T12" s="82">
        <f>IFERROR(S12/(O12+P12),"-")</f>
        <v>0.1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0.6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0.2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1</v>
      </c>
      <c r="CG12" s="134">
        <f>IF(P12=0,"",IF(CF12=0,"",(CF12/P12)))</f>
        <v>0.1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62</v>
      </c>
      <c r="E13" s="203" t="s">
        <v>63</v>
      </c>
      <c r="F13" s="203" t="s">
        <v>64</v>
      </c>
      <c r="G13" s="203" t="s">
        <v>83</v>
      </c>
      <c r="H13" s="90" t="s">
        <v>80</v>
      </c>
      <c r="I13" s="204" t="s">
        <v>67</v>
      </c>
      <c r="J13" s="188"/>
      <c r="K13" s="81">
        <v>11</v>
      </c>
      <c r="L13" s="81">
        <v>0</v>
      </c>
      <c r="M13" s="81">
        <v>44</v>
      </c>
      <c r="N13" s="91">
        <v>4</v>
      </c>
      <c r="O13" s="92">
        <v>0</v>
      </c>
      <c r="P13" s="93">
        <f>N13+O13</f>
        <v>4</v>
      </c>
      <c r="Q13" s="82">
        <f>IFERROR(P13/M13,"-")</f>
        <v>0.090909090909091</v>
      </c>
      <c r="R13" s="81">
        <v>1</v>
      </c>
      <c r="S13" s="81">
        <v>2</v>
      </c>
      <c r="T13" s="82">
        <f>IFERROR(S13/(O13+P13),"-")</f>
        <v>0.5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0.25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0.25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2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84</v>
      </c>
      <c r="C14" s="203"/>
      <c r="D14" s="203" t="s">
        <v>62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45</v>
      </c>
      <c r="L14" s="81">
        <v>33</v>
      </c>
      <c r="M14" s="81">
        <v>15</v>
      </c>
      <c r="N14" s="91">
        <v>8</v>
      </c>
      <c r="O14" s="92">
        <v>0</v>
      </c>
      <c r="P14" s="93">
        <f>N14+O14</f>
        <v>8</v>
      </c>
      <c r="Q14" s="82">
        <f>IFERROR(P14/M14,"-")</f>
        <v>0.53333333333333</v>
      </c>
      <c r="R14" s="81">
        <v>2</v>
      </c>
      <c r="S14" s="81">
        <v>0</v>
      </c>
      <c r="T14" s="82">
        <f>IFERROR(S14/(O14+P14),"-")</f>
        <v>0</v>
      </c>
      <c r="U14" s="182"/>
      <c r="V14" s="84">
        <v>2</v>
      </c>
      <c r="W14" s="82">
        <f>IF(P14=0,"-",V14/P14)</f>
        <v>0.25</v>
      </c>
      <c r="X14" s="186">
        <v>6000</v>
      </c>
      <c r="Y14" s="187">
        <f>IFERROR(X14/P14,"-")</f>
        <v>750</v>
      </c>
      <c r="Z14" s="187">
        <f>IFERROR(X14/V14,"-")</f>
        <v>3000</v>
      </c>
      <c r="AA14" s="188"/>
      <c r="AB14" s="85"/>
      <c r="AC14" s="79"/>
      <c r="AD14" s="94">
        <v>1</v>
      </c>
      <c r="AE14" s="95">
        <f>IF(P14=0,"",IF(AD14=0,"",(AD14/P14)))</f>
        <v>0.125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2</v>
      </c>
      <c r="BO14" s="120">
        <f>IF(P14=0,"",IF(BN14=0,"",(BN14/P14)))</f>
        <v>0.25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5</v>
      </c>
      <c r="BX14" s="127">
        <f>IF(P14=0,"",IF(BW14=0,"",(BW14/P14)))</f>
        <v>0.625</v>
      </c>
      <c r="BY14" s="128">
        <v>2</v>
      </c>
      <c r="BZ14" s="129">
        <f>IFERROR(BY14/BW14,"-")</f>
        <v>0.4</v>
      </c>
      <c r="CA14" s="130">
        <v>6000</v>
      </c>
      <c r="CB14" s="131">
        <f>IFERROR(CA14/BW14,"-")</f>
        <v>1200</v>
      </c>
      <c r="CC14" s="132">
        <v>2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6000</v>
      </c>
      <c r="CQ14" s="141">
        <v>3000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>
        <f>AB15</f>
        <v>1.371875</v>
      </c>
      <c r="B15" s="203" t="s">
        <v>85</v>
      </c>
      <c r="C15" s="203"/>
      <c r="D15" s="203" t="s">
        <v>62</v>
      </c>
      <c r="E15" s="203" t="s">
        <v>63</v>
      </c>
      <c r="F15" s="203" t="s">
        <v>64</v>
      </c>
      <c r="G15" s="203" t="s">
        <v>86</v>
      </c>
      <c r="H15" s="90" t="s">
        <v>87</v>
      </c>
      <c r="I15" s="204" t="s">
        <v>88</v>
      </c>
      <c r="J15" s="188">
        <v>320000</v>
      </c>
      <c r="K15" s="81">
        <v>27</v>
      </c>
      <c r="L15" s="81">
        <v>0</v>
      </c>
      <c r="M15" s="81">
        <v>83</v>
      </c>
      <c r="N15" s="91">
        <v>11</v>
      </c>
      <c r="O15" s="92">
        <v>0</v>
      </c>
      <c r="P15" s="93">
        <f>N15+O15</f>
        <v>11</v>
      </c>
      <c r="Q15" s="82">
        <f>IFERROR(P15/M15,"-")</f>
        <v>0.13253012048193</v>
      </c>
      <c r="R15" s="81">
        <v>0</v>
      </c>
      <c r="S15" s="81">
        <v>5</v>
      </c>
      <c r="T15" s="82">
        <f>IFERROR(S15/(O15+P15),"-")</f>
        <v>0.45454545454545</v>
      </c>
      <c r="U15" s="182">
        <f>IFERROR(J15/SUM(P15:P16),"-")</f>
        <v>18823.529411765</v>
      </c>
      <c r="V15" s="84">
        <v>3</v>
      </c>
      <c r="W15" s="82">
        <f>IF(P15=0,"-",V15/P15)</f>
        <v>0.27272727272727</v>
      </c>
      <c r="X15" s="186">
        <v>368000</v>
      </c>
      <c r="Y15" s="187">
        <f>IFERROR(X15/P15,"-")</f>
        <v>33454.545454545</v>
      </c>
      <c r="Z15" s="187">
        <f>IFERROR(X15/V15,"-")</f>
        <v>122666.66666667</v>
      </c>
      <c r="AA15" s="188">
        <f>SUM(X15:X16)-SUM(J15:J16)</f>
        <v>119000</v>
      </c>
      <c r="AB15" s="85">
        <f>SUM(X15:X16)/SUM(J15:J16)</f>
        <v>1.371875</v>
      </c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0.090909090909091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6</v>
      </c>
      <c r="BF15" s="113">
        <f>IF(P15=0,"",IF(BE15=0,"",(BE15/P15)))</f>
        <v>0.54545454545455</v>
      </c>
      <c r="BG15" s="112">
        <v>2</v>
      </c>
      <c r="BH15" s="114">
        <f>IFERROR(BG15/BE15,"-")</f>
        <v>0.33333333333333</v>
      </c>
      <c r="BI15" s="115">
        <v>367000</v>
      </c>
      <c r="BJ15" s="116">
        <f>IFERROR(BI15/BE15,"-")</f>
        <v>61166.666666667</v>
      </c>
      <c r="BK15" s="117"/>
      <c r="BL15" s="117"/>
      <c r="BM15" s="117">
        <v>2</v>
      </c>
      <c r="BN15" s="119">
        <v>3</v>
      </c>
      <c r="BO15" s="120">
        <f>IF(P15=0,"",IF(BN15=0,"",(BN15/P15)))</f>
        <v>0.27272727272727</v>
      </c>
      <c r="BP15" s="121">
        <v>1</v>
      </c>
      <c r="BQ15" s="122">
        <f>IFERROR(BP15/BN15,"-")</f>
        <v>0.33333333333333</v>
      </c>
      <c r="BR15" s="123">
        <v>1000</v>
      </c>
      <c r="BS15" s="124">
        <f>IFERROR(BR15/BN15,"-")</f>
        <v>333.33333333333</v>
      </c>
      <c r="BT15" s="125">
        <v>1</v>
      </c>
      <c r="BU15" s="125"/>
      <c r="BV15" s="125"/>
      <c r="BW15" s="126">
        <v>1</v>
      </c>
      <c r="BX15" s="127">
        <f>IF(P15=0,"",IF(BW15=0,"",(BW15/P15)))</f>
        <v>0.090909090909091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3</v>
      </c>
      <c r="CP15" s="141">
        <v>368000</v>
      </c>
      <c r="CQ15" s="141">
        <v>255000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89</v>
      </c>
      <c r="C16" s="203"/>
      <c r="D16" s="203" t="s">
        <v>62</v>
      </c>
      <c r="E16" s="203" t="s">
        <v>63</v>
      </c>
      <c r="F16" s="203" t="s">
        <v>76</v>
      </c>
      <c r="G16" s="203"/>
      <c r="H16" s="90"/>
      <c r="I16" s="90"/>
      <c r="J16" s="188"/>
      <c r="K16" s="81">
        <v>45</v>
      </c>
      <c r="L16" s="81">
        <v>34</v>
      </c>
      <c r="M16" s="81">
        <v>3</v>
      </c>
      <c r="N16" s="91">
        <v>6</v>
      </c>
      <c r="O16" s="92">
        <v>0</v>
      </c>
      <c r="P16" s="93">
        <f>N16+O16</f>
        <v>6</v>
      </c>
      <c r="Q16" s="82">
        <f>IFERROR(P16/M16,"-")</f>
        <v>2</v>
      </c>
      <c r="R16" s="81">
        <v>1</v>
      </c>
      <c r="S16" s="81">
        <v>3</v>
      </c>
      <c r="T16" s="82">
        <f>IFERROR(S16/(O16+P16),"-")</f>
        <v>0.5</v>
      </c>
      <c r="U16" s="182"/>
      <c r="V16" s="84">
        <v>3</v>
      </c>
      <c r="W16" s="82">
        <f>IF(P16=0,"-",V16/P16)</f>
        <v>0.5</v>
      </c>
      <c r="X16" s="186">
        <v>71000</v>
      </c>
      <c r="Y16" s="187">
        <f>IFERROR(X16/P16,"-")</f>
        <v>11833.333333333</v>
      </c>
      <c r="Z16" s="187">
        <f>IFERROR(X16/V16,"-")</f>
        <v>23666.666666667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0.5</v>
      </c>
      <c r="BY16" s="128">
        <v>3</v>
      </c>
      <c r="BZ16" s="129">
        <f>IFERROR(BY16/BW16,"-")</f>
        <v>1</v>
      </c>
      <c r="CA16" s="130">
        <v>71000</v>
      </c>
      <c r="CB16" s="131">
        <f>IFERROR(CA16/BW16,"-")</f>
        <v>23666.666666667</v>
      </c>
      <c r="CC16" s="132">
        <v>1</v>
      </c>
      <c r="CD16" s="132"/>
      <c r="CE16" s="132">
        <v>2</v>
      </c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71000</v>
      </c>
      <c r="CQ16" s="141">
        <v>48000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0.0875</v>
      </c>
      <c r="B17" s="203" t="s">
        <v>90</v>
      </c>
      <c r="C17" s="203"/>
      <c r="D17" s="203" t="s">
        <v>62</v>
      </c>
      <c r="E17" s="203" t="s">
        <v>63</v>
      </c>
      <c r="F17" s="203" t="s">
        <v>64</v>
      </c>
      <c r="G17" s="203" t="s">
        <v>91</v>
      </c>
      <c r="H17" s="90" t="s">
        <v>66</v>
      </c>
      <c r="I17" s="204" t="s">
        <v>88</v>
      </c>
      <c r="J17" s="188">
        <v>400000</v>
      </c>
      <c r="K17" s="81">
        <v>35</v>
      </c>
      <c r="L17" s="81">
        <v>0</v>
      </c>
      <c r="M17" s="81">
        <v>75</v>
      </c>
      <c r="N17" s="91">
        <v>11</v>
      </c>
      <c r="O17" s="92">
        <v>0</v>
      </c>
      <c r="P17" s="93">
        <f>N17+O17</f>
        <v>11</v>
      </c>
      <c r="Q17" s="82">
        <f>IFERROR(P17/M17,"-")</f>
        <v>0.14666666666667</v>
      </c>
      <c r="R17" s="81">
        <v>0</v>
      </c>
      <c r="S17" s="81">
        <v>7</v>
      </c>
      <c r="T17" s="82">
        <f>IFERROR(S17/(O17+P17),"-")</f>
        <v>0.63636363636364</v>
      </c>
      <c r="U17" s="182">
        <f>IFERROR(J17/SUM(P17:P18),"-")</f>
        <v>22222.222222222</v>
      </c>
      <c r="V17" s="84">
        <v>3</v>
      </c>
      <c r="W17" s="82">
        <f>IF(P17=0,"-",V17/P17)</f>
        <v>0.27272727272727</v>
      </c>
      <c r="X17" s="186">
        <v>26000</v>
      </c>
      <c r="Y17" s="187">
        <f>IFERROR(X17/P17,"-")</f>
        <v>2363.6363636364</v>
      </c>
      <c r="Z17" s="187">
        <f>IFERROR(X17/V17,"-")</f>
        <v>8666.6666666667</v>
      </c>
      <c r="AA17" s="188">
        <f>SUM(X17:X18)-SUM(J17:J18)</f>
        <v>-365000</v>
      </c>
      <c r="AB17" s="85">
        <f>SUM(X17:X18)/SUM(J17:J18)</f>
        <v>0.0875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2</v>
      </c>
      <c r="AW17" s="107">
        <f>IF(P17=0,"",IF(AV17=0,"",(AV17/P17)))</f>
        <v>0.18181818181818</v>
      </c>
      <c r="AX17" s="106">
        <v>1</v>
      </c>
      <c r="AY17" s="108">
        <f>IFERROR(AX17/AV17,"-")</f>
        <v>0.5</v>
      </c>
      <c r="AZ17" s="109">
        <v>10000</v>
      </c>
      <c r="BA17" s="110">
        <f>IFERROR(AZ17/AV17,"-")</f>
        <v>5000</v>
      </c>
      <c r="BB17" s="111">
        <v>1</v>
      </c>
      <c r="BC17" s="111"/>
      <c r="BD17" s="111"/>
      <c r="BE17" s="112">
        <v>3</v>
      </c>
      <c r="BF17" s="113">
        <f>IF(P17=0,"",IF(BE17=0,"",(BE17/P17)))</f>
        <v>0.27272727272727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4</v>
      </c>
      <c r="BO17" s="120">
        <f>IF(P17=0,"",IF(BN17=0,"",(BN17/P17)))</f>
        <v>0.36363636363636</v>
      </c>
      <c r="BP17" s="121">
        <v>2</v>
      </c>
      <c r="BQ17" s="122">
        <f>IFERROR(BP17/BN17,"-")</f>
        <v>0.5</v>
      </c>
      <c r="BR17" s="123">
        <v>16000</v>
      </c>
      <c r="BS17" s="124">
        <f>IFERROR(BR17/BN17,"-")</f>
        <v>4000</v>
      </c>
      <c r="BT17" s="125">
        <v>1</v>
      </c>
      <c r="BU17" s="125"/>
      <c r="BV17" s="125">
        <v>1</v>
      </c>
      <c r="BW17" s="126">
        <v>2</v>
      </c>
      <c r="BX17" s="127">
        <f>IF(P17=0,"",IF(BW17=0,"",(BW17/P17)))</f>
        <v>0.18181818181818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26000</v>
      </c>
      <c r="CQ17" s="141">
        <v>11000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62</v>
      </c>
      <c r="E18" s="203" t="s">
        <v>63</v>
      </c>
      <c r="F18" s="203" t="s">
        <v>76</v>
      </c>
      <c r="G18" s="203"/>
      <c r="H18" s="90"/>
      <c r="I18" s="90"/>
      <c r="J18" s="188"/>
      <c r="K18" s="81">
        <v>59</v>
      </c>
      <c r="L18" s="81">
        <v>40</v>
      </c>
      <c r="M18" s="81">
        <v>7</v>
      </c>
      <c r="N18" s="91">
        <v>7</v>
      </c>
      <c r="O18" s="92">
        <v>0</v>
      </c>
      <c r="P18" s="93">
        <f>N18+O18</f>
        <v>7</v>
      </c>
      <c r="Q18" s="82">
        <f>IFERROR(P18/M18,"-")</f>
        <v>1</v>
      </c>
      <c r="R18" s="81">
        <v>0</v>
      </c>
      <c r="S18" s="81">
        <v>2</v>
      </c>
      <c r="T18" s="82">
        <f>IFERROR(S18/(O18+P18),"-")</f>
        <v>0.28571428571429</v>
      </c>
      <c r="U18" s="182"/>
      <c r="V18" s="84">
        <v>1</v>
      </c>
      <c r="W18" s="82">
        <f>IF(P18=0,"-",V18/P18)</f>
        <v>0.14285714285714</v>
      </c>
      <c r="X18" s="186">
        <v>9000</v>
      </c>
      <c r="Y18" s="187">
        <f>IFERROR(X18/P18,"-")</f>
        <v>1285.7142857143</v>
      </c>
      <c r="Z18" s="187">
        <f>IFERROR(X18/V18,"-")</f>
        <v>9000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0.28571428571429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5</v>
      </c>
      <c r="BO18" s="120">
        <f>IF(P18=0,"",IF(BN18=0,"",(BN18/P18)))</f>
        <v>0.71428571428571</v>
      </c>
      <c r="BP18" s="121">
        <v>1</v>
      </c>
      <c r="BQ18" s="122">
        <f>IFERROR(BP18/BN18,"-")</f>
        <v>0.2</v>
      </c>
      <c r="BR18" s="123">
        <v>9000</v>
      </c>
      <c r="BS18" s="124">
        <f>IFERROR(BR18/BN18,"-")</f>
        <v>1800</v>
      </c>
      <c r="BT18" s="125"/>
      <c r="BU18" s="125"/>
      <c r="BV18" s="125">
        <v>1</v>
      </c>
      <c r="BW18" s="126"/>
      <c r="BX18" s="127">
        <f>IF(P18=0,"",IF(BW18=0,"",(BW18/P18)))</f>
        <v>0</v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9000</v>
      </c>
      <c r="CQ18" s="141">
        <v>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0.093333333333333</v>
      </c>
      <c r="B19" s="203" t="s">
        <v>93</v>
      </c>
      <c r="C19" s="203"/>
      <c r="D19" s="203" t="s">
        <v>76</v>
      </c>
      <c r="E19" s="203" t="s">
        <v>94</v>
      </c>
      <c r="F19" s="203" t="s">
        <v>64</v>
      </c>
      <c r="G19" s="203" t="s">
        <v>95</v>
      </c>
      <c r="H19" s="90" t="s">
        <v>96</v>
      </c>
      <c r="I19" s="90"/>
      <c r="J19" s="188">
        <v>300000</v>
      </c>
      <c r="K19" s="81">
        <v>2</v>
      </c>
      <c r="L19" s="81">
        <v>0</v>
      </c>
      <c r="M19" s="81">
        <v>17</v>
      </c>
      <c r="N19" s="91">
        <v>2</v>
      </c>
      <c r="O19" s="92">
        <v>0</v>
      </c>
      <c r="P19" s="93">
        <f>N19+O19</f>
        <v>2</v>
      </c>
      <c r="Q19" s="82">
        <f>IFERROR(P19/M19,"-")</f>
        <v>0.11764705882353</v>
      </c>
      <c r="R19" s="81">
        <v>0</v>
      </c>
      <c r="S19" s="81">
        <v>1</v>
      </c>
      <c r="T19" s="82">
        <f>IFERROR(S19/(O19+P19),"-")</f>
        <v>0.5</v>
      </c>
      <c r="U19" s="182">
        <f>IFERROR(J19/SUM(P19:P32),"-")</f>
        <v>30000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SUM(X19:X32)-SUM(J19:J32)</f>
        <v>-272000</v>
      </c>
      <c r="AB19" s="85">
        <f>SUM(X19:X32)/SUM(J19:J32)</f>
        <v>0.093333333333333</v>
      </c>
      <c r="AC19" s="79"/>
      <c r="AD19" s="94">
        <v>1</v>
      </c>
      <c r="AE19" s="95">
        <f>IF(P19=0,"",IF(AD19=0,"",(AD19/P19)))</f>
        <v>0.5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>
        <v>1</v>
      </c>
      <c r="AN19" s="101">
        <f>IF(P19=0,"",IF(AM19=0,"",(AM19/P19)))</f>
        <v>0.5</v>
      </c>
      <c r="AO19" s="100"/>
      <c r="AP19" s="102">
        <f>IFERROR(AP19/AM19,"-")</f>
        <v>0</v>
      </c>
      <c r="AQ19" s="103"/>
      <c r="AR19" s="104">
        <f>IFERROR(AQ19/AM19,"-")</f>
        <v>0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76</v>
      </c>
      <c r="E20" s="203" t="s">
        <v>98</v>
      </c>
      <c r="F20" s="203" t="s">
        <v>64</v>
      </c>
      <c r="G20" s="203" t="s">
        <v>99</v>
      </c>
      <c r="H20" s="90" t="s">
        <v>96</v>
      </c>
      <c r="I20" s="90"/>
      <c r="J20" s="188"/>
      <c r="K20" s="81">
        <v>2</v>
      </c>
      <c r="L20" s="81">
        <v>0</v>
      </c>
      <c r="M20" s="81">
        <v>11</v>
      </c>
      <c r="N20" s="91">
        <v>0</v>
      </c>
      <c r="O20" s="92">
        <v>0</v>
      </c>
      <c r="P20" s="93">
        <f>N20+O20</f>
        <v>0</v>
      </c>
      <c r="Q20" s="82">
        <f>IFERROR(P20/M20,"-")</f>
        <v>0</v>
      </c>
      <c r="R20" s="81">
        <v>0</v>
      </c>
      <c r="S20" s="81">
        <v>0</v>
      </c>
      <c r="T20" s="82" t="str">
        <f>IFERROR(S20/(O20+P20),"-")</f>
        <v>-</v>
      </c>
      <c r="U20" s="182"/>
      <c r="V20" s="84">
        <v>0</v>
      </c>
      <c r="W20" s="82" t="str">
        <f>IF(P20=0,"-",V20/P20)</f>
        <v>-</v>
      </c>
      <c r="X20" s="186">
        <v>0</v>
      </c>
      <c r="Y20" s="187" t="str">
        <f>IFERROR(X20/P20,"-")</f>
        <v>-</v>
      </c>
      <c r="Z20" s="187" t="str">
        <f>IFERROR(X20/V20,"-")</f>
        <v>-</v>
      </c>
      <c r="AA20" s="188"/>
      <c r="AB20" s="85"/>
      <c r="AC20" s="79"/>
      <c r="AD20" s="94"/>
      <c r="AE20" s="95" t="str">
        <f>IF(P20=0,"",IF(AD20=0,"",(AD20/P20)))</f>
        <v/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 t="str">
        <f>IF(P20=0,"",IF(AM20=0,"",(AM20/P20)))</f>
        <v/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 t="str">
        <f>IF(P20=0,"",IF(AV20=0,"",(AV20/P20)))</f>
        <v/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 t="str">
        <f>IF(P20=0,"",IF(BE20=0,"",(BE20/P20)))</f>
        <v/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 t="str">
        <f>IF(P20=0,"",IF(BN20=0,"",(BN20/P20)))</f>
        <v/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/>
      <c r="BX20" s="127" t="str">
        <f>IF(P20=0,"",IF(BW20=0,"",(BW20/P20)))</f>
        <v/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 t="str">
        <f>IF(P20=0,"",IF(CF20=0,"",(CF20/P20)))</f>
        <v/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100</v>
      </c>
      <c r="C21" s="203"/>
      <c r="D21" s="203" t="s">
        <v>76</v>
      </c>
      <c r="E21" s="203" t="s">
        <v>101</v>
      </c>
      <c r="F21" s="203" t="s">
        <v>64</v>
      </c>
      <c r="G21" s="203" t="s">
        <v>102</v>
      </c>
      <c r="H21" s="90" t="s">
        <v>96</v>
      </c>
      <c r="I21" s="90"/>
      <c r="J21" s="188"/>
      <c r="K21" s="81">
        <v>0</v>
      </c>
      <c r="L21" s="81">
        <v>0</v>
      </c>
      <c r="M21" s="81">
        <v>9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76</v>
      </c>
      <c r="E22" s="203" t="s">
        <v>104</v>
      </c>
      <c r="F22" s="203" t="s">
        <v>64</v>
      </c>
      <c r="G22" s="203" t="s">
        <v>105</v>
      </c>
      <c r="H22" s="90" t="s">
        <v>96</v>
      </c>
      <c r="I22" s="90"/>
      <c r="J22" s="188"/>
      <c r="K22" s="81">
        <v>0</v>
      </c>
      <c r="L22" s="81">
        <v>0</v>
      </c>
      <c r="M22" s="81">
        <v>14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106</v>
      </c>
      <c r="C23" s="203"/>
      <c r="D23" s="203" t="s">
        <v>76</v>
      </c>
      <c r="E23" s="203" t="s">
        <v>94</v>
      </c>
      <c r="F23" s="203" t="s">
        <v>64</v>
      </c>
      <c r="G23" s="203" t="s">
        <v>107</v>
      </c>
      <c r="H23" s="90" t="s">
        <v>96</v>
      </c>
      <c r="I23" s="90"/>
      <c r="J23" s="188"/>
      <c r="K23" s="81">
        <v>3</v>
      </c>
      <c r="L23" s="81">
        <v>0</v>
      </c>
      <c r="M23" s="81">
        <v>8</v>
      </c>
      <c r="N23" s="91">
        <v>1</v>
      </c>
      <c r="O23" s="92">
        <v>0</v>
      </c>
      <c r="P23" s="93">
        <f>N23+O23</f>
        <v>1</v>
      </c>
      <c r="Q23" s="82">
        <f>IFERROR(P23/M23,"-")</f>
        <v>0.125</v>
      </c>
      <c r="R23" s="81">
        <v>0</v>
      </c>
      <c r="S23" s="81">
        <v>1</v>
      </c>
      <c r="T23" s="82">
        <f>IFERROR(S23/(O23+P23),"-")</f>
        <v>1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76</v>
      </c>
      <c r="E24" s="203" t="s">
        <v>98</v>
      </c>
      <c r="F24" s="203" t="s">
        <v>64</v>
      </c>
      <c r="G24" s="203" t="s">
        <v>109</v>
      </c>
      <c r="H24" s="90" t="s">
        <v>96</v>
      </c>
      <c r="I24" s="90"/>
      <c r="J24" s="188"/>
      <c r="K24" s="81">
        <v>2</v>
      </c>
      <c r="L24" s="81">
        <v>0</v>
      </c>
      <c r="M24" s="81">
        <v>14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110</v>
      </c>
      <c r="C25" s="203"/>
      <c r="D25" s="203" t="s">
        <v>76</v>
      </c>
      <c r="E25" s="203" t="s">
        <v>101</v>
      </c>
      <c r="F25" s="203" t="s">
        <v>64</v>
      </c>
      <c r="G25" s="203" t="s">
        <v>111</v>
      </c>
      <c r="H25" s="90" t="s">
        <v>96</v>
      </c>
      <c r="I25" s="90"/>
      <c r="J25" s="188"/>
      <c r="K25" s="81">
        <v>1</v>
      </c>
      <c r="L25" s="81">
        <v>0</v>
      </c>
      <c r="M25" s="81">
        <v>7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76</v>
      </c>
      <c r="E26" s="203" t="s">
        <v>104</v>
      </c>
      <c r="F26" s="203" t="s">
        <v>64</v>
      </c>
      <c r="G26" s="203" t="s">
        <v>113</v>
      </c>
      <c r="H26" s="90" t="s">
        <v>96</v>
      </c>
      <c r="I26" s="90"/>
      <c r="J26" s="188"/>
      <c r="K26" s="81">
        <v>1</v>
      </c>
      <c r="L26" s="81">
        <v>0</v>
      </c>
      <c r="M26" s="81">
        <v>6</v>
      </c>
      <c r="N26" s="91">
        <v>1</v>
      </c>
      <c r="O26" s="92">
        <v>0</v>
      </c>
      <c r="P26" s="93">
        <f>N26+O26</f>
        <v>1</v>
      </c>
      <c r="Q26" s="82">
        <f>IFERROR(P26/M26,"-")</f>
        <v>0.16666666666667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1</v>
      </c>
      <c r="W26" s="82">
        <f>IF(P26=0,"-",V26/P26)</f>
        <v>1</v>
      </c>
      <c r="X26" s="186">
        <v>20000</v>
      </c>
      <c r="Y26" s="187">
        <f>IFERROR(X26/P26,"-")</f>
        <v>20000</v>
      </c>
      <c r="Z26" s="187">
        <f>IFERROR(X26/V26,"-")</f>
        <v>20000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>
        <v>1</v>
      </c>
      <c r="BH26" s="114">
        <f>IFERROR(BG26/BE26,"-")</f>
        <v>1</v>
      </c>
      <c r="BI26" s="115">
        <v>20000</v>
      </c>
      <c r="BJ26" s="116">
        <f>IFERROR(BI26/BE26,"-")</f>
        <v>20000</v>
      </c>
      <c r="BK26" s="117"/>
      <c r="BL26" s="117">
        <v>1</v>
      </c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20000</v>
      </c>
      <c r="CQ26" s="141">
        <v>20000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114</v>
      </c>
      <c r="C27" s="203"/>
      <c r="D27" s="203" t="s">
        <v>76</v>
      </c>
      <c r="E27" s="203" t="s">
        <v>94</v>
      </c>
      <c r="F27" s="203" t="s">
        <v>64</v>
      </c>
      <c r="G27" s="203" t="s">
        <v>115</v>
      </c>
      <c r="H27" s="90" t="s">
        <v>96</v>
      </c>
      <c r="I27" s="90"/>
      <c r="J27" s="188"/>
      <c r="K27" s="81">
        <v>6</v>
      </c>
      <c r="L27" s="81">
        <v>0</v>
      </c>
      <c r="M27" s="81">
        <v>15</v>
      </c>
      <c r="N27" s="91">
        <v>0</v>
      </c>
      <c r="O27" s="92">
        <v>0</v>
      </c>
      <c r="P27" s="93">
        <f>N27+O27</f>
        <v>0</v>
      </c>
      <c r="Q27" s="82">
        <f>IFERROR(P27/M27,"-")</f>
        <v>0</v>
      </c>
      <c r="R27" s="81">
        <v>0</v>
      </c>
      <c r="S27" s="81">
        <v>0</v>
      </c>
      <c r="T27" s="82" t="str">
        <f>IFERROR(S27/(O27+P27),"-")</f>
        <v>-</v>
      </c>
      <c r="U27" s="182"/>
      <c r="V27" s="84">
        <v>0</v>
      </c>
      <c r="W27" s="82" t="str">
        <f>IF(P27=0,"-",V27/P27)</f>
        <v>-</v>
      </c>
      <c r="X27" s="186">
        <v>0</v>
      </c>
      <c r="Y27" s="187" t="str">
        <f>IFERROR(X27/P27,"-")</f>
        <v>-</v>
      </c>
      <c r="Z27" s="187" t="str">
        <f>IFERROR(X27/V27,"-")</f>
        <v>-</v>
      </c>
      <c r="AA27" s="188"/>
      <c r="AB27" s="85"/>
      <c r="AC27" s="79"/>
      <c r="AD27" s="94"/>
      <c r="AE27" s="95" t="str">
        <f>IF(P27=0,"",IF(AD27=0,"",(AD27/P27)))</f>
        <v/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 t="str">
        <f>IF(P27=0,"",IF(AM27=0,"",(AM27/P27)))</f>
        <v/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 t="str">
        <f>IF(P27=0,"",IF(AV27=0,"",(AV27/P27)))</f>
        <v/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 t="str">
        <f>IF(P27=0,"",IF(BE27=0,"",(BE27/P27)))</f>
        <v/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 t="str">
        <f>IF(P27=0,"",IF(BN27=0,"",(BN27/P27)))</f>
        <v/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/>
      <c r="BX27" s="127" t="str">
        <f>IF(P27=0,"",IF(BW27=0,"",(BW27/P27)))</f>
        <v/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 t="str">
        <f>IF(P27=0,"",IF(CF27=0,"",(CF27/P27)))</f>
        <v/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76</v>
      </c>
      <c r="E28" s="203" t="s">
        <v>98</v>
      </c>
      <c r="F28" s="203" t="s">
        <v>64</v>
      </c>
      <c r="G28" s="203" t="s">
        <v>117</v>
      </c>
      <c r="H28" s="90" t="s">
        <v>96</v>
      </c>
      <c r="I28" s="90"/>
      <c r="J28" s="188"/>
      <c r="K28" s="81">
        <v>1</v>
      </c>
      <c r="L28" s="81">
        <v>0</v>
      </c>
      <c r="M28" s="81">
        <v>6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/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/>
      <c r="AB28" s="85"/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76</v>
      </c>
      <c r="E29" s="203" t="s">
        <v>101</v>
      </c>
      <c r="F29" s="203" t="s">
        <v>64</v>
      </c>
      <c r="G29" s="203" t="s">
        <v>119</v>
      </c>
      <c r="H29" s="90" t="s">
        <v>96</v>
      </c>
      <c r="I29" s="90"/>
      <c r="J29" s="188"/>
      <c r="K29" s="81">
        <v>0</v>
      </c>
      <c r="L29" s="81">
        <v>0</v>
      </c>
      <c r="M29" s="81">
        <v>7</v>
      </c>
      <c r="N29" s="91">
        <v>0</v>
      </c>
      <c r="O29" s="92">
        <v>0</v>
      </c>
      <c r="P29" s="93">
        <f>N29+O29</f>
        <v>0</v>
      </c>
      <c r="Q29" s="82">
        <f>IFERROR(P29/M29,"-")</f>
        <v>0</v>
      </c>
      <c r="R29" s="81">
        <v>0</v>
      </c>
      <c r="S29" s="81">
        <v>0</v>
      </c>
      <c r="T29" s="82" t="str">
        <f>IFERROR(S29/(O29+P29),"-")</f>
        <v>-</v>
      </c>
      <c r="U29" s="182"/>
      <c r="V29" s="84">
        <v>0</v>
      </c>
      <c r="W29" s="82" t="str">
        <f>IF(P29=0,"-",V29/P29)</f>
        <v>-</v>
      </c>
      <c r="X29" s="186">
        <v>0</v>
      </c>
      <c r="Y29" s="187" t="str">
        <f>IFERROR(X29/P29,"-")</f>
        <v>-</v>
      </c>
      <c r="Z29" s="187" t="str">
        <f>IFERROR(X29/V29,"-")</f>
        <v>-</v>
      </c>
      <c r="AA29" s="188"/>
      <c r="AB29" s="85"/>
      <c r="AC29" s="79"/>
      <c r="AD29" s="94"/>
      <c r="AE29" s="95" t="str">
        <f>IF(P29=0,"",IF(AD29=0,"",(AD29/P29)))</f>
        <v/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 t="str">
        <f>IF(P29=0,"",IF(AM29=0,"",(AM29/P29)))</f>
        <v/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 t="str">
        <f>IF(P29=0,"",IF(AV29=0,"",(AV29/P29)))</f>
        <v/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 t="str">
        <f>IF(P29=0,"",IF(BE29=0,"",(BE29/P29)))</f>
        <v/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/>
      <c r="BO29" s="120" t="str">
        <f>IF(P29=0,"",IF(BN29=0,"",(BN29/P29)))</f>
        <v/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/>
      <c r="BX29" s="127" t="str">
        <f>IF(P29=0,"",IF(BW29=0,"",(BW29/P29)))</f>
        <v/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 t="str">
        <f>IF(P29=0,"",IF(CF29=0,"",(CF29/P29)))</f>
        <v/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76</v>
      </c>
      <c r="E30" s="203" t="s">
        <v>104</v>
      </c>
      <c r="F30" s="203" t="s">
        <v>64</v>
      </c>
      <c r="G30" s="203" t="s">
        <v>121</v>
      </c>
      <c r="H30" s="90" t="s">
        <v>96</v>
      </c>
      <c r="I30" s="90"/>
      <c r="J30" s="188"/>
      <c r="K30" s="81">
        <v>0</v>
      </c>
      <c r="L30" s="81">
        <v>0</v>
      </c>
      <c r="M30" s="81">
        <v>10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76</v>
      </c>
      <c r="E31" s="203" t="s">
        <v>94</v>
      </c>
      <c r="F31" s="203" t="s">
        <v>64</v>
      </c>
      <c r="G31" s="203" t="s">
        <v>123</v>
      </c>
      <c r="H31" s="90" t="s">
        <v>96</v>
      </c>
      <c r="I31" s="90"/>
      <c r="J31" s="188"/>
      <c r="K31" s="81">
        <v>3</v>
      </c>
      <c r="L31" s="81">
        <v>0</v>
      </c>
      <c r="M31" s="81">
        <v>10</v>
      </c>
      <c r="N31" s="91">
        <v>0</v>
      </c>
      <c r="O31" s="92">
        <v>0</v>
      </c>
      <c r="P31" s="93">
        <f>N31+O31</f>
        <v>0</v>
      </c>
      <c r="Q31" s="82">
        <f>IFERROR(P31/M31,"-")</f>
        <v>0</v>
      </c>
      <c r="R31" s="81">
        <v>0</v>
      </c>
      <c r="S31" s="81">
        <v>0</v>
      </c>
      <c r="T31" s="82" t="str">
        <f>IFERROR(S31/(O31+P31),"-")</f>
        <v>-</v>
      </c>
      <c r="U31" s="182"/>
      <c r="V31" s="84">
        <v>0</v>
      </c>
      <c r="W31" s="82" t="str">
        <f>IF(P31=0,"-",V31/P31)</f>
        <v>-</v>
      </c>
      <c r="X31" s="186">
        <v>0</v>
      </c>
      <c r="Y31" s="187" t="str">
        <f>IFERROR(X31/P31,"-")</f>
        <v>-</v>
      </c>
      <c r="Z31" s="187" t="str">
        <f>IFERROR(X31/V31,"-")</f>
        <v>-</v>
      </c>
      <c r="AA31" s="188"/>
      <c r="AB31" s="85"/>
      <c r="AC31" s="79"/>
      <c r="AD31" s="94"/>
      <c r="AE31" s="95" t="str">
        <f>IF(P31=0,"",IF(AD31=0,"",(AD31/P31)))</f>
        <v/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 t="str">
        <f>IF(P31=0,"",IF(AM31=0,"",(AM31/P31)))</f>
        <v/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 t="str">
        <f>IF(P31=0,"",IF(AV31=0,"",(AV31/P31)))</f>
        <v/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/>
      <c r="BF31" s="113" t="str">
        <f>IF(P31=0,"",IF(BE31=0,"",(BE31/P31)))</f>
        <v/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/>
      <c r="BO31" s="120" t="str">
        <f>IF(P31=0,"",IF(BN31=0,"",(BN31/P31)))</f>
        <v/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 t="str">
        <f>IF(P31=0,"",IF(BW31=0,"",(BW31/P31)))</f>
        <v/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 t="str">
        <f>IF(P31=0,"",IF(CF31=0,"",(CF31/P31)))</f>
        <v/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75</v>
      </c>
      <c r="E32" s="203" t="s">
        <v>75</v>
      </c>
      <c r="F32" s="203" t="s">
        <v>76</v>
      </c>
      <c r="G32" s="203" t="s">
        <v>125</v>
      </c>
      <c r="H32" s="90"/>
      <c r="I32" s="90"/>
      <c r="J32" s="188"/>
      <c r="K32" s="81">
        <v>101</v>
      </c>
      <c r="L32" s="81">
        <v>46</v>
      </c>
      <c r="M32" s="81">
        <v>6</v>
      </c>
      <c r="N32" s="91">
        <v>6</v>
      </c>
      <c r="O32" s="92">
        <v>0</v>
      </c>
      <c r="P32" s="93">
        <f>N32+O32</f>
        <v>6</v>
      </c>
      <c r="Q32" s="82">
        <f>IFERROR(P32/M32,"-")</f>
        <v>1</v>
      </c>
      <c r="R32" s="81">
        <v>1</v>
      </c>
      <c r="S32" s="81">
        <v>2</v>
      </c>
      <c r="T32" s="82">
        <f>IFERROR(S32/(O32+P32),"-")</f>
        <v>0.33333333333333</v>
      </c>
      <c r="U32" s="182"/>
      <c r="V32" s="84">
        <v>1</v>
      </c>
      <c r="W32" s="82">
        <f>IF(P32=0,"-",V32/P32)</f>
        <v>0.16666666666667</v>
      </c>
      <c r="X32" s="186">
        <v>8000</v>
      </c>
      <c r="Y32" s="187">
        <f>IFERROR(X32/P32,"-")</f>
        <v>1333.3333333333</v>
      </c>
      <c r="Z32" s="187">
        <f>IFERROR(X32/V32,"-")</f>
        <v>8000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2</v>
      </c>
      <c r="BF32" s="113">
        <f>IF(P32=0,"",IF(BE32=0,"",(BE32/P32)))</f>
        <v>0.33333333333333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3</v>
      </c>
      <c r="BO32" s="120">
        <f>IF(P32=0,"",IF(BN32=0,"",(BN32/P32)))</f>
        <v>0.5</v>
      </c>
      <c r="BP32" s="121">
        <v>1</v>
      </c>
      <c r="BQ32" s="122">
        <f>IFERROR(BP32/BN32,"-")</f>
        <v>0.33333333333333</v>
      </c>
      <c r="BR32" s="123">
        <v>8000</v>
      </c>
      <c r="BS32" s="124">
        <f>IFERROR(BR32/BN32,"-")</f>
        <v>2666.6666666667</v>
      </c>
      <c r="BT32" s="125"/>
      <c r="BU32" s="125"/>
      <c r="BV32" s="125">
        <v>1</v>
      </c>
      <c r="BW32" s="126">
        <v>1</v>
      </c>
      <c r="BX32" s="127">
        <f>IF(P32=0,"",IF(BW32=0,"",(BW32/P32)))</f>
        <v>0.16666666666667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8000</v>
      </c>
      <c r="CQ32" s="141">
        <v>8000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14.35</v>
      </c>
      <c r="B33" s="203" t="s">
        <v>126</v>
      </c>
      <c r="C33" s="203"/>
      <c r="D33" s="203" t="s">
        <v>127</v>
      </c>
      <c r="E33" s="203" t="s">
        <v>128</v>
      </c>
      <c r="F33" s="203" t="s">
        <v>129</v>
      </c>
      <c r="G33" s="203" t="s">
        <v>91</v>
      </c>
      <c r="H33" s="90" t="s">
        <v>130</v>
      </c>
      <c r="I33" s="205" t="s">
        <v>131</v>
      </c>
      <c r="J33" s="188">
        <v>520000</v>
      </c>
      <c r="K33" s="81">
        <v>20</v>
      </c>
      <c r="L33" s="81">
        <v>0</v>
      </c>
      <c r="M33" s="81">
        <v>57</v>
      </c>
      <c r="N33" s="91">
        <v>8</v>
      </c>
      <c r="O33" s="92">
        <v>0</v>
      </c>
      <c r="P33" s="93">
        <f>N33+O33</f>
        <v>8</v>
      </c>
      <c r="Q33" s="82">
        <f>IFERROR(P33/M33,"-")</f>
        <v>0.14035087719298</v>
      </c>
      <c r="R33" s="81">
        <v>1</v>
      </c>
      <c r="S33" s="81">
        <v>4</v>
      </c>
      <c r="T33" s="82">
        <f>IFERROR(S33/(O33+P33),"-")</f>
        <v>0.5</v>
      </c>
      <c r="U33" s="182">
        <f>IFERROR(J33/SUM(P33:P37),"-")</f>
        <v>13684.210526316</v>
      </c>
      <c r="V33" s="84">
        <v>2</v>
      </c>
      <c r="W33" s="82">
        <f>IF(P33=0,"-",V33/P33)</f>
        <v>0.25</v>
      </c>
      <c r="X33" s="186">
        <v>16000</v>
      </c>
      <c r="Y33" s="187">
        <f>IFERROR(X33/P33,"-")</f>
        <v>2000</v>
      </c>
      <c r="Z33" s="187">
        <f>IFERROR(X33/V33,"-")</f>
        <v>8000</v>
      </c>
      <c r="AA33" s="188">
        <f>SUM(X33:X37)-SUM(J33:J37)</f>
        <v>6942000</v>
      </c>
      <c r="AB33" s="85">
        <f>SUM(X33:X37)/SUM(J33:J37)</f>
        <v>14.35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>
        <v>1</v>
      </c>
      <c r="AN33" s="101">
        <f>IF(P33=0,"",IF(AM33=0,"",(AM33/P33)))</f>
        <v>0.125</v>
      </c>
      <c r="AO33" s="100"/>
      <c r="AP33" s="102">
        <f>IFERROR(AP33/AM33,"-")</f>
        <v>0</v>
      </c>
      <c r="AQ33" s="103"/>
      <c r="AR33" s="104">
        <f>IFERROR(AQ33/AM33,"-")</f>
        <v>0</v>
      </c>
      <c r="AS33" s="105"/>
      <c r="AT33" s="105"/>
      <c r="AU33" s="105"/>
      <c r="AV33" s="106">
        <v>1</v>
      </c>
      <c r="AW33" s="107">
        <f>IF(P33=0,"",IF(AV33=0,"",(AV33/P33)))</f>
        <v>0.125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3</v>
      </c>
      <c r="BF33" s="113">
        <f>IF(P33=0,"",IF(BE33=0,"",(BE33/P33)))</f>
        <v>0.375</v>
      </c>
      <c r="BG33" s="112">
        <v>1</v>
      </c>
      <c r="BH33" s="114">
        <f>IFERROR(BG33/BE33,"-")</f>
        <v>0.33333333333333</v>
      </c>
      <c r="BI33" s="115">
        <v>3000</v>
      </c>
      <c r="BJ33" s="116">
        <f>IFERROR(BI33/BE33,"-")</f>
        <v>1000</v>
      </c>
      <c r="BK33" s="117">
        <v>1</v>
      </c>
      <c r="BL33" s="117"/>
      <c r="BM33" s="117"/>
      <c r="BN33" s="119">
        <v>2</v>
      </c>
      <c r="BO33" s="120">
        <f>IF(P33=0,"",IF(BN33=0,"",(BN33/P33)))</f>
        <v>0.25</v>
      </c>
      <c r="BP33" s="121">
        <v>1</v>
      </c>
      <c r="BQ33" s="122">
        <f>IFERROR(BP33/BN33,"-")</f>
        <v>0.5</v>
      </c>
      <c r="BR33" s="123">
        <v>13000</v>
      </c>
      <c r="BS33" s="124">
        <f>IFERROR(BR33/BN33,"-")</f>
        <v>6500</v>
      </c>
      <c r="BT33" s="125"/>
      <c r="BU33" s="125"/>
      <c r="BV33" s="125">
        <v>1</v>
      </c>
      <c r="BW33" s="126">
        <v>1</v>
      </c>
      <c r="BX33" s="127">
        <f>IF(P33=0,"",IF(BW33=0,"",(BW33/P33)))</f>
        <v>0.125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2</v>
      </c>
      <c r="CP33" s="141">
        <v>16000</v>
      </c>
      <c r="CQ33" s="141">
        <v>13000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132</v>
      </c>
      <c r="C34" s="203"/>
      <c r="D34" s="203" t="s">
        <v>133</v>
      </c>
      <c r="E34" s="203" t="s">
        <v>134</v>
      </c>
      <c r="F34" s="203" t="s">
        <v>129</v>
      </c>
      <c r="G34" s="203" t="s">
        <v>91</v>
      </c>
      <c r="H34" s="90" t="s">
        <v>130</v>
      </c>
      <c r="I34" s="90" t="s">
        <v>135</v>
      </c>
      <c r="J34" s="188"/>
      <c r="K34" s="81">
        <v>8</v>
      </c>
      <c r="L34" s="81">
        <v>0</v>
      </c>
      <c r="M34" s="81">
        <v>37</v>
      </c>
      <c r="N34" s="91">
        <v>2</v>
      </c>
      <c r="O34" s="92">
        <v>0</v>
      </c>
      <c r="P34" s="93">
        <f>N34+O34</f>
        <v>2</v>
      </c>
      <c r="Q34" s="82">
        <f>IFERROR(P34/M34,"-")</f>
        <v>0.054054054054054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1</v>
      </c>
      <c r="W34" s="82">
        <f>IF(P34=0,"-",V34/P34)</f>
        <v>0.5</v>
      </c>
      <c r="X34" s="186">
        <v>5000</v>
      </c>
      <c r="Y34" s="187">
        <f>IFERROR(X34/P34,"-")</f>
        <v>2500</v>
      </c>
      <c r="Z34" s="187">
        <f>IFERROR(X34/V34,"-")</f>
        <v>5000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</v>
      </c>
      <c r="BO34" s="120">
        <f>IF(P34=0,"",IF(BN34=0,"",(BN34/P34)))</f>
        <v>0.5</v>
      </c>
      <c r="BP34" s="121">
        <v>1</v>
      </c>
      <c r="BQ34" s="122">
        <f>IFERROR(BP34/BN34,"-")</f>
        <v>1</v>
      </c>
      <c r="BR34" s="123">
        <v>5000</v>
      </c>
      <c r="BS34" s="124">
        <f>IFERROR(BR34/BN34,"-")</f>
        <v>5000</v>
      </c>
      <c r="BT34" s="125">
        <v>1</v>
      </c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5000</v>
      </c>
      <c r="CQ34" s="141">
        <v>5000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136</v>
      </c>
      <c r="C35" s="203"/>
      <c r="D35" s="203" t="s">
        <v>137</v>
      </c>
      <c r="E35" s="203" t="s">
        <v>138</v>
      </c>
      <c r="F35" s="203" t="s">
        <v>129</v>
      </c>
      <c r="G35" s="203" t="s">
        <v>91</v>
      </c>
      <c r="H35" s="90" t="s">
        <v>130</v>
      </c>
      <c r="I35" s="90" t="s">
        <v>139</v>
      </c>
      <c r="J35" s="188"/>
      <c r="K35" s="81">
        <v>2</v>
      </c>
      <c r="L35" s="81">
        <v>0</v>
      </c>
      <c r="M35" s="81">
        <v>8</v>
      </c>
      <c r="N35" s="91">
        <v>1</v>
      </c>
      <c r="O35" s="92">
        <v>0</v>
      </c>
      <c r="P35" s="93">
        <f>N35+O35</f>
        <v>1</v>
      </c>
      <c r="Q35" s="82">
        <f>IFERROR(P35/M35,"-")</f>
        <v>0.125</v>
      </c>
      <c r="R35" s="81">
        <v>0</v>
      </c>
      <c r="S35" s="81">
        <v>1</v>
      </c>
      <c r="T35" s="82">
        <f>IFERROR(S35/(O35+P35),"-")</f>
        <v>1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1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141</v>
      </c>
      <c r="E36" s="203" t="s">
        <v>128</v>
      </c>
      <c r="F36" s="203" t="s">
        <v>129</v>
      </c>
      <c r="G36" s="203" t="s">
        <v>91</v>
      </c>
      <c r="H36" s="90" t="s">
        <v>130</v>
      </c>
      <c r="I36" s="90" t="s">
        <v>142</v>
      </c>
      <c r="J36" s="188"/>
      <c r="K36" s="81">
        <v>9</v>
      </c>
      <c r="L36" s="81">
        <v>0</v>
      </c>
      <c r="M36" s="81">
        <v>26</v>
      </c>
      <c r="N36" s="91">
        <v>3</v>
      </c>
      <c r="O36" s="92">
        <v>1</v>
      </c>
      <c r="P36" s="93">
        <f>N36+O36</f>
        <v>4</v>
      </c>
      <c r="Q36" s="82">
        <f>IFERROR(P36/M36,"-")</f>
        <v>0.15384615384615</v>
      </c>
      <c r="R36" s="81">
        <v>0</v>
      </c>
      <c r="S36" s="81">
        <v>3</v>
      </c>
      <c r="T36" s="82">
        <f>IFERROR(S36/(O36+P36),"-")</f>
        <v>0.6</v>
      </c>
      <c r="U36" s="182"/>
      <c r="V36" s="84">
        <v>1</v>
      </c>
      <c r="W36" s="82">
        <f>IF(P36=0,"-",V36/P36)</f>
        <v>0.25</v>
      </c>
      <c r="X36" s="186">
        <v>125000</v>
      </c>
      <c r="Y36" s="187">
        <f>IFERROR(X36/P36,"-")</f>
        <v>31250</v>
      </c>
      <c r="Z36" s="187">
        <f>IFERROR(X36/V36,"-")</f>
        <v>125000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0.25</v>
      </c>
      <c r="BY36" s="128">
        <v>1</v>
      </c>
      <c r="BZ36" s="129">
        <f>IFERROR(BY36/BW36,"-")</f>
        <v>1</v>
      </c>
      <c r="CA36" s="130">
        <v>125000</v>
      </c>
      <c r="CB36" s="131">
        <f>IFERROR(CA36/BW36,"-")</f>
        <v>125000</v>
      </c>
      <c r="CC36" s="132"/>
      <c r="CD36" s="132"/>
      <c r="CE36" s="132">
        <v>1</v>
      </c>
      <c r="CF36" s="133">
        <v>1</v>
      </c>
      <c r="CG36" s="134">
        <f>IF(P36=0,"",IF(CF36=0,"",(CF36/P36)))</f>
        <v>0.25</v>
      </c>
      <c r="CH36" s="135"/>
      <c r="CI36" s="136">
        <f>IFERROR(CH36/CF36,"-")</f>
        <v>0</v>
      </c>
      <c r="CJ36" s="137"/>
      <c r="CK36" s="138">
        <f>IFERROR(CJ36/CF36,"-")</f>
        <v>0</v>
      </c>
      <c r="CL36" s="139"/>
      <c r="CM36" s="139"/>
      <c r="CN36" s="139"/>
      <c r="CO36" s="140">
        <v>1</v>
      </c>
      <c r="CP36" s="141">
        <v>125000</v>
      </c>
      <c r="CQ36" s="141">
        <v>125000</v>
      </c>
      <c r="CR36" s="141"/>
      <c r="CS36" s="142" t="str">
        <f>IF(AND(CQ36=0,CR36=0),"",IF(AND(CQ36&lt;=100000,CR36&lt;=100000),"",IF(CQ36/CP36&gt;0.7,"男高",IF(CR36/CP36&gt;0.7,"女高",""))))</f>
        <v>男高</v>
      </c>
    </row>
    <row r="37" spans="1:98">
      <c r="A37" s="80"/>
      <c r="B37" s="203" t="s">
        <v>143</v>
      </c>
      <c r="C37" s="203"/>
      <c r="D37" s="203" t="s">
        <v>75</v>
      </c>
      <c r="E37" s="203" t="s">
        <v>75</v>
      </c>
      <c r="F37" s="203" t="s">
        <v>76</v>
      </c>
      <c r="G37" s="203" t="s">
        <v>77</v>
      </c>
      <c r="H37" s="90"/>
      <c r="I37" s="90"/>
      <c r="J37" s="188"/>
      <c r="K37" s="81">
        <v>134</v>
      </c>
      <c r="L37" s="81">
        <v>92</v>
      </c>
      <c r="M37" s="81">
        <v>32</v>
      </c>
      <c r="N37" s="91">
        <v>23</v>
      </c>
      <c r="O37" s="92">
        <v>0</v>
      </c>
      <c r="P37" s="93">
        <f>N37+O37</f>
        <v>23</v>
      </c>
      <c r="Q37" s="82">
        <f>IFERROR(P37/M37,"-")</f>
        <v>0.71875</v>
      </c>
      <c r="R37" s="81">
        <v>5</v>
      </c>
      <c r="S37" s="81">
        <v>5</v>
      </c>
      <c r="T37" s="82">
        <f>IFERROR(S37/(O37+P37),"-")</f>
        <v>0.21739130434783</v>
      </c>
      <c r="U37" s="182"/>
      <c r="V37" s="84">
        <v>11</v>
      </c>
      <c r="W37" s="82">
        <f>IF(P37=0,"-",V37/P37)</f>
        <v>0.47826086956522</v>
      </c>
      <c r="X37" s="186">
        <v>7316000</v>
      </c>
      <c r="Y37" s="187">
        <f>IFERROR(X37/P37,"-")</f>
        <v>318086.95652174</v>
      </c>
      <c r="Z37" s="187">
        <f>IFERROR(X37/V37,"-")</f>
        <v>665090.90909091</v>
      </c>
      <c r="AA37" s="188"/>
      <c r="AB37" s="85"/>
      <c r="AC37" s="79"/>
      <c r="AD37" s="94">
        <v>1</v>
      </c>
      <c r="AE37" s="95">
        <f>IF(P37=0,"",IF(AD37=0,"",(AD37/P37)))</f>
        <v>0.043478260869565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4</v>
      </c>
      <c r="BF37" s="113">
        <f>IF(P37=0,"",IF(BE37=0,"",(BE37/P37)))</f>
        <v>0.17391304347826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7</v>
      </c>
      <c r="BO37" s="120">
        <f>IF(P37=0,"",IF(BN37=0,"",(BN37/P37)))</f>
        <v>0.30434782608696</v>
      </c>
      <c r="BP37" s="121">
        <v>2</v>
      </c>
      <c r="BQ37" s="122">
        <f>IFERROR(BP37/BN37,"-")</f>
        <v>0.28571428571429</v>
      </c>
      <c r="BR37" s="123">
        <v>82000</v>
      </c>
      <c r="BS37" s="124">
        <f>IFERROR(BR37/BN37,"-")</f>
        <v>11714.285714286</v>
      </c>
      <c r="BT37" s="125"/>
      <c r="BU37" s="125">
        <v>1</v>
      </c>
      <c r="BV37" s="125">
        <v>1</v>
      </c>
      <c r="BW37" s="126">
        <v>7</v>
      </c>
      <c r="BX37" s="127">
        <f>IF(P37=0,"",IF(BW37=0,"",(BW37/P37)))</f>
        <v>0.30434782608696</v>
      </c>
      <c r="BY37" s="128">
        <v>6</v>
      </c>
      <c r="BZ37" s="129">
        <f>IFERROR(BY37/BW37,"-")</f>
        <v>0.85714285714286</v>
      </c>
      <c r="CA37" s="130">
        <v>6730000</v>
      </c>
      <c r="CB37" s="131">
        <f>IFERROR(CA37/BW37,"-")</f>
        <v>961428.57142857</v>
      </c>
      <c r="CC37" s="132"/>
      <c r="CD37" s="132"/>
      <c r="CE37" s="132">
        <v>6</v>
      </c>
      <c r="CF37" s="133">
        <v>4</v>
      </c>
      <c r="CG37" s="134">
        <f>IF(P37=0,"",IF(CF37=0,"",(CF37/P37)))</f>
        <v>0.17391304347826</v>
      </c>
      <c r="CH37" s="135">
        <v>3</v>
      </c>
      <c r="CI37" s="136">
        <f>IFERROR(CH37/CF37,"-")</f>
        <v>0.75</v>
      </c>
      <c r="CJ37" s="137">
        <v>524000</v>
      </c>
      <c r="CK37" s="138">
        <f>IFERROR(CJ37/CF37,"-")</f>
        <v>131000</v>
      </c>
      <c r="CL37" s="139"/>
      <c r="CM37" s="139"/>
      <c r="CN37" s="139">
        <v>3</v>
      </c>
      <c r="CO37" s="140">
        <v>11</v>
      </c>
      <c r="CP37" s="141">
        <v>7316000</v>
      </c>
      <c r="CQ37" s="141">
        <v>3478000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0.524</v>
      </c>
      <c r="B38" s="203" t="s">
        <v>144</v>
      </c>
      <c r="C38" s="203"/>
      <c r="D38" s="203" t="s">
        <v>145</v>
      </c>
      <c r="E38" s="203" t="s">
        <v>63</v>
      </c>
      <c r="F38" s="203" t="s">
        <v>64</v>
      </c>
      <c r="G38" s="203" t="s">
        <v>71</v>
      </c>
      <c r="H38" s="90" t="s">
        <v>146</v>
      </c>
      <c r="I38" s="90" t="s">
        <v>147</v>
      </c>
      <c r="J38" s="188">
        <v>250000</v>
      </c>
      <c r="K38" s="81">
        <v>18</v>
      </c>
      <c r="L38" s="81">
        <v>0</v>
      </c>
      <c r="M38" s="81">
        <v>91</v>
      </c>
      <c r="N38" s="91">
        <v>11</v>
      </c>
      <c r="O38" s="92">
        <v>0</v>
      </c>
      <c r="P38" s="93">
        <f>N38+O38</f>
        <v>11</v>
      </c>
      <c r="Q38" s="82">
        <f>IFERROR(P38/M38,"-")</f>
        <v>0.12087912087912</v>
      </c>
      <c r="R38" s="81">
        <v>0</v>
      </c>
      <c r="S38" s="81">
        <v>5</v>
      </c>
      <c r="T38" s="82">
        <f>IFERROR(S38/(O38+P38),"-")</f>
        <v>0.45454545454545</v>
      </c>
      <c r="U38" s="182">
        <f>IFERROR(J38/SUM(P38:P39),"-")</f>
        <v>10416.666666667</v>
      </c>
      <c r="V38" s="84">
        <v>1</v>
      </c>
      <c r="W38" s="82">
        <f>IF(P38=0,"-",V38/P38)</f>
        <v>0.090909090909091</v>
      </c>
      <c r="X38" s="186">
        <v>5000</v>
      </c>
      <c r="Y38" s="187">
        <f>IFERROR(X38/P38,"-")</f>
        <v>454.54545454545</v>
      </c>
      <c r="Z38" s="187">
        <f>IFERROR(X38/V38,"-")</f>
        <v>5000</v>
      </c>
      <c r="AA38" s="188">
        <f>SUM(X38:X39)-SUM(J38:J39)</f>
        <v>-119000</v>
      </c>
      <c r="AB38" s="85">
        <f>SUM(X38:X39)/SUM(J38:J39)</f>
        <v>0.524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4</v>
      </c>
      <c r="AN38" s="101">
        <f>IF(P38=0,"",IF(AM38=0,"",(AM38/P38)))</f>
        <v>0.36363636363636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1</v>
      </c>
      <c r="AW38" s="107">
        <f>IF(P38=0,"",IF(AV38=0,"",(AV38/P38)))</f>
        <v>0.090909090909091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0.090909090909091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4</v>
      </c>
      <c r="BO38" s="120">
        <f>IF(P38=0,"",IF(BN38=0,"",(BN38/P38)))</f>
        <v>0.36363636363636</v>
      </c>
      <c r="BP38" s="121">
        <v>1</v>
      </c>
      <c r="BQ38" s="122">
        <f>IFERROR(BP38/BN38,"-")</f>
        <v>0.25</v>
      </c>
      <c r="BR38" s="123">
        <v>5000</v>
      </c>
      <c r="BS38" s="124">
        <f>IFERROR(BR38/BN38,"-")</f>
        <v>1250</v>
      </c>
      <c r="BT38" s="125">
        <v>1</v>
      </c>
      <c r="BU38" s="125"/>
      <c r="BV38" s="125"/>
      <c r="BW38" s="126">
        <v>1</v>
      </c>
      <c r="BX38" s="127">
        <f>IF(P38=0,"",IF(BW38=0,"",(BW38/P38)))</f>
        <v>0.090909090909091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5000</v>
      </c>
      <c r="CQ38" s="141">
        <v>5000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148</v>
      </c>
      <c r="C39" s="203"/>
      <c r="D39" s="203" t="s">
        <v>145</v>
      </c>
      <c r="E39" s="203" t="s">
        <v>63</v>
      </c>
      <c r="F39" s="203" t="s">
        <v>76</v>
      </c>
      <c r="G39" s="203"/>
      <c r="H39" s="90"/>
      <c r="I39" s="90"/>
      <c r="J39" s="188"/>
      <c r="K39" s="81">
        <v>137</v>
      </c>
      <c r="L39" s="81">
        <v>46</v>
      </c>
      <c r="M39" s="81">
        <v>24</v>
      </c>
      <c r="N39" s="91">
        <v>12</v>
      </c>
      <c r="O39" s="92">
        <v>1</v>
      </c>
      <c r="P39" s="93">
        <f>N39+O39</f>
        <v>13</v>
      </c>
      <c r="Q39" s="82">
        <f>IFERROR(P39/M39,"-")</f>
        <v>0.54166666666667</v>
      </c>
      <c r="R39" s="81">
        <v>1</v>
      </c>
      <c r="S39" s="81">
        <v>4</v>
      </c>
      <c r="T39" s="82">
        <f>IFERROR(S39/(O39+P39),"-")</f>
        <v>0.28571428571429</v>
      </c>
      <c r="U39" s="182"/>
      <c r="V39" s="84">
        <v>3</v>
      </c>
      <c r="W39" s="82">
        <f>IF(P39=0,"-",V39/P39)</f>
        <v>0.23076923076923</v>
      </c>
      <c r="X39" s="186">
        <v>126000</v>
      </c>
      <c r="Y39" s="187">
        <f>IFERROR(X39/P39,"-")</f>
        <v>9692.3076923077</v>
      </c>
      <c r="Z39" s="187">
        <f>IFERROR(X39/V39,"-")</f>
        <v>42000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0.076923076923077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0.076923076923077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0.23076923076923</v>
      </c>
      <c r="BP39" s="121">
        <v>1</v>
      </c>
      <c r="BQ39" s="122">
        <f>IFERROR(BP39/BN39,"-")</f>
        <v>0.33333333333333</v>
      </c>
      <c r="BR39" s="123">
        <v>3000</v>
      </c>
      <c r="BS39" s="124">
        <f>IFERROR(BR39/BN39,"-")</f>
        <v>1000</v>
      </c>
      <c r="BT39" s="125">
        <v>1</v>
      </c>
      <c r="BU39" s="125"/>
      <c r="BV39" s="125"/>
      <c r="BW39" s="126">
        <v>5</v>
      </c>
      <c r="BX39" s="127">
        <f>IF(P39=0,"",IF(BW39=0,"",(BW39/P39)))</f>
        <v>0.38461538461538</v>
      </c>
      <c r="BY39" s="128">
        <v>2</v>
      </c>
      <c r="BZ39" s="129">
        <f>IFERROR(BY39/BW39,"-")</f>
        <v>0.4</v>
      </c>
      <c r="CA39" s="130">
        <v>123000</v>
      </c>
      <c r="CB39" s="131">
        <f>IFERROR(CA39/BW39,"-")</f>
        <v>24600</v>
      </c>
      <c r="CC39" s="132"/>
      <c r="CD39" s="132"/>
      <c r="CE39" s="132">
        <v>2</v>
      </c>
      <c r="CF39" s="133">
        <v>3</v>
      </c>
      <c r="CG39" s="134">
        <f>IF(P39=0,"",IF(CF39=0,"",(CF39/P39)))</f>
        <v>0.23076923076923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3</v>
      </c>
      <c r="CP39" s="141">
        <v>126000</v>
      </c>
      <c r="CQ39" s="141">
        <v>98000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1.0166666666667</v>
      </c>
      <c r="B40" s="203" t="s">
        <v>149</v>
      </c>
      <c r="C40" s="203"/>
      <c r="D40" s="203" t="s">
        <v>145</v>
      </c>
      <c r="E40" s="203" t="s">
        <v>94</v>
      </c>
      <c r="F40" s="203" t="s">
        <v>64</v>
      </c>
      <c r="G40" s="203" t="s">
        <v>150</v>
      </c>
      <c r="H40" s="90" t="s">
        <v>151</v>
      </c>
      <c r="I40" s="90" t="s">
        <v>152</v>
      </c>
      <c r="J40" s="188">
        <v>300000</v>
      </c>
      <c r="K40" s="81">
        <v>7</v>
      </c>
      <c r="L40" s="81">
        <v>0</v>
      </c>
      <c r="M40" s="81">
        <v>75</v>
      </c>
      <c r="N40" s="91">
        <v>2</v>
      </c>
      <c r="O40" s="92">
        <v>0</v>
      </c>
      <c r="P40" s="93">
        <f>N40+O40</f>
        <v>2</v>
      </c>
      <c r="Q40" s="82">
        <f>IFERROR(P40/M40,"-")</f>
        <v>0.026666666666667</v>
      </c>
      <c r="R40" s="81">
        <v>0</v>
      </c>
      <c r="S40" s="81">
        <v>1</v>
      </c>
      <c r="T40" s="82">
        <f>IFERROR(S40/(O40+P40),"-")</f>
        <v>0.5</v>
      </c>
      <c r="U40" s="182">
        <f>IFERROR(J40/SUM(P40:P44),"-")</f>
        <v>12500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SUM(X40:X44)-SUM(J40:J44)</f>
        <v>5000</v>
      </c>
      <c r="AB40" s="85">
        <f>SUM(X40:X44)/SUM(J40:J44)</f>
        <v>1.0166666666667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0.5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>
        <v>1</v>
      </c>
      <c r="BO40" s="120">
        <f>IF(P40=0,"",IF(BN40=0,"",(BN40/P40)))</f>
        <v>0.5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/>
      <c r="BX40" s="127">
        <f>IF(P40=0,"",IF(BW40=0,"",(BW40/P40)))</f>
        <v>0</v>
      </c>
      <c r="BY40" s="128"/>
      <c r="BZ40" s="129" t="str">
        <f>IFERROR(BY40/BW40,"-")</f>
        <v>-</v>
      </c>
      <c r="CA40" s="130"/>
      <c r="CB40" s="131" t="str">
        <f>IFERROR(CA40/BW40,"-")</f>
        <v>-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153</v>
      </c>
      <c r="C41" s="203"/>
      <c r="D41" s="203" t="s">
        <v>145</v>
      </c>
      <c r="E41" s="203" t="s">
        <v>98</v>
      </c>
      <c r="F41" s="203" t="s">
        <v>64</v>
      </c>
      <c r="G41" s="203"/>
      <c r="H41" s="90" t="s">
        <v>151</v>
      </c>
      <c r="I41" s="90"/>
      <c r="J41" s="188"/>
      <c r="K41" s="81">
        <v>19</v>
      </c>
      <c r="L41" s="81">
        <v>0</v>
      </c>
      <c r="M41" s="81">
        <v>78</v>
      </c>
      <c r="N41" s="91">
        <v>4</v>
      </c>
      <c r="O41" s="92">
        <v>0</v>
      </c>
      <c r="P41" s="93">
        <f>N41+O41</f>
        <v>4</v>
      </c>
      <c r="Q41" s="82">
        <f>IFERROR(P41/M41,"-")</f>
        <v>0.051282051282051</v>
      </c>
      <c r="R41" s="81">
        <v>0</v>
      </c>
      <c r="S41" s="81">
        <v>3</v>
      </c>
      <c r="T41" s="82">
        <f>IFERROR(S41/(O41+P41),"-")</f>
        <v>0.75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0.25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>
        <v>1</v>
      </c>
      <c r="AW41" s="107">
        <f>IF(P41=0,"",IF(AV41=0,"",(AV41/P41)))</f>
        <v>0.25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154</v>
      </c>
      <c r="C42" s="203"/>
      <c r="D42" s="203" t="s">
        <v>145</v>
      </c>
      <c r="E42" s="203" t="s">
        <v>101</v>
      </c>
      <c r="F42" s="203" t="s">
        <v>64</v>
      </c>
      <c r="G42" s="203"/>
      <c r="H42" s="90" t="s">
        <v>151</v>
      </c>
      <c r="I42" s="90"/>
      <c r="J42" s="188"/>
      <c r="K42" s="81">
        <v>10</v>
      </c>
      <c r="L42" s="81">
        <v>0</v>
      </c>
      <c r="M42" s="81">
        <v>45</v>
      </c>
      <c r="N42" s="91">
        <v>0</v>
      </c>
      <c r="O42" s="92">
        <v>0</v>
      </c>
      <c r="P42" s="93">
        <f>N42+O42</f>
        <v>0</v>
      </c>
      <c r="Q42" s="82">
        <f>IFERROR(P42/M42,"-")</f>
        <v>0</v>
      </c>
      <c r="R42" s="81">
        <v>0</v>
      </c>
      <c r="S42" s="81">
        <v>0</v>
      </c>
      <c r="T42" s="82" t="str">
        <f>IFERROR(S42/(O42+P42),"-")</f>
        <v>-</v>
      </c>
      <c r="U42" s="182"/>
      <c r="V42" s="84">
        <v>0</v>
      </c>
      <c r="W42" s="82" t="str">
        <f>IF(P42=0,"-",V42/P42)</f>
        <v>-</v>
      </c>
      <c r="X42" s="186">
        <v>0</v>
      </c>
      <c r="Y42" s="187" t="str">
        <f>IFERROR(X42/P42,"-")</f>
        <v>-</v>
      </c>
      <c r="Z42" s="187" t="str">
        <f>IFERROR(X42/V42,"-")</f>
        <v>-</v>
      </c>
      <c r="AA42" s="188"/>
      <c r="AB42" s="85"/>
      <c r="AC42" s="79"/>
      <c r="AD42" s="94"/>
      <c r="AE42" s="95" t="str">
        <f>IF(P42=0,"",IF(AD42=0,"",(AD42/P42)))</f>
        <v/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 t="str">
        <f>IF(P42=0,"",IF(AM42=0,"",(AM42/P42)))</f>
        <v/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 t="str">
        <f>IF(P42=0,"",IF(AV42=0,"",(AV42/P42)))</f>
        <v/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 t="str">
        <f>IF(P42=0,"",IF(BE42=0,"",(BE42/P42)))</f>
        <v/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/>
      <c r="BO42" s="120" t="str">
        <f>IF(P42=0,"",IF(BN42=0,"",(BN42/P42)))</f>
        <v/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/>
      <c r="BX42" s="127" t="str">
        <f>IF(P42=0,"",IF(BW42=0,"",(BW42/P42)))</f>
        <v/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 t="str">
        <f>IF(P42=0,"",IF(CF42=0,"",(CF42/P42)))</f>
        <v/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155</v>
      </c>
      <c r="C43" s="203"/>
      <c r="D43" s="203" t="s">
        <v>145</v>
      </c>
      <c r="E43" s="203" t="s">
        <v>104</v>
      </c>
      <c r="F43" s="203" t="s">
        <v>64</v>
      </c>
      <c r="G43" s="203"/>
      <c r="H43" s="90" t="s">
        <v>151</v>
      </c>
      <c r="I43" s="90"/>
      <c r="J43" s="188"/>
      <c r="K43" s="81">
        <v>5</v>
      </c>
      <c r="L43" s="81">
        <v>0</v>
      </c>
      <c r="M43" s="81">
        <v>38</v>
      </c>
      <c r="N43" s="91">
        <v>3</v>
      </c>
      <c r="O43" s="92">
        <v>0</v>
      </c>
      <c r="P43" s="93">
        <f>N43+O43</f>
        <v>3</v>
      </c>
      <c r="Q43" s="82">
        <f>IFERROR(P43/M43,"-")</f>
        <v>0.078947368421053</v>
      </c>
      <c r="R43" s="81">
        <v>0</v>
      </c>
      <c r="S43" s="81">
        <v>1</v>
      </c>
      <c r="T43" s="82">
        <f>IFERROR(S43/(O43+P43),"-")</f>
        <v>0.33333333333333</v>
      </c>
      <c r="U43" s="182"/>
      <c r="V43" s="84">
        <v>1</v>
      </c>
      <c r="W43" s="82">
        <f>IF(P43=0,"-",V43/P43)</f>
        <v>0.33333333333333</v>
      </c>
      <c r="X43" s="186">
        <v>130000</v>
      </c>
      <c r="Y43" s="187">
        <f>IFERROR(X43/P43,"-")</f>
        <v>43333.333333333</v>
      </c>
      <c r="Z43" s="187">
        <f>IFERROR(X43/V43,"-")</f>
        <v>130000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0.33333333333333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2</v>
      </c>
      <c r="BF43" s="113">
        <f>IF(P43=0,"",IF(BE43=0,"",(BE43/P43)))</f>
        <v>0.66666666666667</v>
      </c>
      <c r="BG43" s="112">
        <v>1</v>
      </c>
      <c r="BH43" s="114">
        <f>IFERROR(BG43/BE43,"-")</f>
        <v>0.5</v>
      </c>
      <c r="BI43" s="115">
        <v>130000</v>
      </c>
      <c r="BJ43" s="116">
        <f>IFERROR(BI43/BE43,"-")</f>
        <v>65000</v>
      </c>
      <c r="BK43" s="117"/>
      <c r="BL43" s="117"/>
      <c r="BM43" s="117">
        <v>1</v>
      </c>
      <c r="BN43" s="119"/>
      <c r="BO43" s="120">
        <f>IF(P43=0,"",IF(BN43=0,"",(BN43/P43)))</f>
        <v>0</v>
      </c>
      <c r="BP43" s="121"/>
      <c r="BQ43" s="122" t="str">
        <f>IFERROR(BP43/BN43,"-")</f>
        <v>-</v>
      </c>
      <c r="BR43" s="123"/>
      <c r="BS43" s="124" t="str">
        <f>IFERROR(BR43/BN43,"-")</f>
        <v>-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130000</v>
      </c>
      <c r="CQ43" s="141">
        <v>130000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/>
      <c r="B44" s="203" t="s">
        <v>156</v>
      </c>
      <c r="C44" s="203"/>
      <c r="D44" s="203" t="s">
        <v>75</v>
      </c>
      <c r="E44" s="203" t="s">
        <v>75</v>
      </c>
      <c r="F44" s="203" t="s">
        <v>76</v>
      </c>
      <c r="G44" s="203"/>
      <c r="H44" s="90"/>
      <c r="I44" s="90"/>
      <c r="J44" s="188"/>
      <c r="K44" s="81">
        <v>140</v>
      </c>
      <c r="L44" s="81">
        <v>82</v>
      </c>
      <c r="M44" s="81">
        <v>19</v>
      </c>
      <c r="N44" s="91">
        <v>14</v>
      </c>
      <c r="O44" s="92">
        <v>1</v>
      </c>
      <c r="P44" s="93">
        <f>N44+O44</f>
        <v>15</v>
      </c>
      <c r="Q44" s="82">
        <f>IFERROR(P44/M44,"-")</f>
        <v>0.78947368421053</v>
      </c>
      <c r="R44" s="81">
        <v>2</v>
      </c>
      <c r="S44" s="81">
        <v>2</v>
      </c>
      <c r="T44" s="82">
        <f>IFERROR(S44/(O44+P44),"-")</f>
        <v>0.125</v>
      </c>
      <c r="U44" s="182"/>
      <c r="V44" s="84">
        <v>2</v>
      </c>
      <c r="W44" s="82">
        <f>IF(P44=0,"-",V44/P44)</f>
        <v>0.13333333333333</v>
      </c>
      <c r="X44" s="186">
        <v>175000</v>
      </c>
      <c r="Y44" s="187">
        <f>IFERROR(X44/P44,"-")</f>
        <v>11666.666666667</v>
      </c>
      <c r="Z44" s="187">
        <f>IFERROR(X44/V44,"-")</f>
        <v>87500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0.066666666666667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4</v>
      </c>
      <c r="BF44" s="113">
        <f>IF(P44=0,"",IF(BE44=0,"",(BE44/P44)))</f>
        <v>0.26666666666667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6</v>
      </c>
      <c r="BO44" s="120">
        <f>IF(P44=0,"",IF(BN44=0,"",(BN44/P44)))</f>
        <v>0.4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2</v>
      </c>
      <c r="BX44" s="127">
        <f>IF(P44=0,"",IF(BW44=0,"",(BW44/P44)))</f>
        <v>0.13333333333333</v>
      </c>
      <c r="BY44" s="128">
        <v>2</v>
      </c>
      <c r="BZ44" s="129">
        <f>IFERROR(BY44/BW44,"-")</f>
        <v>1</v>
      </c>
      <c r="CA44" s="130">
        <v>175000</v>
      </c>
      <c r="CB44" s="131">
        <f>IFERROR(CA44/BW44,"-")</f>
        <v>87500</v>
      </c>
      <c r="CC44" s="132"/>
      <c r="CD44" s="132"/>
      <c r="CE44" s="132">
        <v>2</v>
      </c>
      <c r="CF44" s="133">
        <v>2</v>
      </c>
      <c r="CG44" s="134">
        <f>IF(P44=0,"",IF(CF44=0,"",(CF44/P44)))</f>
        <v>0.13333333333333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2</v>
      </c>
      <c r="CP44" s="141">
        <v>175000</v>
      </c>
      <c r="CQ44" s="141">
        <v>130000</v>
      </c>
      <c r="CR44" s="141"/>
      <c r="CS44" s="142" t="str">
        <f>IF(AND(CQ44=0,CR44=0),"",IF(AND(CQ44&lt;=100000,CR44&lt;=100000),"",IF(CQ44/CP44&gt;0.7,"男高",IF(CR44/CP44&gt;0.7,"女高",""))))</f>
        <v>男高</v>
      </c>
    </row>
    <row r="45" spans="1:98">
      <c r="A45" s="80">
        <f>AB45</f>
        <v>0.16153846153846</v>
      </c>
      <c r="B45" s="203" t="s">
        <v>157</v>
      </c>
      <c r="C45" s="203"/>
      <c r="D45" s="203" t="s">
        <v>145</v>
      </c>
      <c r="E45" s="203" t="s">
        <v>94</v>
      </c>
      <c r="F45" s="203" t="s">
        <v>64</v>
      </c>
      <c r="G45" s="203" t="s">
        <v>86</v>
      </c>
      <c r="H45" s="90" t="s">
        <v>146</v>
      </c>
      <c r="I45" s="90" t="s">
        <v>158</v>
      </c>
      <c r="J45" s="188">
        <v>260000</v>
      </c>
      <c r="K45" s="81">
        <v>7</v>
      </c>
      <c r="L45" s="81">
        <v>0</v>
      </c>
      <c r="M45" s="81">
        <v>39</v>
      </c>
      <c r="N45" s="91">
        <v>2</v>
      </c>
      <c r="O45" s="92">
        <v>0</v>
      </c>
      <c r="P45" s="93">
        <f>N45+O45</f>
        <v>2</v>
      </c>
      <c r="Q45" s="82">
        <f>IFERROR(P45/M45,"-")</f>
        <v>0.051282051282051</v>
      </c>
      <c r="R45" s="81">
        <v>0</v>
      </c>
      <c r="S45" s="81">
        <v>1</v>
      </c>
      <c r="T45" s="82">
        <f>IFERROR(S45/(O45+P45),"-")</f>
        <v>0.5</v>
      </c>
      <c r="U45" s="182">
        <f>IFERROR(J45/SUM(P45:P48),"-")</f>
        <v>17333.333333333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SUM(X45:X48)-SUM(J45:J48)</f>
        <v>-218000</v>
      </c>
      <c r="AB45" s="85">
        <f>SUM(X45:X48)/SUM(J45:J48)</f>
        <v>0.16153846153846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2</v>
      </c>
      <c r="BF45" s="113">
        <f>IF(P45=0,"",IF(BE45=0,"",(BE45/P45)))</f>
        <v>1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/>
      <c r="BX45" s="127">
        <f>IF(P45=0,"",IF(BW45=0,"",(BW45/P45)))</f>
        <v>0</v>
      </c>
      <c r="BY45" s="128"/>
      <c r="BZ45" s="129" t="str">
        <f>IFERROR(BY45/BW45,"-")</f>
        <v>-</v>
      </c>
      <c r="CA45" s="130"/>
      <c r="CB45" s="131" t="str">
        <f>IFERROR(CA45/BW45,"-")</f>
        <v>-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159</v>
      </c>
      <c r="C46" s="203"/>
      <c r="D46" s="203" t="s">
        <v>145</v>
      </c>
      <c r="E46" s="203" t="s">
        <v>98</v>
      </c>
      <c r="F46" s="203" t="s">
        <v>64</v>
      </c>
      <c r="G46" s="203"/>
      <c r="H46" s="90" t="s">
        <v>146</v>
      </c>
      <c r="I46" s="90" t="s">
        <v>160</v>
      </c>
      <c r="J46" s="188"/>
      <c r="K46" s="81">
        <v>6</v>
      </c>
      <c r="L46" s="81">
        <v>0</v>
      </c>
      <c r="M46" s="81">
        <v>22</v>
      </c>
      <c r="N46" s="91">
        <v>2</v>
      </c>
      <c r="O46" s="92">
        <v>0</v>
      </c>
      <c r="P46" s="93">
        <f>N46+O46</f>
        <v>2</v>
      </c>
      <c r="Q46" s="82">
        <f>IFERROR(P46/M46,"-")</f>
        <v>0.090909090909091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1</v>
      </c>
      <c r="W46" s="82">
        <f>IF(P46=0,"-",V46/P46)</f>
        <v>0.5</v>
      </c>
      <c r="X46" s="186">
        <v>3000</v>
      </c>
      <c r="Y46" s="187">
        <f>IFERROR(X46/P46,"-")</f>
        <v>1500</v>
      </c>
      <c r="Z46" s="187">
        <f>IFERROR(X46/V46,"-")</f>
        <v>3000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1</v>
      </c>
      <c r="BP46" s="121">
        <v>1</v>
      </c>
      <c r="BQ46" s="122">
        <f>IFERROR(BP46/BN46,"-")</f>
        <v>0.5</v>
      </c>
      <c r="BR46" s="123">
        <v>3000</v>
      </c>
      <c r="BS46" s="124">
        <f>IFERROR(BR46/BN46,"-")</f>
        <v>1500</v>
      </c>
      <c r="BT46" s="125">
        <v>1</v>
      </c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161</v>
      </c>
      <c r="C47" s="203"/>
      <c r="D47" s="203" t="s">
        <v>145</v>
      </c>
      <c r="E47" s="203" t="s">
        <v>101</v>
      </c>
      <c r="F47" s="203" t="s">
        <v>64</v>
      </c>
      <c r="G47" s="203"/>
      <c r="H47" s="90" t="s">
        <v>146</v>
      </c>
      <c r="I47" s="90" t="s">
        <v>162</v>
      </c>
      <c r="J47" s="188"/>
      <c r="K47" s="81">
        <v>1</v>
      </c>
      <c r="L47" s="81">
        <v>0</v>
      </c>
      <c r="M47" s="81">
        <v>19</v>
      </c>
      <c r="N47" s="91">
        <v>0</v>
      </c>
      <c r="O47" s="92">
        <v>0</v>
      </c>
      <c r="P47" s="93">
        <f>N47+O47</f>
        <v>0</v>
      </c>
      <c r="Q47" s="82">
        <f>IFERROR(P47/M47,"-")</f>
        <v>0</v>
      </c>
      <c r="R47" s="81">
        <v>0</v>
      </c>
      <c r="S47" s="81">
        <v>0</v>
      </c>
      <c r="T47" s="82" t="str">
        <f>IFERROR(S47/(O47+P47),"-")</f>
        <v>-</v>
      </c>
      <c r="U47" s="182"/>
      <c r="V47" s="84">
        <v>0</v>
      </c>
      <c r="W47" s="82" t="str">
        <f>IF(P47=0,"-",V47/P47)</f>
        <v>-</v>
      </c>
      <c r="X47" s="186">
        <v>0</v>
      </c>
      <c r="Y47" s="187" t="str">
        <f>IFERROR(X47/P47,"-")</f>
        <v>-</v>
      </c>
      <c r="Z47" s="187" t="str">
        <f>IFERROR(X47/V47,"-")</f>
        <v>-</v>
      </c>
      <c r="AA47" s="188"/>
      <c r="AB47" s="85"/>
      <c r="AC47" s="79"/>
      <c r="AD47" s="94"/>
      <c r="AE47" s="95" t="str">
        <f>IF(P47=0,"",IF(AD47=0,"",(AD47/P47)))</f>
        <v/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 t="str">
        <f>IF(P47=0,"",IF(AM47=0,"",(AM47/P47)))</f>
        <v/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 t="str">
        <f>IF(P47=0,"",IF(AV47=0,"",(AV47/P47)))</f>
        <v/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 t="str">
        <f>IF(P47=0,"",IF(BE47=0,"",(BE47/P47)))</f>
        <v/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/>
      <c r="BO47" s="120" t="str">
        <f>IF(P47=0,"",IF(BN47=0,"",(BN47/P47)))</f>
        <v/>
      </c>
      <c r="BP47" s="121"/>
      <c r="BQ47" s="122" t="str">
        <f>IFERROR(BP47/BN47,"-")</f>
        <v>-</v>
      </c>
      <c r="BR47" s="123"/>
      <c r="BS47" s="124" t="str">
        <f>IFERROR(BR47/BN47,"-")</f>
        <v>-</v>
      </c>
      <c r="BT47" s="125"/>
      <c r="BU47" s="125"/>
      <c r="BV47" s="125"/>
      <c r="BW47" s="126"/>
      <c r="BX47" s="127" t="str">
        <f>IF(P47=0,"",IF(BW47=0,"",(BW47/P47)))</f>
        <v/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 t="str">
        <f>IF(P47=0,"",IF(CF47=0,"",(CF47/P47)))</f>
        <v/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163</v>
      </c>
      <c r="C48" s="203"/>
      <c r="D48" s="203" t="s">
        <v>75</v>
      </c>
      <c r="E48" s="203" t="s">
        <v>75</v>
      </c>
      <c r="F48" s="203" t="s">
        <v>76</v>
      </c>
      <c r="G48" s="203"/>
      <c r="H48" s="90"/>
      <c r="I48" s="90"/>
      <c r="J48" s="188"/>
      <c r="K48" s="81">
        <v>108</v>
      </c>
      <c r="L48" s="81">
        <v>40</v>
      </c>
      <c r="M48" s="81">
        <v>7</v>
      </c>
      <c r="N48" s="91">
        <v>11</v>
      </c>
      <c r="O48" s="92">
        <v>0</v>
      </c>
      <c r="P48" s="93">
        <f>N48+O48</f>
        <v>11</v>
      </c>
      <c r="Q48" s="82">
        <f>IFERROR(P48/M48,"-")</f>
        <v>1.5714285714286</v>
      </c>
      <c r="R48" s="81">
        <v>4</v>
      </c>
      <c r="S48" s="81">
        <v>3</v>
      </c>
      <c r="T48" s="82">
        <f>IFERROR(S48/(O48+P48),"-")</f>
        <v>0.27272727272727</v>
      </c>
      <c r="U48" s="182"/>
      <c r="V48" s="84">
        <v>5</v>
      </c>
      <c r="W48" s="82">
        <f>IF(P48=0,"-",V48/P48)</f>
        <v>0.45454545454545</v>
      </c>
      <c r="X48" s="186">
        <v>39000</v>
      </c>
      <c r="Y48" s="187">
        <f>IFERROR(X48/P48,"-")</f>
        <v>3545.4545454545</v>
      </c>
      <c r="Z48" s="187">
        <f>IFERROR(X48/V48,"-")</f>
        <v>7800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>
        <v>1</v>
      </c>
      <c r="AW48" s="107">
        <f>IF(P48=0,"",IF(AV48=0,"",(AV48/P48)))</f>
        <v>0.090909090909091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4</v>
      </c>
      <c r="BF48" s="113">
        <f>IF(P48=0,"",IF(BE48=0,"",(BE48/P48)))</f>
        <v>0.36363636363636</v>
      </c>
      <c r="BG48" s="112">
        <v>2</v>
      </c>
      <c r="BH48" s="114">
        <f>IFERROR(BG48/BE48,"-")</f>
        <v>0.5</v>
      </c>
      <c r="BI48" s="115">
        <v>17000</v>
      </c>
      <c r="BJ48" s="116">
        <f>IFERROR(BI48/BE48,"-")</f>
        <v>4250</v>
      </c>
      <c r="BK48" s="117"/>
      <c r="BL48" s="117">
        <v>1</v>
      </c>
      <c r="BM48" s="117">
        <v>1</v>
      </c>
      <c r="BN48" s="119">
        <v>4</v>
      </c>
      <c r="BO48" s="120">
        <f>IF(P48=0,"",IF(BN48=0,"",(BN48/P48)))</f>
        <v>0.36363636363636</v>
      </c>
      <c r="BP48" s="121">
        <v>2</v>
      </c>
      <c r="BQ48" s="122">
        <f>IFERROR(BP48/BN48,"-")</f>
        <v>0.5</v>
      </c>
      <c r="BR48" s="123">
        <v>7000</v>
      </c>
      <c r="BS48" s="124">
        <f>IFERROR(BR48/BN48,"-")</f>
        <v>1750</v>
      </c>
      <c r="BT48" s="125">
        <v>1</v>
      </c>
      <c r="BU48" s="125">
        <v>1</v>
      </c>
      <c r="BV48" s="125"/>
      <c r="BW48" s="126">
        <v>2</v>
      </c>
      <c r="BX48" s="127">
        <f>IF(P48=0,"",IF(BW48=0,"",(BW48/P48)))</f>
        <v>0.18181818181818</v>
      </c>
      <c r="BY48" s="128">
        <v>1</v>
      </c>
      <c r="BZ48" s="129">
        <f>IFERROR(BY48/BW48,"-")</f>
        <v>0.5</v>
      </c>
      <c r="CA48" s="130">
        <v>15000</v>
      </c>
      <c r="CB48" s="131">
        <f>IFERROR(CA48/BW48,"-")</f>
        <v>7500</v>
      </c>
      <c r="CC48" s="132"/>
      <c r="CD48" s="132">
        <v>1</v>
      </c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5</v>
      </c>
      <c r="CP48" s="141">
        <v>39000</v>
      </c>
      <c r="CQ48" s="141">
        <v>15000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0.03</v>
      </c>
      <c r="B49" s="203" t="s">
        <v>164</v>
      </c>
      <c r="C49" s="203"/>
      <c r="D49" s="203" t="s">
        <v>62</v>
      </c>
      <c r="E49" s="203" t="s">
        <v>94</v>
      </c>
      <c r="F49" s="203" t="s">
        <v>64</v>
      </c>
      <c r="G49" s="203" t="s">
        <v>165</v>
      </c>
      <c r="H49" s="90" t="s">
        <v>151</v>
      </c>
      <c r="I49" s="90" t="s">
        <v>158</v>
      </c>
      <c r="J49" s="188">
        <v>200000</v>
      </c>
      <c r="K49" s="81">
        <v>4</v>
      </c>
      <c r="L49" s="81">
        <v>0</v>
      </c>
      <c r="M49" s="81">
        <v>37</v>
      </c>
      <c r="N49" s="91">
        <v>2</v>
      </c>
      <c r="O49" s="92">
        <v>0</v>
      </c>
      <c r="P49" s="93">
        <f>N49+O49</f>
        <v>2</v>
      </c>
      <c r="Q49" s="82">
        <f>IFERROR(P49/M49,"-")</f>
        <v>0.054054054054054</v>
      </c>
      <c r="R49" s="81">
        <v>0</v>
      </c>
      <c r="S49" s="81">
        <v>0</v>
      </c>
      <c r="T49" s="82">
        <f>IFERROR(S49/(O49+P49),"-")</f>
        <v>0</v>
      </c>
      <c r="U49" s="182">
        <f>IFERROR(J49/SUM(P49:P52),"-")</f>
        <v>20000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SUM(X49:X52)-SUM(J49:J52)</f>
        <v>-194000</v>
      </c>
      <c r="AB49" s="85">
        <f>SUM(X49:X52)/SUM(J49:J52)</f>
        <v>0.03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1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166</v>
      </c>
      <c r="C50" s="203"/>
      <c r="D50" s="203" t="s">
        <v>62</v>
      </c>
      <c r="E50" s="203" t="s">
        <v>98</v>
      </c>
      <c r="F50" s="203" t="s">
        <v>64</v>
      </c>
      <c r="G50" s="203"/>
      <c r="H50" s="90" t="s">
        <v>151</v>
      </c>
      <c r="I50" s="90" t="s">
        <v>160</v>
      </c>
      <c r="J50" s="188"/>
      <c r="K50" s="81">
        <v>4</v>
      </c>
      <c r="L50" s="81">
        <v>0</v>
      </c>
      <c r="M50" s="81">
        <v>13</v>
      </c>
      <c r="N50" s="91">
        <v>1</v>
      </c>
      <c r="O50" s="92">
        <v>0</v>
      </c>
      <c r="P50" s="93">
        <f>N50+O50</f>
        <v>1</v>
      </c>
      <c r="Q50" s="82">
        <f>IFERROR(P50/M50,"-")</f>
        <v>0.076923076923077</v>
      </c>
      <c r="R50" s="81">
        <v>0</v>
      </c>
      <c r="S50" s="81">
        <v>1</v>
      </c>
      <c r="T50" s="82">
        <f>IFERROR(S50/(O50+P50),"-")</f>
        <v>1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>
        <v>1</v>
      </c>
      <c r="AN50" s="101">
        <f>IF(P50=0,"",IF(AM50=0,"",(AM50/P50)))</f>
        <v>1</v>
      </c>
      <c r="AO50" s="100"/>
      <c r="AP50" s="102">
        <f>IFERROR(AP50/AM50,"-")</f>
        <v>0</v>
      </c>
      <c r="AQ50" s="103"/>
      <c r="AR50" s="104">
        <f>IFERROR(AQ50/AM50,"-")</f>
        <v>0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167</v>
      </c>
      <c r="C51" s="203"/>
      <c r="D51" s="203" t="s">
        <v>62</v>
      </c>
      <c r="E51" s="203" t="s">
        <v>101</v>
      </c>
      <c r="F51" s="203" t="s">
        <v>64</v>
      </c>
      <c r="G51" s="203"/>
      <c r="H51" s="90" t="s">
        <v>151</v>
      </c>
      <c r="I51" s="90" t="s">
        <v>162</v>
      </c>
      <c r="J51" s="188"/>
      <c r="K51" s="81">
        <v>3</v>
      </c>
      <c r="L51" s="81">
        <v>0</v>
      </c>
      <c r="M51" s="81">
        <v>16</v>
      </c>
      <c r="N51" s="91">
        <v>2</v>
      </c>
      <c r="O51" s="92">
        <v>0</v>
      </c>
      <c r="P51" s="93">
        <f>N51+O51</f>
        <v>2</v>
      </c>
      <c r="Q51" s="82">
        <f>IFERROR(P51/M51,"-")</f>
        <v>0.125</v>
      </c>
      <c r="R51" s="81">
        <v>0</v>
      </c>
      <c r="S51" s="81">
        <v>0</v>
      </c>
      <c r="T51" s="82">
        <f>IFERROR(S51/(O51+P51),"-")</f>
        <v>0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2</v>
      </c>
      <c r="BO51" s="120">
        <f>IF(P51=0,"",IF(BN51=0,"",(BN51/P51)))</f>
        <v>1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168</v>
      </c>
      <c r="C52" s="203"/>
      <c r="D52" s="203" t="s">
        <v>75</v>
      </c>
      <c r="E52" s="203" t="s">
        <v>75</v>
      </c>
      <c r="F52" s="203" t="s">
        <v>76</v>
      </c>
      <c r="G52" s="203"/>
      <c r="H52" s="90"/>
      <c r="I52" s="90"/>
      <c r="J52" s="188"/>
      <c r="K52" s="81">
        <v>61</v>
      </c>
      <c r="L52" s="81">
        <v>36</v>
      </c>
      <c r="M52" s="81">
        <v>13</v>
      </c>
      <c r="N52" s="91">
        <v>5</v>
      </c>
      <c r="O52" s="92">
        <v>0</v>
      </c>
      <c r="P52" s="93">
        <f>N52+O52</f>
        <v>5</v>
      </c>
      <c r="Q52" s="82">
        <f>IFERROR(P52/M52,"-")</f>
        <v>0.38461538461538</v>
      </c>
      <c r="R52" s="81">
        <v>2</v>
      </c>
      <c r="S52" s="81">
        <v>0</v>
      </c>
      <c r="T52" s="82">
        <f>IFERROR(S52/(O52+P52),"-")</f>
        <v>0</v>
      </c>
      <c r="U52" s="182"/>
      <c r="V52" s="84">
        <v>1</v>
      </c>
      <c r="W52" s="82">
        <f>IF(P52=0,"-",V52/P52)</f>
        <v>0.2</v>
      </c>
      <c r="X52" s="186">
        <v>6000</v>
      </c>
      <c r="Y52" s="187">
        <f>IFERROR(X52/P52,"-")</f>
        <v>1200</v>
      </c>
      <c r="Z52" s="187">
        <f>IFERROR(X52/V52,"-")</f>
        <v>6000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0.2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3</v>
      </c>
      <c r="BO52" s="120">
        <f>IF(P52=0,"",IF(BN52=0,"",(BN52/P52)))</f>
        <v>0.6</v>
      </c>
      <c r="BP52" s="121">
        <v>1</v>
      </c>
      <c r="BQ52" s="122">
        <f>IFERROR(BP52/BN52,"-")</f>
        <v>0.33333333333333</v>
      </c>
      <c r="BR52" s="123">
        <v>6000</v>
      </c>
      <c r="BS52" s="124">
        <f>IFERROR(BR52/BN52,"-")</f>
        <v>2000</v>
      </c>
      <c r="BT52" s="125"/>
      <c r="BU52" s="125">
        <v>1</v>
      </c>
      <c r="BV52" s="125"/>
      <c r="BW52" s="126">
        <v>1</v>
      </c>
      <c r="BX52" s="127">
        <f>IF(P52=0,"",IF(BW52=0,"",(BW52/P52)))</f>
        <v>0.2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6000</v>
      </c>
      <c r="CQ52" s="141">
        <v>6000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0.48333333333333</v>
      </c>
      <c r="B53" s="203" t="s">
        <v>169</v>
      </c>
      <c r="C53" s="203"/>
      <c r="D53" s="203" t="s">
        <v>133</v>
      </c>
      <c r="E53" s="203" t="s">
        <v>134</v>
      </c>
      <c r="F53" s="203" t="s">
        <v>64</v>
      </c>
      <c r="G53" s="203" t="s">
        <v>65</v>
      </c>
      <c r="H53" s="90" t="s">
        <v>170</v>
      </c>
      <c r="I53" s="90" t="s">
        <v>139</v>
      </c>
      <c r="J53" s="188">
        <v>120000</v>
      </c>
      <c r="K53" s="81">
        <v>7</v>
      </c>
      <c r="L53" s="81">
        <v>0</v>
      </c>
      <c r="M53" s="81">
        <v>41</v>
      </c>
      <c r="N53" s="91">
        <v>2</v>
      </c>
      <c r="O53" s="92">
        <v>0</v>
      </c>
      <c r="P53" s="93">
        <f>N53+O53</f>
        <v>2</v>
      </c>
      <c r="Q53" s="82">
        <f>IFERROR(P53/M53,"-")</f>
        <v>0.048780487804878</v>
      </c>
      <c r="R53" s="81">
        <v>1</v>
      </c>
      <c r="S53" s="81">
        <v>0</v>
      </c>
      <c r="T53" s="82">
        <f>IFERROR(S53/(O53+P53),"-")</f>
        <v>0</v>
      </c>
      <c r="U53" s="182">
        <f>IFERROR(J53/SUM(P53:P54),"-")</f>
        <v>24000</v>
      </c>
      <c r="V53" s="84">
        <v>1</v>
      </c>
      <c r="W53" s="82">
        <f>IF(P53=0,"-",V53/P53)</f>
        <v>0.5</v>
      </c>
      <c r="X53" s="186">
        <v>53000</v>
      </c>
      <c r="Y53" s="187">
        <f>IFERROR(X53/P53,"-")</f>
        <v>26500</v>
      </c>
      <c r="Z53" s="187">
        <f>IFERROR(X53/V53,"-")</f>
        <v>53000</v>
      </c>
      <c r="AA53" s="188">
        <f>SUM(X53:X54)-SUM(J53:J54)</f>
        <v>-62000</v>
      </c>
      <c r="AB53" s="85">
        <f>SUM(X53:X54)/SUM(J53:J54)</f>
        <v>0.48333333333333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2</v>
      </c>
      <c r="BO53" s="120">
        <f>IF(P53=0,"",IF(BN53=0,"",(BN53/P53)))</f>
        <v>1</v>
      </c>
      <c r="BP53" s="121">
        <v>1</v>
      </c>
      <c r="BQ53" s="122">
        <f>IFERROR(BP53/BN53,"-")</f>
        <v>0.5</v>
      </c>
      <c r="BR53" s="123">
        <v>53000</v>
      </c>
      <c r="BS53" s="124">
        <f>IFERROR(BR53/BN53,"-")</f>
        <v>26500</v>
      </c>
      <c r="BT53" s="125"/>
      <c r="BU53" s="125"/>
      <c r="BV53" s="125">
        <v>1</v>
      </c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53000</v>
      </c>
      <c r="CQ53" s="141">
        <v>53000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171</v>
      </c>
      <c r="C54" s="203"/>
      <c r="D54" s="203" t="s">
        <v>133</v>
      </c>
      <c r="E54" s="203" t="s">
        <v>134</v>
      </c>
      <c r="F54" s="203" t="s">
        <v>76</v>
      </c>
      <c r="G54" s="203"/>
      <c r="H54" s="90"/>
      <c r="I54" s="90"/>
      <c r="J54" s="188"/>
      <c r="K54" s="81">
        <v>29</v>
      </c>
      <c r="L54" s="81">
        <v>18</v>
      </c>
      <c r="M54" s="81">
        <v>3</v>
      </c>
      <c r="N54" s="91">
        <v>2</v>
      </c>
      <c r="O54" s="92">
        <v>1</v>
      </c>
      <c r="P54" s="93">
        <f>N54+O54</f>
        <v>3</v>
      </c>
      <c r="Q54" s="82">
        <f>IFERROR(P54/M54,"-")</f>
        <v>1</v>
      </c>
      <c r="R54" s="81">
        <v>0</v>
      </c>
      <c r="S54" s="81">
        <v>1</v>
      </c>
      <c r="T54" s="82">
        <f>IFERROR(S54/(O54+P54),"-")</f>
        <v>0.25</v>
      </c>
      <c r="U54" s="182"/>
      <c r="V54" s="84">
        <v>1</v>
      </c>
      <c r="W54" s="82">
        <f>IF(P54=0,"-",V54/P54)</f>
        <v>0.33333333333333</v>
      </c>
      <c r="X54" s="186">
        <v>5000</v>
      </c>
      <c r="Y54" s="187">
        <f>IFERROR(X54/P54,"-")</f>
        <v>1666.6666666667</v>
      </c>
      <c r="Z54" s="187">
        <f>IFERROR(X54/V54,"-")</f>
        <v>5000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0.33333333333333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>
        <v>1</v>
      </c>
      <c r="BX54" s="127">
        <f>IF(P54=0,"",IF(BW54=0,"",(BW54/P54)))</f>
        <v>0.33333333333333</v>
      </c>
      <c r="BY54" s="128">
        <v>1</v>
      </c>
      <c r="BZ54" s="129">
        <f>IFERROR(BY54/BW54,"-")</f>
        <v>1</v>
      </c>
      <c r="CA54" s="130">
        <v>5000</v>
      </c>
      <c r="CB54" s="131">
        <f>IFERROR(CA54/BW54,"-")</f>
        <v>5000</v>
      </c>
      <c r="CC54" s="132">
        <v>1</v>
      </c>
      <c r="CD54" s="132"/>
      <c r="CE54" s="132"/>
      <c r="CF54" s="133">
        <v>1</v>
      </c>
      <c r="CG54" s="134">
        <f>IF(P54=0,"",IF(CF54=0,"",(CF54/P54)))</f>
        <v>0.33333333333333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1</v>
      </c>
      <c r="CP54" s="141">
        <v>5000</v>
      </c>
      <c r="CQ54" s="141">
        <v>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1.8833333333333</v>
      </c>
      <c r="B55" s="203" t="s">
        <v>172</v>
      </c>
      <c r="C55" s="203"/>
      <c r="D55" s="203" t="s">
        <v>137</v>
      </c>
      <c r="E55" s="203" t="s">
        <v>138</v>
      </c>
      <c r="F55" s="203" t="s">
        <v>64</v>
      </c>
      <c r="G55" s="203" t="s">
        <v>65</v>
      </c>
      <c r="H55" s="90" t="s">
        <v>170</v>
      </c>
      <c r="I55" s="205" t="s">
        <v>173</v>
      </c>
      <c r="J55" s="188">
        <v>120000</v>
      </c>
      <c r="K55" s="81">
        <v>18</v>
      </c>
      <c r="L55" s="81">
        <v>0</v>
      </c>
      <c r="M55" s="81">
        <v>46</v>
      </c>
      <c r="N55" s="91">
        <v>7</v>
      </c>
      <c r="O55" s="92">
        <v>0</v>
      </c>
      <c r="P55" s="93">
        <f>N55+O55</f>
        <v>7</v>
      </c>
      <c r="Q55" s="82">
        <f>IFERROR(P55/M55,"-")</f>
        <v>0.15217391304348</v>
      </c>
      <c r="R55" s="81">
        <v>0</v>
      </c>
      <c r="S55" s="81">
        <v>5</v>
      </c>
      <c r="T55" s="82">
        <f>IFERROR(S55/(O55+P55),"-")</f>
        <v>0.71428571428571</v>
      </c>
      <c r="U55" s="182">
        <f>IFERROR(J55/SUM(P55:P56),"-")</f>
        <v>8571.4285714286</v>
      </c>
      <c r="V55" s="84">
        <v>3</v>
      </c>
      <c r="W55" s="82">
        <f>IF(P55=0,"-",V55/P55)</f>
        <v>0.42857142857143</v>
      </c>
      <c r="X55" s="186">
        <v>75000</v>
      </c>
      <c r="Y55" s="187">
        <f>IFERROR(X55/P55,"-")</f>
        <v>10714.285714286</v>
      </c>
      <c r="Z55" s="187">
        <f>IFERROR(X55/V55,"-")</f>
        <v>25000</v>
      </c>
      <c r="AA55" s="188">
        <f>SUM(X55:X56)-SUM(J55:J56)</f>
        <v>106000</v>
      </c>
      <c r="AB55" s="85">
        <f>SUM(X55:X56)/SUM(J55:J56)</f>
        <v>1.8833333333333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0.14285714285714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>
        <v>4</v>
      </c>
      <c r="BF55" s="113">
        <f>IF(P55=0,"",IF(BE55=0,"",(BE55/P55)))</f>
        <v>0.57142857142857</v>
      </c>
      <c r="BG55" s="112">
        <v>2</v>
      </c>
      <c r="BH55" s="114">
        <f>IFERROR(BG55/BE55,"-")</f>
        <v>0.5</v>
      </c>
      <c r="BI55" s="115">
        <v>56000</v>
      </c>
      <c r="BJ55" s="116">
        <f>IFERROR(BI55/BE55,"-")</f>
        <v>14000</v>
      </c>
      <c r="BK55" s="117"/>
      <c r="BL55" s="117">
        <v>1</v>
      </c>
      <c r="BM55" s="117">
        <v>1</v>
      </c>
      <c r="BN55" s="119">
        <v>1</v>
      </c>
      <c r="BO55" s="120">
        <f>IF(P55=0,"",IF(BN55=0,"",(BN55/P55)))</f>
        <v>0.14285714285714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0.14285714285714</v>
      </c>
      <c r="BY55" s="128">
        <v>1</v>
      </c>
      <c r="BZ55" s="129">
        <f>IFERROR(BY55/BW55,"-")</f>
        <v>1</v>
      </c>
      <c r="CA55" s="130">
        <v>19000</v>
      </c>
      <c r="CB55" s="131">
        <f>IFERROR(CA55/BW55,"-")</f>
        <v>19000</v>
      </c>
      <c r="CC55" s="132"/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3</v>
      </c>
      <c r="CP55" s="141">
        <v>75000</v>
      </c>
      <c r="CQ55" s="141">
        <v>36000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174</v>
      </c>
      <c r="C56" s="203"/>
      <c r="D56" s="203" t="s">
        <v>137</v>
      </c>
      <c r="E56" s="203" t="s">
        <v>138</v>
      </c>
      <c r="F56" s="203" t="s">
        <v>76</v>
      </c>
      <c r="G56" s="203"/>
      <c r="H56" s="90"/>
      <c r="I56" s="90"/>
      <c r="J56" s="188"/>
      <c r="K56" s="81">
        <v>37</v>
      </c>
      <c r="L56" s="81">
        <v>25</v>
      </c>
      <c r="M56" s="81">
        <v>3</v>
      </c>
      <c r="N56" s="91">
        <v>7</v>
      </c>
      <c r="O56" s="92">
        <v>0</v>
      </c>
      <c r="P56" s="93">
        <f>N56+O56</f>
        <v>7</v>
      </c>
      <c r="Q56" s="82">
        <f>IFERROR(P56/M56,"-")</f>
        <v>2.3333333333333</v>
      </c>
      <c r="R56" s="81">
        <v>1</v>
      </c>
      <c r="S56" s="81">
        <v>2</v>
      </c>
      <c r="T56" s="82">
        <f>IFERROR(S56/(O56+P56),"-")</f>
        <v>0.28571428571429</v>
      </c>
      <c r="U56" s="182"/>
      <c r="V56" s="84">
        <v>2</v>
      </c>
      <c r="W56" s="82">
        <f>IF(P56=0,"-",V56/P56)</f>
        <v>0.28571428571429</v>
      </c>
      <c r="X56" s="186">
        <v>151000</v>
      </c>
      <c r="Y56" s="187">
        <f>IFERROR(X56/P56,"-")</f>
        <v>21571.428571429</v>
      </c>
      <c r="Z56" s="187">
        <f>IFERROR(X56/V56,"-")</f>
        <v>75500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0.28571428571429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2</v>
      </c>
      <c r="BO56" s="120">
        <f>IF(P56=0,"",IF(BN56=0,"",(BN56/P56)))</f>
        <v>0.28571428571429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3</v>
      </c>
      <c r="BX56" s="127">
        <f>IF(P56=0,"",IF(BW56=0,"",(BW56/P56)))</f>
        <v>0.42857142857143</v>
      </c>
      <c r="BY56" s="128">
        <v>2</v>
      </c>
      <c r="BZ56" s="129">
        <f>IFERROR(BY56/BW56,"-")</f>
        <v>0.66666666666667</v>
      </c>
      <c r="CA56" s="130">
        <v>154000</v>
      </c>
      <c r="CB56" s="131">
        <f>IFERROR(CA56/BW56,"-")</f>
        <v>51333.333333333</v>
      </c>
      <c r="CC56" s="132"/>
      <c r="CD56" s="132"/>
      <c r="CE56" s="132">
        <v>2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151000</v>
      </c>
      <c r="CQ56" s="141">
        <v>118000</v>
      </c>
      <c r="CR56" s="141"/>
      <c r="CS56" s="142" t="str">
        <f>IF(AND(CQ56=0,CR56=0),"",IF(AND(CQ56&lt;=100000,CR56&lt;=100000),"",IF(CQ56/CP56&gt;0.7,"男高",IF(CR56/CP56&gt;0.7,"女高",""))))</f>
        <v>男高</v>
      </c>
    </row>
    <row r="57" spans="1:98">
      <c r="A57" s="80">
        <f>AB57</f>
        <v>0.02</v>
      </c>
      <c r="B57" s="203" t="s">
        <v>175</v>
      </c>
      <c r="C57" s="203"/>
      <c r="D57" s="203" t="s">
        <v>133</v>
      </c>
      <c r="E57" s="203" t="s">
        <v>134</v>
      </c>
      <c r="F57" s="203" t="s">
        <v>64</v>
      </c>
      <c r="G57" s="203" t="s">
        <v>69</v>
      </c>
      <c r="H57" s="90" t="s">
        <v>170</v>
      </c>
      <c r="I57" s="90" t="s">
        <v>176</v>
      </c>
      <c r="J57" s="188">
        <v>150000</v>
      </c>
      <c r="K57" s="81">
        <v>11</v>
      </c>
      <c r="L57" s="81">
        <v>0</v>
      </c>
      <c r="M57" s="81">
        <v>37</v>
      </c>
      <c r="N57" s="91">
        <v>1</v>
      </c>
      <c r="O57" s="92">
        <v>0</v>
      </c>
      <c r="P57" s="93">
        <f>N57+O57</f>
        <v>1</v>
      </c>
      <c r="Q57" s="82">
        <f>IFERROR(P57/M57,"-")</f>
        <v>0.027027027027027</v>
      </c>
      <c r="R57" s="81">
        <v>0</v>
      </c>
      <c r="S57" s="81">
        <v>1</v>
      </c>
      <c r="T57" s="82">
        <f>IFERROR(S57/(O57+P57),"-")</f>
        <v>1</v>
      </c>
      <c r="U57" s="182">
        <f>IFERROR(J57/SUM(P57:P58),"-")</f>
        <v>50000</v>
      </c>
      <c r="V57" s="84">
        <v>1</v>
      </c>
      <c r="W57" s="82">
        <f>IF(P57=0,"-",V57/P57)</f>
        <v>1</v>
      </c>
      <c r="X57" s="186">
        <v>3000</v>
      </c>
      <c r="Y57" s="187">
        <f>IFERROR(X57/P57,"-")</f>
        <v>3000</v>
      </c>
      <c r="Z57" s="187">
        <f>IFERROR(X57/V57,"-")</f>
        <v>3000</v>
      </c>
      <c r="AA57" s="188">
        <f>SUM(X57:X58)-SUM(J57:J58)</f>
        <v>-147000</v>
      </c>
      <c r="AB57" s="85">
        <f>SUM(X57:X58)/SUM(J57:J58)</f>
        <v>0.02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1</v>
      </c>
      <c r="BO57" s="120">
        <f>IF(P57=0,"",IF(BN57=0,"",(BN57/P57)))</f>
        <v>1</v>
      </c>
      <c r="BP57" s="121">
        <v>1</v>
      </c>
      <c r="BQ57" s="122">
        <f>IFERROR(BP57/BN57,"-")</f>
        <v>1</v>
      </c>
      <c r="BR57" s="123">
        <v>3000</v>
      </c>
      <c r="BS57" s="124">
        <f>IFERROR(BR57/BN57,"-")</f>
        <v>3000</v>
      </c>
      <c r="BT57" s="125">
        <v>1</v>
      </c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3000</v>
      </c>
      <c r="CQ57" s="141">
        <v>3000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177</v>
      </c>
      <c r="C58" s="203"/>
      <c r="D58" s="203" t="s">
        <v>133</v>
      </c>
      <c r="E58" s="203" t="s">
        <v>134</v>
      </c>
      <c r="F58" s="203" t="s">
        <v>76</v>
      </c>
      <c r="G58" s="203"/>
      <c r="H58" s="90"/>
      <c r="I58" s="90"/>
      <c r="J58" s="188"/>
      <c r="K58" s="81">
        <v>30</v>
      </c>
      <c r="L58" s="81">
        <v>18</v>
      </c>
      <c r="M58" s="81">
        <v>1</v>
      </c>
      <c r="N58" s="91">
        <v>2</v>
      </c>
      <c r="O58" s="92">
        <v>0</v>
      </c>
      <c r="P58" s="93">
        <f>N58+O58</f>
        <v>2</v>
      </c>
      <c r="Q58" s="82">
        <f>IFERROR(P58/M58,"-")</f>
        <v>2</v>
      </c>
      <c r="R58" s="81">
        <v>0</v>
      </c>
      <c r="S58" s="81">
        <v>1</v>
      </c>
      <c r="T58" s="82">
        <f>IFERROR(S58/(O58+P58),"-")</f>
        <v>0.5</v>
      </c>
      <c r="U58" s="182"/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0.64666666666667</v>
      </c>
      <c r="B59" s="203" t="s">
        <v>178</v>
      </c>
      <c r="C59" s="203"/>
      <c r="D59" s="203" t="s">
        <v>137</v>
      </c>
      <c r="E59" s="203" t="s">
        <v>138</v>
      </c>
      <c r="F59" s="203" t="s">
        <v>64</v>
      </c>
      <c r="G59" s="203" t="s">
        <v>69</v>
      </c>
      <c r="H59" s="90" t="s">
        <v>170</v>
      </c>
      <c r="I59" s="205" t="s">
        <v>131</v>
      </c>
      <c r="J59" s="188">
        <v>150000</v>
      </c>
      <c r="K59" s="81">
        <v>13</v>
      </c>
      <c r="L59" s="81">
        <v>0</v>
      </c>
      <c r="M59" s="81">
        <v>52</v>
      </c>
      <c r="N59" s="91">
        <v>3</v>
      </c>
      <c r="O59" s="92">
        <v>0</v>
      </c>
      <c r="P59" s="93">
        <f>N59+O59</f>
        <v>3</v>
      </c>
      <c r="Q59" s="82">
        <f>IFERROR(P59/M59,"-")</f>
        <v>0.057692307692308</v>
      </c>
      <c r="R59" s="81">
        <v>0</v>
      </c>
      <c r="S59" s="81">
        <v>2</v>
      </c>
      <c r="T59" s="82">
        <f>IFERROR(S59/(O59+P59),"-")</f>
        <v>0.66666666666667</v>
      </c>
      <c r="U59" s="182">
        <f>IFERROR(J59/SUM(P59:P60),"-")</f>
        <v>8823.5294117647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-53000</v>
      </c>
      <c r="AB59" s="85">
        <f>SUM(X59:X60)/SUM(J59:J60)</f>
        <v>0.64666666666667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0.33333333333333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>
        <v>1</v>
      </c>
      <c r="AW59" s="107">
        <f>IF(P59=0,"",IF(AV59=0,"",(AV59/P59)))</f>
        <v>0.33333333333333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179</v>
      </c>
      <c r="C60" s="203"/>
      <c r="D60" s="203" t="s">
        <v>137</v>
      </c>
      <c r="E60" s="203" t="s">
        <v>138</v>
      </c>
      <c r="F60" s="203" t="s">
        <v>76</v>
      </c>
      <c r="G60" s="203"/>
      <c r="H60" s="90"/>
      <c r="I60" s="90"/>
      <c r="J60" s="188"/>
      <c r="K60" s="81">
        <v>97</v>
      </c>
      <c r="L60" s="81">
        <v>58</v>
      </c>
      <c r="M60" s="81">
        <v>20</v>
      </c>
      <c r="N60" s="91">
        <v>14</v>
      </c>
      <c r="O60" s="92">
        <v>0</v>
      </c>
      <c r="P60" s="93">
        <f>N60+O60</f>
        <v>14</v>
      </c>
      <c r="Q60" s="82">
        <f>IFERROR(P60/M60,"-")</f>
        <v>0.7</v>
      </c>
      <c r="R60" s="81">
        <v>3</v>
      </c>
      <c r="S60" s="81">
        <v>3</v>
      </c>
      <c r="T60" s="82">
        <f>IFERROR(S60/(O60+P60),"-")</f>
        <v>0.21428571428571</v>
      </c>
      <c r="U60" s="182"/>
      <c r="V60" s="84">
        <v>3</v>
      </c>
      <c r="W60" s="82">
        <f>IF(P60=0,"-",V60/P60)</f>
        <v>0.21428571428571</v>
      </c>
      <c r="X60" s="186">
        <v>97000</v>
      </c>
      <c r="Y60" s="187">
        <f>IFERROR(X60/P60,"-")</f>
        <v>6928.5714285714</v>
      </c>
      <c r="Z60" s="187">
        <f>IFERROR(X60/V60,"-")</f>
        <v>32333.333333333</v>
      </c>
      <c r="AA60" s="188"/>
      <c r="AB60" s="85"/>
      <c r="AC60" s="79"/>
      <c r="AD60" s="94">
        <v>1</v>
      </c>
      <c r="AE60" s="95">
        <f>IF(P60=0,"",IF(AD60=0,"",(AD60/P60)))</f>
        <v>0.071428571428571</v>
      </c>
      <c r="AF60" s="94"/>
      <c r="AG60" s="96">
        <f>IFERROR(AF60/AD60,"-")</f>
        <v>0</v>
      </c>
      <c r="AH60" s="97"/>
      <c r="AI60" s="98">
        <f>IFERROR(AH60/AD60,"-")</f>
        <v>0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3</v>
      </c>
      <c r="BF60" s="113">
        <f>IF(P60=0,"",IF(BE60=0,"",(BE60/P60)))</f>
        <v>0.21428571428571</v>
      </c>
      <c r="BG60" s="112">
        <v>1</v>
      </c>
      <c r="BH60" s="114">
        <f>IFERROR(BG60/BE60,"-")</f>
        <v>0.33333333333333</v>
      </c>
      <c r="BI60" s="115">
        <v>5000</v>
      </c>
      <c r="BJ60" s="116">
        <f>IFERROR(BI60/BE60,"-")</f>
        <v>1666.6666666667</v>
      </c>
      <c r="BK60" s="117">
        <v>1</v>
      </c>
      <c r="BL60" s="117"/>
      <c r="BM60" s="117"/>
      <c r="BN60" s="119">
        <v>4</v>
      </c>
      <c r="BO60" s="120">
        <f>IF(P60=0,"",IF(BN60=0,"",(BN60/P60)))</f>
        <v>0.28571428571429</v>
      </c>
      <c r="BP60" s="121">
        <v>1</v>
      </c>
      <c r="BQ60" s="122">
        <f>IFERROR(BP60/BN60,"-")</f>
        <v>0.25</v>
      </c>
      <c r="BR60" s="123">
        <v>84000</v>
      </c>
      <c r="BS60" s="124">
        <f>IFERROR(BR60/BN60,"-")</f>
        <v>21000</v>
      </c>
      <c r="BT60" s="125"/>
      <c r="BU60" s="125"/>
      <c r="BV60" s="125">
        <v>1</v>
      </c>
      <c r="BW60" s="126">
        <v>6</v>
      </c>
      <c r="BX60" s="127">
        <f>IF(P60=0,"",IF(BW60=0,"",(BW60/P60)))</f>
        <v>0.42857142857143</v>
      </c>
      <c r="BY60" s="128">
        <v>1</v>
      </c>
      <c r="BZ60" s="129">
        <f>IFERROR(BY60/BW60,"-")</f>
        <v>0.16666666666667</v>
      </c>
      <c r="CA60" s="130">
        <v>11000</v>
      </c>
      <c r="CB60" s="131">
        <f>IFERROR(CA60/BW60,"-")</f>
        <v>1833.3333333333</v>
      </c>
      <c r="CC60" s="132"/>
      <c r="CD60" s="132">
        <v>1</v>
      </c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3</v>
      </c>
      <c r="CP60" s="141">
        <v>97000</v>
      </c>
      <c r="CQ60" s="141">
        <v>84000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0.16923076923077</v>
      </c>
      <c r="B61" s="203" t="s">
        <v>180</v>
      </c>
      <c r="C61" s="203"/>
      <c r="D61" s="203" t="s">
        <v>133</v>
      </c>
      <c r="E61" s="203" t="s">
        <v>134</v>
      </c>
      <c r="F61" s="203" t="s">
        <v>64</v>
      </c>
      <c r="G61" s="203" t="s">
        <v>79</v>
      </c>
      <c r="H61" s="90" t="s">
        <v>170</v>
      </c>
      <c r="I61" s="90" t="s">
        <v>181</v>
      </c>
      <c r="J61" s="188">
        <v>130000</v>
      </c>
      <c r="K61" s="81">
        <v>8</v>
      </c>
      <c r="L61" s="81">
        <v>0</v>
      </c>
      <c r="M61" s="81">
        <v>26</v>
      </c>
      <c r="N61" s="91">
        <v>2</v>
      </c>
      <c r="O61" s="92">
        <v>0</v>
      </c>
      <c r="P61" s="93">
        <f>N61+O61</f>
        <v>2</v>
      </c>
      <c r="Q61" s="82">
        <f>IFERROR(P61/M61,"-")</f>
        <v>0.076923076923077</v>
      </c>
      <c r="R61" s="81">
        <v>0</v>
      </c>
      <c r="S61" s="81">
        <v>1</v>
      </c>
      <c r="T61" s="82">
        <f>IFERROR(S61/(O61+P61),"-")</f>
        <v>0.5</v>
      </c>
      <c r="U61" s="182">
        <f>IFERROR(J61/SUM(P61:P62),"-")</f>
        <v>26000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-108000</v>
      </c>
      <c r="AB61" s="85">
        <f>SUM(X61:X62)/SUM(J61:J62)</f>
        <v>0.16923076923077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182</v>
      </c>
      <c r="C62" s="203"/>
      <c r="D62" s="203" t="s">
        <v>133</v>
      </c>
      <c r="E62" s="203" t="s">
        <v>134</v>
      </c>
      <c r="F62" s="203" t="s">
        <v>76</v>
      </c>
      <c r="G62" s="203"/>
      <c r="H62" s="90"/>
      <c r="I62" s="90"/>
      <c r="J62" s="188"/>
      <c r="K62" s="81">
        <v>20</v>
      </c>
      <c r="L62" s="81">
        <v>16</v>
      </c>
      <c r="M62" s="81">
        <v>2</v>
      </c>
      <c r="N62" s="91">
        <v>3</v>
      </c>
      <c r="O62" s="92">
        <v>0</v>
      </c>
      <c r="P62" s="93">
        <f>N62+O62</f>
        <v>3</v>
      </c>
      <c r="Q62" s="82">
        <f>IFERROR(P62/M62,"-")</f>
        <v>1.5</v>
      </c>
      <c r="R62" s="81">
        <v>1</v>
      </c>
      <c r="S62" s="81">
        <v>1</v>
      </c>
      <c r="T62" s="82">
        <f>IFERROR(S62/(O62+P62),"-")</f>
        <v>0.33333333333333</v>
      </c>
      <c r="U62" s="182"/>
      <c r="V62" s="84">
        <v>1</v>
      </c>
      <c r="W62" s="82">
        <f>IF(P62=0,"-",V62/P62)</f>
        <v>0.33333333333333</v>
      </c>
      <c r="X62" s="186">
        <v>22000</v>
      </c>
      <c r="Y62" s="187">
        <f>IFERROR(X62/P62,"-")</f>
        <v>7333.3333333333</v>
      </c>
      <c r="Z62" s="187">
        <f>IFERROR(X62/V62,"-")</f>
        <v>22000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>
        <v>1</v>
      </c>
      <c r="AW62" s="107">
        <f>IF(P62=0,"",IF(AV62=0,"",(AV62/P62)))</f>
        <v>0.33333333333333</v>
      </c>
      <c r="AX62" s="106"/>
      <c r="AY62" s="108">
        <f>IFERROR(AX62/AV62,"-")</f>
        <v>0</v>
      </c>
      <c r="AZ62" s="109"/>
      <c r="BA62" s="110">
        <f>IFERROR(AZ62/AV62,"-")</f>
        <v>0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2</v>
      </c>
      <c r="BX62" s="127">
        <f>IF(P62=0,"",IF(BW62=0,"",(BW62/P62)))</f>
        <v>0.66666666666667</v>
      </c>
      <c r="BY62" s="128">
        <v>1</v>
      </c>
      <c r="BZ62" s="129">
        <f>IFERROR(BY62/BW62,"-")</f>
        <v>0.5</v>
      </c>
      <c r="CA62" s="130">
        <v>22000</v>
      </c>
      <c r="CB62" s="131">
        <f>IFERROR(CA62/BW62,"-")</f>
        <v>11000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22000</v>
      </c>
      <c r="CQ62" s="141">
        <v>22000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0.046153846153846</v>
      </c>
      <c r="B63" s="203" t="s">
        <v>183</v>
      </c>
      <c r="C63" s="203"/>
      <c r="D63" s="203" t="s">
        <v>137</v>
      </c>
      <c r="E63" s="203" t="s">
        <v>138</v>
      </c>
      <c r="F63" s="203" t="s">
        <v>64</v>
      </c>
      <c r="G63" s="203" t="s">
        <v>79</v>
      </c>
      <c r="H63" s="90" t="s">
        <v>170</v>
      </c>
      <c r="I63" s="204" t="s">
        <v>184</v>
      </c>
      <c r="J63" s="188">
        <v>130000</v>
      </c>
      <c r="K63" s="81">
        <v>8</v>
      </c>
      <c r="L63" s="81">
        <v>0</v>
      </c>
      <c r="M63" s="81">
        <v>22</v>
      </c>
      <c r="N63" s="91">
        <v>2</v>
      </c>
      <c r="O63" s="92">
        <v>0</v>
      </c>
      <c r="P63" s="93">
        <f>N63+O63</f>
        <v>2</v>
      </c>
      <c r="Q63" s="82">
        <f>IFERROR(P63/M63,"-")</f>
        <v>0.090909090909091</v>
      </c>
      <c r="R63" s="81">
        <v>0</v>
      </c>
      <c r="S63" s="81">
        <v>1</v>
      </c>
      <c r="T63" s="82">
        <f>IFERROR(S63/(O63+P63),"-")</f>
        <v>0.5</v>
      </c>
      <c r="U63" s="182">
        <f>IFERROR(J63/SUM(P63:P64),"-")</f>
        <v>26000</v>
      </c>
      <c r="V63" s="84">
        <v>1</v>
      </c>
      <c r="W63" s="82">
        <f>IF(P63=0,"-",V63/P63)</f>
        <v>0.5</v>
      </c>
      <c r="X63" s="186">
        <v>6000</v>
      </c>
      <c r="Y63" s="187">
        <f>IFERROR(X63/P63,"-")</f>
        <v>3000</v>
      </c>
      <c r="Z63" s="187">
        <f>IFERROR(X63/V63,"-")</f>
        <v>6000</v>
      </c>
      <c r="AA63" s="188">
        <f>SUM(X63:X64)-SUM(J63:J64)</f>
        <v>-124000</v>
      </c>
      <c r="AB63" s="85">
        <f>SUM(X63:X64)/SUM(J63:J64)</f>
        <v>0.046153846153846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2</v>
      </c>
      <c r="BO63" s="120">
        <f>IF(P63=0,"",IF(BN63=0,"",(BN63/P63)))</f>
        <v>1</v>
      </c>
      <c r="BP63" s="121">
        <v>1</v>
      </c>
      <c r="BQ63" s="122">
        <f>IFERROR(BP63/BN63,"-")</f>
        <v>0.5</v>
      </c>
      <c r="BR63" s="123">
        <v>6000</v>
      </c>
      <c r="BS63" s="124">
        <f>IFERROR(BR63/BN63,"-")</f>
        <v>3000</v>
      </c>
      <c r="BT63" s="125"/>
      <c r="BU63" s="125">
        <v>1</v>
      </c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6000</v>
      </c>
      <c r="CQ63" s="141">
        <v>6000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185</v>
      </c>
      <c r="C64" s="203"/>
      <c r="D64" s="203" t="s">
        <v>137</v>
      </c>
      <c r="E64" s="203" t="s">
        <v>138</v>
      </c>
      <c r="F64" s="203" t="s">
        <v>76</v>
      </c>
      <c r="G64" s="203"/>
      <c r="H64" s="90"/>
      <c r="I64" s="90"/>
      <c r="J64" s="188"/>
      <c r="K64" s="81">
        <v>14</v>
      </c>
      <c r="L64" s="81">
        <v>11</v>
      </c>
      <c r="M64" s="81">
        <v>0</v>
      </c>
      <c r="N64" s="91">
        <v>3</v>
      </c>
      <c r="O64" s="92">
        <v>0</v>
      </c>
      <c r="P64" s="93">
        <f>N64+O64</f>
        <v>3</v>
      </c>
      <c r="Q64" s="82" t="str">
        <f>IFERROR(P64/M64,"-")</f>
        <v>-</v>
      </c>
      <c r="R64" s="81">
        <v>0</v>
      </c>
      <c r="S64" s="81">
        <v>0</v>
      </c>
      <c r="T64" s="82">
        <f>IFERROR(S64/(O64+P64),"-")</f>
        <v>0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0.33333333333333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>
        <v>2</v>
      </c>
      <c r="BF64" s="113">
        <f>IF(P64=0,"",IF(BE64=0,"",(BE64/P64)))</f>
        <v>0.66666666666667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/>
      <c r="BO64" s="120">
        <f>IF(P64=0,"",IF(BN64=0,"",(BN64/P64)))</f>
        <v>0</v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0.7</v>
      </c>
      <c r="B65" s="203" t="s">
        <v>186</v>
      </c>
      <c r="C65" s="203"/>
      <c r="D65" s="203" t="s">
        <v>133</v>
      </c>
      <c r="E65" s="203" t="s">
        <v>134</v>
      </c>
      <c r="F65" s="203" t="s">
        <v>64</v>
      </c>
      <c r="G65" s="203" t="s">
        <v>83</v>
      </c>
      <c r="H65" s="90" t="s">
        <v>170</v>
      </c>
      <c r="I65" s="205" t="s">
        <v>187</v>
      </c>
      <c r="J65" s="188">
        <v>130000</v>
      </c>
      <c r="K65" s="81">
        <v>19</v>
      </c>
      <c r="L65" s="81">
        <v>0</v>
      </c>
      <c r="M65" s="81">
        <v>66</v>
      </c>
      <c r="N65" s="91">
        <v>5</v>
      </c>
      <c r="O65" s="92">
        <v>0</v>
      </c>
      <c r="P65" s="93">
        <f>N65+O65</f>
        <v>5</v>
      </c>
      <c r="Q65" s="82">
        <f>IFERROR(P65/M65,"-")</f>
        <v>0.075757575757576</v>
      </c>
      <c r="R65" s="81">
        <v>0</v>
      </c>
      <c r="S65" s="81">
        <v>2</v>
      </c>
      <c r="T65" s="82">
        <f>IFERROR(S65/(O65+P65),"-")</f>
        <v>0.4</v>
      </c>
      <c r="U65" s="182">
        <f>IFERROR(J65/SUM(P65:P66),"-")</f>
        <v>10833.333333333</v>
      </c>
      <c r="V65" s="84">
        <v>1</v>
      </c>
      <c r="W65" s="82">
        <f>IF(P65=0,"-",V65/P65)</f>
        <v>0.2</v>
      </c>
      <c r="X65" s="186">
        <v>17000</v>
      </c>
      <c r="Y65" s="187">
        <f>IFERROR(X65/P65,"-")</f>
        <v>3400</v>
      </c>
      <c r="Z65" s="187">
        <f>IFERROR(X65/V65,"-")</f>
        <v>17000</v>
      </c>
      <c r="AA65" s="188">
        <f>SUM(X65:X66)-SUM(J65:J66)</f>
        <v>-39000</v>
      </c>
      <c r="AB65" s="85">
        <f>SUM(X65:X66)/SUM(J65:J66)</f>
        <v>0.7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0.2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3</v>
      </c>
      <c r="BO65" s="120">
        <f>IF(P65=0,"",IF(BN65=0,"",(BN65/P65)))</f>
        <v>0.6</v>
      </c>
      <c r="BP65" s="121">
        <v>1</v>
      </c>
      <c r="BQ65" s="122">
        <f>IFERROR(BP65/BN65,"-")</f>
        <v>0.33333333333333</v>
      </c>
      <c r="BR65" s="123">
        <v>17000</v>
      </c>
      <c r="BS65" s="124">
        <f>IFERROR(BR65/BN65,"-")</f>
        <v>5666.6666666667</v>
      </c>
      <c r="BT65" s="125"/>
      <c r="BU65" s="125"/>
      <c r="BV65" s="125">
        <v>1</v>
      </c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>
        <v>1</v>
      </c>
      <c r="CG65" s="134">
        <f>IF(P65=0,"",IF(CF65=0,"",(CF65/P65)))</f>
        <v>0.2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1</v>
      </c>
      <c r="CP65" s="141">
        <v>17000</v>
      </c>
      <c r="CQ65" s="141">
        <v>17000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188</v>
      </c>
      <c r="C66" s="203"/>
      <c r="D66" s="203" t="s">
        <v>133</v>
      </c>
      <c r="E66" s="203" t="s">
        <v>134</v>
      </c>
      <c r="F66" s="203" t="s">
        <v>76</v>
      </c>
      <c r="G66" s="203"/>
      <c r="H66" s="90"/>
      <c r="I66" s="90"/>
      <c r="J66" s="188"/>
      <c r="K66" s="81">
        <v>50</v>
      </c>
      <c r="L66" s="81">
        <v>31</v>
      </c>
      <c r="M66" s="81">
        <v>25</v>
      </c>
      <c r="N66" s="91">
        <v>7</v>
      </c>
      <c r="O66" s="92">
        <v>0</v>
      </c>
      <c r="P66" s="93">
        <f>N66+O66</f>
        <v>7</v>
      </c>
      <c r="Q66" s="82">
        <f>IFERROR(P66/M66,"-")</f>
        <v>0.28</v>
      </c>
      <c r="R66" s="81">
        <v>1</v>
      </c>
      <c r="S66" s="81">
        <v>1</v>
      </c>
      <c r="T66" s="82">
        <f>IFERROR(S66/(O66+P66),"-")</f>
        <v>0.14285714285714</v>
      </c>
      <c r="U66" s="182"/>
      <c r="V66" s="84">
        <v>2</v>
      </c>
      <c r="W66" s="82">
        <f>IF(P66=0,"-",V66/P66)</f>
        <v>0.28571428571429</v>
      </c>
      <c r="X66" s="186">
        <v>74000</v>
      </c>
      <c r="Y66" s="187">
        <f>IFERROR(X66/P66,"-")</f>
        <v>10571.428571429</v>
      </c>
      <c r="Z66" s="187">
        <f>IFERROR(X66/V66,"-")</f>
        <v>37000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0.14285714285714</v>
      </c>
      <c r="BG66" s="112">
        <v>1</v>
      </c>
      <c r="BH66" s="114">
        <f>IFERROR(BG66/BE66,"-")</f>
        <v>1</v>
      </c>
      <c r="BI66" s="115">
        <v>33000</v>
      </c>
      <c r="BJ66" s="116">
        <f>IFERROR(BI66/BE66,"-")</f>
        <v>33000</v>
      </c>
      <c r="BK66" s="117"/>
      <c r="BL66" s="117"/>
      <c r="BM66" s="117">
        <v>1</v>
      </c>
      <c r="BN66" s="119">
        <v>1</v>
      </c>
      <c r="BO66" s="120">
        <f>IF(P66=0,"",IF(BN66=0,"",(BN66/P66)))</f>
        <v>0.14285714285714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>
        <v>5</v>
      </c>
      <c r="BX66" s="127">
        <f>IF(P66=0,"",IF(BW66=0,"",(BW66/P66)))</f>
        <v>0.71428571428571</v>
      </c>
      <c r="BY66" s="128">
        <v>1</v>
      </c>
      <c r="BZ66" s="129">
        <f>IFERROR(BY66/BW66,"-")</f>
        <v>0.2</v>
      </c>
      <c r="CA66" s="130">
        <v>41000</v>
      </c>
      <c r="CB66" s="131">
        <f>IFERROR(CA66/BW66,"-")</f>
        <v>8200</v>
      </c>
      <c r="CC66" s="132"/>
      <c r="CD66" s="132"/>
      <c r="CE66" s="132">
        <v>1</v>
      </c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2</v>
      </c>
      <c r="CP66" s="141">
        <v>74000</v>
      </c>
      <c r="CQ66" s="141">
        <v>41000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0.83846153846154</v>
      </c>
      <c r="B67" s="203" t="s">
        <v>189</v>
      </c>
      <c r="C67" s="203"/>
      <c r="D67" s="203" t="s">
        <v>137</v>
      </c>
      <c r="E67" s="203" t="s">
        <v>138</v>
      </c>
      <c r="F67" s="203" t="s">
        <v>64</v>
      </c>
      <c r="G67" s="203" t="s">
        <v>83</v>
      </c>
      <c r="H67" s="90" t="s">
        <v>170</v>
      </c>
      <c r="I67" s="205" t="s">
        <v>173</v>
      </c>
      <c r="J67" s="188">
        <v>130000</v>
      </c>
      <c r="K67" s="81">
        <v>5</v>
      </c>
      <c r="L67" s="81">
        <v>0</v>
      </c>
      <c r="M67" s="81">
        <v>24</v>
      </c>
      <c r="N67" s="91">
        <v>5</v>
      </c>
      <c r="O67" s="92">
        <v>0</v>
      </c>
      <c r="P67" s="93">
        <f>N67+O67</f>
        <v>5</v>
      </c>
      <c r="Q67" s="82">
        <f>IFERROR(P67/M67,"-")</f>
        <v>0.20833333333333</v>
      </c>
      <c r="R67" s="81">
        <v>0</v>
      </c>
      <c r="S67" s="81">
        <v>1</v>
      </c>
      <c r="T67" s="82">
        <f>IFERROR(S67/(O67+P67),"-")</f>
        <v>0.2</v>
      </c>
      <c r="U67" s="182">
        <f>IFERROR(J67/SUM(P67:P68),"-")</f>
        <v>10000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-21000</v>
      </c>
      <c r="AB67" s="85">
        <f>SUM(X67:X68)/SUM(J67:J68)</f>
        <v>0.83846153846154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>
        <v>1</v>
      </c>
      <c r="AW67" s="107">
        <f>IF(P67=0,"",IF(AV67=0,"",(AV67/P67)))</f>
        <v>0.2</v>
      </c>
      <c r="AX67" s="106"/>
      <c r="AY67" s="108">
        <f>IFERROR(AX67/AV67,"-")</f>
        <v>0</v>
      </c>
      <c r="AZ67" s="109"/>
      <c r="BA67" s="110">
        <f>IFERROR(AZ67/AV67,"-")</f>
        <v>0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4</v>
      </c>
      <c r="BO67" s="120">
        <f>IF(P67=0,"",IF(BN67=0,"",(BN67/P67)))</f>
        <v>0.8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190</v>
      </c>
      <c r="C68" s="203"/>
      <c r="D68" s="203" t="s">
        <v>137</v>
      </c>
      <c r="E68" s="203" t="s">
        <v>138</v>
      </c>
      <c r="F68" s="203" t="s">
        <v>76</v>
      </c>
      <c r="G68" s="203"/>
      <c r="H68" s="90"/>
      <c r="I68" s="90"/>
      <c r="J68" s="188"/>
      <c r="K68" s="81">
        <v>31</v>
      </c>
      <c r="L68" s="81">
        <v>24</v>
      </c>
      <c r="M68" s="81">
        <v>3</v>
      </c>
      <c r="N68" s="91">
        <v>8</v>
      </c>
      <c r="O68" s="92">
        <v>0</v>
      </c>
      <c r="P68" s="93">
        <f>N68+O68</f>
        <v>8</v>
      </c>
      <c r="Q68" s="82">
        <f>IFERROR(P68/M68,"-")</f>
        <v>2.6666666666667</v>
      </c>
      <c r="R68" s="81">
        <v>0</v>
      </c>
      <c r="S68" s="81">
        <v>5</v>
      </c>
      <c r="T68" s="82">
        <f>IFERROR(S68/(O68+P68),"-")</f>
        <v>0.625</v>
      </c>
      <c r="U68" s="182"/>
      <c r="V68" s="84">
        <v>3</v>
      </c>
      <c r="W68" s="82">
        <f>IF(P68=0,"-",V68/P68)</f>
        <v>0.375</v>
      </c>
      <c r="X68" s="186">
        <v>109000</v>
      </c>
      <c r="Y68" s="187">
        <f>IFERROR(X68/P68,"-")</f>
        <v>13625</v>
      </c>
      <c r="Z68" s="187">
        <f>IFERROR(X68/V68,"-")</f>
        <v>36333.333333333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2</v>
      </c>
      <c r="BF68" s="113">
        <f>IF(P68=0,"",IF(BE68=0,"",(BE68/P68)))</f>
        <v>0.25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2</v>
      </c>
      <c r="BO68" s="120">
        <f>IF(P68=0,"",IF(BN68=0,"",(BN68/P68)))</f>
        <v>0.25</v>
      </c>
      <c r="BP68" s="121">
        <v>1</v>
      </c>
      <c r="BQ68" s="122">
        <f>IFERROR(BP68/BN68,"-")</f>
        <v>0.5</v>
      </c>
      <c r="BR68" s="123">
        <v>48000</v>
      </c>
      <c r="BS68" s="124">
        <f>IFERROR(BR68/BN68,"-")</f>
        <v>24000</v>
      </c>
      <c r="BT68" s="125"/>
      <c r="BU68" s="125"/>
      <c r="BV68" s="125">
        <v>1</v>
      </c>
      <c r="BW68" s="126">
        <v>2</v>
      </c>
      <c r="BX68" s="127">
        <f>IF(P68=0,"",IF(BW68=0,"",(BW68/P68)))</f>
        <v>0.25</v>
      </c>
      <c r="BY68" s="128">
        <v>1</v>
      </c>
      <c r="BZ68" s="129">
        <f>IFERROR(BY68/BW68,"-")</f>
        <v>0.5</v>
      </c>
      <c r="CA68" s="130">
        <v>23000</v>
      </c>
      <c r="CB68" s="131">
        <f>IFERROR(CA68/BW68,"-")</f>
        <v>11500</v>
      </c>
      <c r="CC68" s="132"/>
      <c r="CD68" s="132"/>
      <c r="CE68" s="132">
        <v>1</v>
      </c>
      <c r="CF68" s="133">
        <v>2</v>
      </c>
      <c r="CG68" s="134">
        <f>IF(P68=0,"",IF(CF68=0,"",(CF68/P68)))</f>
        <v>0.25</v>
      </c>
      <c r="CH68" s="135">
        <v>1</v>
      </c>
      <c r="CI68" s="136">
        <f>IFERROR(CH68/CF68,"-")</f>
        <v>0.5</v>
      </c>
      <c r="CJ68" s="137">
        <v>38000</v>
      </c>
      <c r="CK68" s="138">
        <f>IFERROR(CJ68/CF68,"-")</f>
        <v>19000</v>
      </c>
      <c r="CL68" s="139"/>
      <c r="CM68" s="139"/>
      <c r="CN68" s="139">
        <v>1</v>
      </c>
      <c r="CO68" s="140">
        <v>3</v>
      </c>
      <c r="CP68" s="141">
        <v>109000</v>
      </c>
      <c r="CQ68" s="141">
        <v>48000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0.26923076923077</v>
      </c>
      <c r="B69" s="203" t="s">
        <v>191</v>
      </c>
      <c r="C69" s="203"/>
      <c r="D69" s="203" t="s">
        <v>62</v>
      </c>
      <c r="E69" s="203" t="s">
        <v>63</v>
      </c>
      <c r="F69" s="203" t="s">
        <v>64</v>
      </c>
      <c r="G69" s="203" t="s">
        <v>86</v>
      </c>
      <c r="H69" s="90" t="s">
        <v>170</v>
      </c>
      <c r="I69" s="204" t="s">
        <v>192</v>
      </c>
      <c r="J69" s="188">
        <v>130000</v>
      </c>
      <c r="K69" s="81">
        <v>13</v>
      </c>
      <c r="L69" s="81">
        <v>0</v>
      </c>
      <c r="M69" s="81">
        <v>32</v>
      </c>
      <c r="N69" s="91">
        <v>8</v>
      </c>
      <c r="O69" s="92">
        <v>0</v>
      </c>
      <c r="P69" s="93">
        <f>N69+O69</f>
        <v>8</v>
      </c>
      <c r="Q69" s="82">
        <f>IFERROR(P69/M69,"-")</f>
        <v>0.25</v>
      </c>
      <c r="R69" s="81">
        <v>2</v>
      </c>
      <c r="S69" s="81">
        <v>3</v>
      </c>
      <c r="T69" s="82">
        <f>IFERROR(S69/(O69+P69),"-")</f>
        <v>0.375</v>
      </c>
      <c r="U69" s="182">
        <f>IFERROR(J69/SUM(P69:P70),"-")</f>
        <v>8125</v>
      </c>
      <c r="V69" s="84">
        <v>2</v>
      </c>
      <c r="W69" s="82">
        <f>IF(P69=0,"-",V69/P69)</f>
        <v>0.25</v>
      </c>
      <c r="X69" s="186">
        <v>29000</v>
      </c>
      <c r="Y69" s="187">
        <f>IFERROR(X69/P69,"-")</f>
        <v>3625</v>
      </c>
      <c r="Z69" s="187">
        <f>IFERROR(X69/V69,"-")</f>
        <v>14500</v>
      </c>
      <c r="AA69" s="188">
        <f>SUM(X69:X70)-SUM(J69:J70)</f>
        <v>-95000</v>
      </c>
      <c r="AB69" s="85">
        <f>SUM(X69:X70)/SUM(J69:J70)</f>
        <v>0.26923076923077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>
        <v>2</v>
      </c>
      <c r="AN69" s="101">
        <f>IF(P69=0,"",IF(AM69=0,"",(AM69/P69)))</f>
        <v>0.25</v>
      </c>
      <c r="AO69" s="100"/>
      <c r="AP69" s="102">
        <f>IFERROR(AP69/AM69,"-")</f>
        <v>0</v>
      </c>
      <c r="AQ69" s="103"/>
      <c r="AR69" s="104">
        <f>IFERROR(AQ69/AM69,"-")</f>
        <v>0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>
        <v>3</v>
      </c>
      <c r="BF69" s="113">
        <f>IF(P69=0,"",IF(BE69=0,"",(BE69/P69)))</f>
        <v>0.375</v>
      </c>
      <c r="BG69" s="112">
        <v>1</v>
      </c>
      <c r="BH69" s="114">
        <f>IFERROR(BG69/BE69,"-")</f>
        <v>0.33333333333333</v>
      </c>
      <c r="BI69" s="115">
        <v>5000</v>
      </c>
      <c r="BJ69" s="116">
        <f>IFERROR(BI69/BE69,"-")</f>
        <v>1666.6666666667</v>
      </c>
      <c r="BK69" s="117">
        <v>1</v>
      </c>
      <c r="BL69" s="117"/>
      <c r="BM69" s="117"/>
      <c r="BN69" s="119">
        <v>1</v>
      </c>
      <c r="BO69" s="120">
        <f>IF(P69=0,"",IF(BN69=0,"",(BN69/P69)))</f>
        <v>0.125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0.25</v>
      </c>
      <c r="BY69" s="128">
        <v>1</v>
      </c>
      <c r="BZ69" s="129">
        <f>IFERROR(BY69/BW69,"-")</f>
        <v>0.5</v>
      </c>
      <c r="CA69" s="130">
        <v>24000</v>
      </c>
      <c r="CB69" s="131">
        <f>IFERROR(CA69/BW69,"-")</f>
        <v>12000</v>
      </c>
      <c r="CC69" s="132"/>
      <c r="CD69" s="132"/>
      <c r="CE69" s="132">
        <v>1</v>
      </c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2</v>
      </c>
      <c r="CP69" s="141">
        <v>29000</v>
      </c>
      <c r="CQ69" s="141">
        <v>24000</v>
      </c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193</v>
      </c>
      <c r="C70" s="203"/>
      <c r="D70" s="203" t="s">
        <v>62</v>
      </c>
      <c r="E70" s="203" t="s">
        <v>63</v>
      </c>
      <c r="F70" s="203" t="s">
        <v>76</v>
      </c>
      <c r="G70" s="203"/>
      <c r="H70" s="90"/>
      <c r="I70" s="90"/>
      <c r="J70" s="188"/>
      <c r="K70" s="81">
        <v>49</v>
      </c>
      <c r="L70" s="81">
        <v>25</v>
      </c>
      <c r="M70" s="81">
        <v>4</v>
      </c>
      <c r="N70" s="91">
        <v>8</v>
      </c>
      <c r="O70" s="92">
        <v>0</v>
      </c>
      <c r="P70" s="93">
        <f>N70+O70</f>
        <v>8</v>
      </c>
      <c r="Q70" s="82">
        <f>IFERROR(P70/M70,"-")</f>
        <v>2</v>
      </c>
      <c r="R70" s="81">
        <v>0</v>
      </c>
      <c r="S70" s="81">
        <v>2</v>
      </c>
      <c r="T70" s="82">
        <f>IFERROR(S70/(O70+P70),"-")</f>
        <v>0.25</v>
      </c>
      <c r="U70" s="182"/>
      <c r="V70" s="84">
        <v>1</v>
      </c>
      <c r="W70" s="82">
        <f>IF(P70=0,"-",V70/P70)</f>
        <v>0.125</v>
      </c>
      <c r="X70" s="186">
        <v>6000</v>
      </c>
      <c r="Y70" s="187">
        <f>IFERROR(X70/P70,"-")</f>
        <v>750</v>
      </c>
      <c r="Z70" s="187">
        <f>IFERROR(X70/V70,"-")</f>
        <v>6000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0.125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3</v>
      </c>
      <c r="BF70" s="113">
        <f>IF(P70=0,"",IF(BE70=0,"",(BE70/P70)))</f>
        <v>0.375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2</v>
      </c>
      <c r="BO70" s="120">
        <f>IF(P70=0,"",IF(BN70=0,"",(BN70/P70)))</f>
        <v>0.25</v>
      </c>
      <c r="BP70" s="121">
        <v>1</v>
      </c>
      <c r="BQ70" s="122">
        <f>IFERROR(BP70/BN70,"-")</f>
        <v>0.5</v>
      </c>
      <c r="BR70" s="123">
        <v>6000</v>
      </c>
      <c r="BS70" s="124">
        <f>IFERROR(BR70/BN70,"-")</f>
        <v>3000</v>
      </c>
      <c r="BT70" s="125"/>
      <c r="BU70" s="125">
        <v>1</v>
      </c>
      <c r="BV70" s="125"/>
      <c r="BW70" s="126">
        <v>1</v>
      </c>
      <c r="BX70" s="127">
        <f>IF(P70=0,"",IF(BW70=0,"",(BW70/P70)))</f>
        <v>0.125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0.125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1</v>
      </c>
      <c r="CP70" s="141">
        <v>6000</v>
      </c>
      <c r="CQ70" s="141">
        <v>6000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0.13076923076923</v>
      </c>
      <c r="B71" s="203" t="s">
        <v>194</v>
      </c>
      <c r="C71" s="203"/>
      <c r="D71" s="203" t="s">
        <v>133</v>
      </c>
      <c r="E71" s="203" t="s">
        <v>134</v>
      </c>
      <c r="F71" s="203" t="s">
        <v>64</v>
      </c>
      <c r="G71" s="203" t="s">
        <v>86</v>
      </c>
      <c r="H71" s="90" t="s">
        <v>170</v>
      </c>
      <c r="I71" s="205" t="s">
        <v>195</v>
      </c>
      <c r="J71" s="188">
        <v>130000</v>
      </c>
      <c r="K71" s="81">
        <v>13</v>
      </c>
      <c r="L71" s="81">
        <v>0</v>
      </c>
      <c r="M71" s="81">
        <v>41</v>
      </c>
      <c r="N71" s="91">
        <v>5</v>
      </c>
      <c r="O71" s="92">
        <v>0</v>
      </c>
      <c r="P71" s="93">
        <f>N71+O71</f>
        <v>5</v>
      </c>
      <c r="Q71" s="82">
        <f>IFERROR(P71/M71,"-")</f>
        <v>0.1219512195122</v>
      </c>
      <c r="R71" s="81">
        <v>2</v>
      </c>
      <c r="S71" s="81">
        <v>2</v>
      </c>
      <c r="T71" s="82">
        <f>IFERROR(S71/(O71+P71),"-")</f>
        <v>0.4</v>
      </c>
      <c r="U71" s="182">
        <f>IFERROR(J71/SUM(P71:P72),"-")</f>
        <v>21666.666666667</v>
      </c>
      <c r="V71" s="84">
        <v>3</v>
      </c>
      <c r="W71" s="82">
        <f>IF(P71=0,"-",V71/P71)</f>
        <v>0.6</v>
      </c>
      <c r="X71" s="186">
        <v>17000</v>
      </c>
      <c r="Y71" s="187">
        <f>IFERROR(X71/P71,"-")</f>
        <v>3400</v>
      </c>
      <c r="Z71" s="187">
        <f>IFERROR(X71/V71,"-")</f>
        <v>5666.6666666667</v>
      </c>
      <c r="AA71" s="188">
        <f>SUM(X71:X72)-SUM(J71:J72)</f>
        <v>-113000</v>
      </c>
      <c r="AB71" s="85">
        <f>SUM(X71:X72)/SUM(J71:J72)</f>
        <v>0.13076923076923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0.2</v>
      </c>
      <c r="BP71" s="121">
        <v>1</v>
      </c>
      <c r="BQ71" s="122">
        <f>IFERROR(BP71/BN71,"-")</f>
        <v>1</v>
      </c>
      <c r="BR71" s="123">
        <v>3000</v>
      </c>
      <c r="BS71" s="124">
        <f>IFERROR(BR71/BN71,"-")</f>
        <v>3000</v>
      </c>
      <c r="BT71" s="125">
        <v>1</v>
      </c>
      <c r="BU71" s="125"/>
      <c r="BV71" s="125"/>
      <c r="BW71" s="126">
        <v>4</v>
      </c>
      <c r="BX71" s="127">
        <f>IF(P71=0,"",IF(BW71=0,"",(BW71/P71)))</f>
        <v>0.8</v>
      </c>
      <c r="BY71" s="128">
        <v>2</v>
      </c>
      <c r="BZ71" s="129">
        <f>IFERROR(BY71/BW71,"-")</f>
        <v>0.5</v>
      </c>
      <c r="CA71" s="130">
        <v>14000</v>
      </c>
      <c r="CB71" s="131">
        <f>IFERROR(CA71/BW71,"-")</f>
        <v>3500</v>
      </c>
      <c r="CC71" s="132">
        <v>1</v>
      </c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3</v>
      </c>
      <c r="CP71" s="141">
        <v>17000</v>
      </c>
      <c r="CQ71" s="141">
        <v>11000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196</v>
      </c>
      <c r="C72" s="203"/>
      <c r="D72" s="203" t="s">
        <v>133</v>
      </c>
      <c r="E72" s="203" t="s">
        <v>134</v>
      </c>
      <c r="F72" s="203" t="s">
        <v>76</v>
      </c>
      <c r="G72" s="203"/>
      <c r="H72" s="90"/>
      <c r="I72" s="90"/>
      <c r="J72" s="188"/>
      <c r="K72" s="81">
        <v>42</v>
      </c>
      <c r="L72" s="81">
        <v>21</v>
      </c>
      <c r="M72" s="81">
        <v>0</v>
      </c>
      <c r="N72" s="91">
        <v>1</v>
      </c>
      <c r="O72" s="92">
        <v>0</v>
      </c>
      <c r="P72" s="93">
        <f>N72+O72</f>
        <v>1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>
        <v>1</v>
      </c>
      <c r="BO72" s="120">
        <f>IF(P72=0,"",IF(BN72=0,"",(BN72/P72)))</f>
        <v>1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4.3666666666667</v>
      </c>
      <c r="B73" s="203" t="s">
        <v>197</v>
      </c>
      <c r="C73" s="203"/>
      <c r="D73" s="203" t="s">
        <v>62</v>
      </c>
      <c r="E73" s="203" t="s">
        <v>63</v>
      </c>
      <c r="F73" s="203" t="s">
        <v>64</v>
      </c>
      <c r="G73" s="203" t="s">
        <v>150</v>
      </c>
      <c r="H73" s="90" t="s">
        <v>66</v>
      </c>
      <c r="I73" s="90" t="s">
        <v>198</v>
      </c>
      <c r="J73" s="188">
        <v>120000</v>
      </c>
      <c r="K73" s="81">
        <v>8</v>
      </c>
      <c r="L73" s="81">
        <v>0</v>
      </c>
      <c r="M73" s="81">
        <v>62</v>
      </c>
      <c r="N73" s="91">
        <v>3</v>
      </c>
      <c r="O73" s="92">
        <v>0</v>
      </c>
      <c r="P73" s="93">
        <f>N73+O73</f>
        <v>3</v>
      </c>
      <c r="Q73" s="82">
        <f>IFERROR(P73/M73,"-")</f>
        <v>0.048387096774194</v>
      </c>
      <c r="R73" s="81">
        <v>0</v>
      </c>
      <c r="S73" s="81">
        <v>2</v>
      </c>
      <c r="T73" s="82">
        <f>IFERROR(S73/(O73+P73),"-")</f>
        <v>0.66666666666667</v>
      </c>
      <c r="U73" s="182">
        <f>IFERROR(J73/SUM(P73:P74),"-")</f>
        <v>24000</v>
      </c>
      <c r="V73" s="84">
        <v>1</v>
      </c>
      <c r="W73" s="82">
        <f>IF(P73=0,"-",V73/P73)</f>
        <v>0.33333333333333</v>
      </c>
      <c r="X73" s="186">
        <v>524000</v>
      </c>
      <c r="Y73" s="187">
        <f>IFERROR(X73/P73,"-")</f>
        <v>174666.66666667</v>
      </c>
      <c r="Z73" s="187">
        <f>IFERROR(X73/V73,"-")</f>
        <v>524000</v>
      </c>
      <c r="AA73" s="188">
        <f>SUM(X73:X74)-SUM(J73:J74)</f>
        <v>404000</v>
      </c>
      <c r="AB73" s="85">
        <f>SUM(X73:X74)/SUM(J73:J74)</f>
        <v>4.3666666666667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0.66666666666667</v>
      </c>
      <c r="BG73" s="112">
        <v>1</v>
      </c>
      <c r="BH73" s="114">
        <f>IFERROR(BG73/BE73,"-")</f>
        <v>0.5</v>
      </c>
      <c r="BI73" s="115">
        <v>524000</v>
      </c>
      <c r="BJ73" s="116">
        <f>IFERROR(BI73/BE73,"-")</f>
        <v>262000</v>
      </c>
      <c r="BK73" s="117"/>
      <c r="BL73" s="117"/>
      <c r="BM73" s="117">
        <v>1</v>
      </c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>
        <v>1</v>
      </c>
      <c r="BX73" s="127">
        <f>IF(P73=0,"",IF(BW73=0,"",(BW73/P73)))</f>
        <v>0.33333333333333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524000</v>
      </c>
      <c r="CQ73" s="141">
        <v>524000</v>
      </c>
      <c r="CR73" s="141"/>
      <c r="CS73" s="142" t="str">
        <f>IF(AND(CQ73=0,CR73=0),"",IF(AND(CQ73&lt;=100000,CR73&lt;=100000),"",IF(CQ73/CP73&gt;0.7,"男高",IF(CR73/CP73&gt;0.7,"女高",""))))</f>
        <v>男高</v>
      </c>
    </row>
    <row r="74" spans="1:98">
      <c r="A74" s="80"/>
      <c r="B74" s="203" t="s">
        <v>199</v>
      </c>
      <c r="C74" s="203"/>
      <c r="D74" s="203" t="s">
        <v>62</v>
      </c>
      <c r="E74" s="203" t="s">
        <v>63</v>
      </c>
      <c r="F74" s="203" t="s">
        <v>76</v>
      </c>
      <c r="G74" s="203"/>
      <c r="H74" s="90"/>
      <c r="I74" s="90"/>
      <c r="J74" s="188"/>
      <c r="K74" s="81">
        <v>24</v>
      </c>
      <c r="L74" s="81">
        <v>19</v>
      </c>
      <c r="M74" s="81">
        <v>1</v>
      </c>
      <c r="N74" s="91">
        <v>2</v>
      </c>
      <c r="O74" s="92">
        <v>0</v>
      </c>
      <c r="P74" s="93">
        <f>N74+O74</f>
        <v>2</v>
      </c>
      <c r="Q74" s="82">
        <f>IFERROR(P74/M74,"-")</f>
        <v>2</v>
      </c>
      <c r="R74" s="81">
        <v>0</v>
      </c>
      <c r="S74" s="81">
        <v>1</v>
      </c>
      <c r="T74" s="82">
        <f>IFERROR(S74/(O74+P74),"-")</f>
        <v>0.5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>
        <v>1</v>
      </c>
      <c r="AE74" s="95">
        <f>IF(P74=0,"",IF(AD74=0,"",(AD74/P74)))</f>
        <v>0.5</v>
      </c>
      <c r="AF74" s="94"/>
      <c r="AG74" s="96">
        <f>IFERROR(AF74/AD74,"-")</f>
        <v>0</v>
      </c>
      <c r="AH74" s="97"/>
      <c r="AI74" s="98">
        <f>IFERROR(AH74/AD74,"-")</f>
        <v>0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0.025</v>
      </c>
      <c r="B75" s="203" t="s">
        <v>200</v>
      </c>
      <c r="C75" s="203"/>
      <c r="D75" s="203" t="s">
        <v>133</v>
      </c>
      <c r="E75" s="203" t="s">
        <v>134</v>
      </c>
      <c r="F75" s="203" t="s">
        <v>64</v>
      </c>
      <c r="G75" s="203" t="s">
        <v>150</v>
      </c>
      <c r="H75" s="90" t="s">
        <v>66</v>
      </c>
      <c r="I75" s="90" t="s">
        <v>176</v>
      </c>
      <c r="J75" s="188">
        <v>120000</v>
      </c>
      <c r="K75" s="81">
        <v>13</v>
      </c>
      <c r="L75" s="81">
        <v>0</v>
      </c>
      <c r="M75" s="81">
        <v>45</v>
      </c>
      <c r="N75" s="91">
        <v>2</v>
      </c>
      <c r="O75" s="92">
        <v>0</v>
      </c>
      <c r="P75" s="93">
        <f>N75+O75</f>
        <v>2</v>
      </c>
      <c r="Q75" s="82">
        <f>IFERROR(P75/M75,"-")</f>
        <v>0.044444444444444</v>
      </c>
      <c r="R75" s="81">
        <v>0</v>
      </c>
      <c r="S75" s="81">
        <v>0</v>
      </c>
      <c r="T75" s="82">
        <f>IFERROR(S75/(O75+P75),"-")</f>
        <v>0</v>
      </c>
      <c r="U75" s="182">
        <f>IFERROR(J75/SUM(P75:P76),"-")</f>
        <v>40000</v>
      </c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>
        <f>SUM(X75:X76)-SUM(J75:J76)</f>
        <v>-117000</v>
      </c>
      <c r="AB75" s="85">
        <f>SUM(X75:X76)/SUM(J75:J76)</f>
        <v>0.025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2</v>
      </c>
      <c r="BO75" s="120">
        <f>IF(P75=0,"",IF(BN75=0,"",(BN75/P75)))</f>
        <v>1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201</v>
      </c>
      <c r="C76" s="203"/>
      <c r="D76" s="203" t="s">
        <v>133</v>
      </c>
      <c r="E76" s="203" t="s">
        <v>134</v>
      </c>
      <c r="F76" s="203" t="s">
        <v>76</v>
      </c>
      <c r="G76" s="203"/>
      <c r="H76" s="90"/>
      <c r="I76" s="90"/>
      <c r="J76" s="188"/>
      <c r="K76" s="81">
        <v>20</v>
      </c>
      <c r="L76" s="81">
        <v>16</v>
      </c>
      <c r="M76" s="81">
        <v>4</v>
      </c>
      <c r="N76" s="91">
        <v>1</v>
      </c>
      <c r="O76" s="92">
        <v>0</v>
      </c>
      <c r="P76" s="93">
        <f>N76+O76</f>
        <v>1</v>
      </c>
      <c r="Q76" s="82">
        <f>IFERROR(P76/M76,"-")</f>
        <v>0.25</v>
      </c>
      <c r="R76" s="81">
        <v>0</v>
      </c>
      <c r="S76" s="81">
        <v>0</v>
      </c>
      <c r="T76" s="82">
        <f>IFERROR(S76/(O76+P76),"-")</f>
        <v>0</v>
      </c>
      <c r="U76" s="182"/>
      <c r="V76" s="84">
        <v>1</v>
      </c>
      <c r="W76" s="82">
        <f>IF(P76=0,"-",V76/P76)</f>
        <v>1</v>
      </c>
      <c r="X76" s="186">
        <v>3000</v>
      </c>
      <c r="Y76" s="187">
        <f>IFERROR(X76/P76,"-")</f>
        <v>3000</v>
      </c>
      <c r="Z76" s="187">
        <f>IFERROR(X76/V76,"-")</f>
        <v>3000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>
        <f>IF(P76=0,"",IF(BN76=0,"",(BN76/P76)))</f>
        <v>0</v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>
        <v>1</v>
      </c>
      <c r="BX76" s="127">
        <f>IF(P76=0,"",IF(BW76=0,"",(BW76/P76)))</f>
        <v>1</v>
      </c>
      <c r="BY76" s="128">
        <v>1</v>
      </c>
      <c r="BZ76" s="129">
        <f>IFERROR(BY76/BW76,"-")</f>
        <v>1</v>
      </c>
      <c r="CA76" s="130">
        <v>3000</v>
      </c>
      <c r="CB76" s="131">
        <f>IFERROR(CA76/BW76,"-")</f>
        <v>3000</v>
      </c>
      <c r="CC76" s="132">
        <v>1</v>
      </c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3000</v>
      </c>
      <c r="CQ76" s="141">
        <v>3000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0.1875</v>
      </c>
      <c r="B77" s="203" t="s">
        <v>202</v>
      </c>
      <c r="C77" s="203"/>
      <c r="D77" s="203" t="s">
        <v>62</v>
      </c>
      <c r="E77" s="203" t="s">
        <v>63</v>
      </c>
      <c r="F77" s="203" t="s">
        <v>64</v>
      </c>
      <c r="G77" s="203" t="s">
        <v>203</v>
      </c>
      <c r="H77" s="90" t="s">
        <v>170</v>
      </c>
      <c r="I77" s="204" t="s">
        <v>192</v>
      </c>
      <c r="J77" s="188">
        <v>80000</v>
      </c>
      <c r="K77" s="81">
        <v>2</v>
      </c>
      <c r="L77" s="81">
        <v>0</v>
      </c>
      <c r="M77" s="81">
        <v>20</v>
      </c>
      <c r="N77" s="91">
        <v>1</v>
      </c>
      <c r="O77" s="92">
        <v>0</v>
      </c>
      <c r="P77" s="93">
        <f>N77+O77</f>
        <v>1</v>
      </c>
      <c r="Q77" s="82">
        <f>IFERROR(P77/M77,"-")</f>
        <v>0.05</v>
      </c>
      <c r="R77" s="81">
        <v>0</v>
      </c>
      <c r="S77" s="81">
        <v>0</v>
      </c>
      <c r="T77" s="82">
        <f>IFERROR(S77/(O77+P77),"-")</f>
        <v>0</v>
      </c>
      <c r="U77" s="182">
        <f>IFERROR(J77/SUM(P77:P78),"-")</f>
        <v>16000</v>
      </c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>
        <f>SUM(X77:X78)-SUM(J77:J78)</f>
        <v>-65000</v>
      </c>
      <c r="AB77" s="85">
        <f>SUM(X77:X78)/SUM(J77:J78)</f>
        <v>0.1875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1</v>
      </c>
      <c r="AX77" s="106"/>
      <c r="AY77" s="108">
        <f>IFERROR(AX77/AV77,"-")</f>
        <v>0</v>
      </c>
      <c r="AZ77" s="109"/>
      <c r="BA77" s="110">
        <f>IFERROR(AZ77/AV77,"-")</f>
        <v>0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204</v>
      </c>
      <c r="C78" s="203"/>
      <c r="D78" s="203" t="s">
        <v>62</v>
      </c>
      <c r="E78" s="203" t="s">
        <v>63</v>
      </c>
      <c r="F78" s="203" t="s">
        <v>76</v>
      </c>
      <c r="G78" s="203"/>
      <c r="H78" s="90"/>
      <c r="I78" s="90"/>
      <c r="J78" s="188"/>
      <c r="K78" s="81">
        <v>37</v>
      </c>
      <c r="L78" s="81">
        <v>15</v>
      </c>
      <c r="M78" s="81">
        <v>4</v>
      </c>
      <c r="N78" s="91">
        <v>4</v>
      </c>
      <c r="O78" s="92">
        <v>0</v>
      </c>
      <c r="P78" s="93">
        <f>N78+O78</f>
        <v>4</v>
      </c>
      <c r="Q78" s="82">
        <f>IFERROR(P78/M78,"-")</f>
        <v>1</v>
      </c>
      <c r="R78" s="81">
        <v>1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0.25</v>
      </c>
      <c r="X78" s="186">
        <v>15000</v>
      </c>
      <c r="Y78" s="187">
        <f>IFERROR(X78/P78,"-")</f>
        <v>3750</v>
      </c>
      <c r="Z78" s="187">
        <f>IFERROR(X78/V78,"-")</f>
        <v>15000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>
        <v>2</v>
      </c>
      <c r="BF78" s="113">
        <f>IF(P78=0,"",IF(BE78=0,"",(BE78/P78)))</f>
        <v>0.5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1</v>
      </c>
      <c r="BO78" s="120">
        <f>IF(P78=0,"",IF(BN78=0,"",(BN78/P78)))</f>
        <v>0.25</v>
      </c>
      <c r="BP78" s="121">
        <v>1</v>
      </c>
      <c r="BQ78" s="122">
        <f>IFERROR(BP78/BN78,"-")</f>
        <v>1</v>
      </c>
      <c r="BR78" s="123">
        <v>15000</v>
      </c>
      <c r="BS78" s="124">
        <f>IFERROR(BR78/BN78,"-")</f>
        <v>15000</v>
      </c>
      <c r="BT78" s="125"/>
      <c r="BU78" s="125">
        <v>1</v>
      </c>
      <c r="BV78" s="125"/>
      <c r="BW78" s="126">
        <v>1</v>
      </c>
      <c r="BX78" s="127">
        <f>IF(P78=0,"",IF(BW78=0,"",(BW78/P78)))</f>
        <v>0.25</v>
      </c>
      <c r="BY78" s="128"/>
      <c r="BZ78" s="129">
        <f>IFERROR(BY78/BW78,"-")</f>
        <v>0</v>
      </c>
      <c r="CA78" s="130"/>
      <c r="CB78" s="131">
        <f>IFERROR(CA78/BW78,"-")</f>
        <v>0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15000</v>
      </c>
      <c r="CQ78" s="141">
        <v>15000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2.5875</v>
      </c>
      <c r="B79" s="203" t="s">
        <v>205</v>
      </c>
      <c r="C79" s="203"/>
      <c r="D79" s="203" t="s">
        <v>133</v>
      </c>
      <c r="E79" s="203" t="s">
        <v>134</v>
      </c>
      <c r="F79" s="203" t="s">
        <v>64</v>
      </c>
      <c r="G79" s="203" t="s">
        <v>203</v>
      </c>
      <c r="H79" s="90" t="s">
        <v>170</v>
      </c>
      <c r="I79" s="205" t="s">
        <v>173</v>
      </c>
      <c r="J79" s="188">
        <v>80000</v>
      </c>
      <c r="K79" s="81">
        <v>13</v>
      </c>
      <c r="L79" s="81">
        <v>0</v>
      </c>
      <c r="M79" s="81">
        <v>35</v>
      </c>
      <c r="N79" s="91">
        <v>5</v>
      </c>
      <c r="O79" s="92">
        <v>0</v>
      </c>
      <c r="P79" s="93">
        <f>N79+O79</f>
        <v>5</v>
      </c>
      <c r="Q79" s="82">
        <f>IFERROR(P79/M79,"-")</f>
        <v>0.14285714285714</v>
      </c>
      <c r="R79" s="81">
        <v>2</v>
      </c>
      <c r="S79" s="81">
        <v>2</v>
      </c>
      <c r="T79" s="82">
        <f>IFERROR(S79/(O79+P79),"-")</f>
        <v>0.4</v>
      </c>
      <c r="U79" s="182">
        <f>IFERROR(J79/SUM(P79:P80),"-")</f>
        <v>10000</v>
      </c>
      <c r="V79" s="84">
        <v>1</v>
      </c>
      <c r="W79" s="82">
        <f>IF(P79=0,"-",V79/P79)</f>
        <v>0.2</v>
      </c>
      <c r="X79" s="186">
        <v>135000</v>
      </c>
      <c r="Y79" s="187">
        <f>IFERROR(X79/P79,"-")</f>
        <v>27000</v>
      </c>
      <c r="Z79" s="187">
        <f>IFERROR(X79/V79,"-")</f>
        <v>135000</v>
      </c>
      <c r="AA79" s="188">
        <f>SUM(X79:X80)-SUM(J79:J80)</f>
        <v>127000</v>
      </c>
      <c r="AB79" s="85">
        <f>SUM(X79:X80)/SUM(J79:J80)</f>
        <v>2.5875</v>
      </c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>
        <v>1</v>
      </c>
      <c r="AW79" s="107">
        <f>IF(P79=0,"",IF(AV79=0,"",(AV79/P79)))</f>
        <v>0.2</v>
      </c>
      <c r="AX79" s="106"/>
      <c r="AY79" s="108">
        <f>IFERROR(AX79/AV79,"-")</f>
        <v>0</v>
      </c>
      <c r="AZ79" s="109"/>
      <c r="BA79" s="110">
        <f>IFERROR(AZ79/AV79,"-")</f>
        <v>0</v>
      </c>
      <c r="BB79" s="111"/>
      <c r="BC79" s="111"/>
      <c r="BD79" s="111"/>
      <c r="BE79" s="112">
        <v>1</v>
      </c>
      <c r="BF79" s="113">
        <f>IF(P79=0,"",IF(BE79=0,"",(BE79/P79)))</f>
        <v>0.2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2</v>
      </c>
      <c r="BO79" s="120">
        <f>IF(P79=0,"",IF(BN79=0,"",(BN79/P79)))</f>
        <v>0.4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>
        <v>1</v>
      </c>
      <c r="BX79" s="127">
        <f>IF(P79=0,"",IF(BW79=0,"",(BW79/P79)))</f>
        <v>0.2</v>
      </c>
      <c r="BY79" s="128">
        <v>1</v>
      </c>
      <c r="BZ79" s="129">
        <f>IFERROR(BY79/BW79,"-")</f>
        <v>1</v>
      </c>
      <c r="CA79" s="130">
        <v>140000</v>
      </c>
      <c r="CB79" s="131">
        <f>IFERROR(CA79/BW79,"-")</f>
        <v>140000</v>
      </c>
      <c r="CC79" s="132"/>
      <c r="CD79" s="132"/>
      <c r="CE79" s="132">
        <v>1</v>
      </c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135000</v>
      </c>
      <c r="CQ79" s="141">
        <v>140000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/>
      <c r="B80" s="203" t="s">
        <v>206</v>
      </c>
      <c r="C80" s="203"/>
      <c r="D80" s="203" t="s">
        <v>133</v>
      </c>
      <c r="E80" s="203" t="s">
        <v>134</v>
      </c>
      <c r="F80" s="203" t="s">
        <v>76</v>
      </c>
      <c r="G80" s="203"/>
      <c r="H80" s="90"/>
      <c r="I80" s="90"/>
      <c r="J80" s="188"/>
      <c r="K80" s="81">
        <v>16</v>
      </c>
      <c r="L80" s="81">
        <v>14</v>
      </c>
      <c r="M80" s="81">
        <v>2</v>
      </c>
      <c r="N80" s="91">
        <v>3</v>
      </c>
      <c r="O80" s="92">
        <v>0</v>
      </c>
      <c r="P80" s="93">
        <f>N80+O80</f>
        <v>3</v>
      </c>
      <c r="Q80" s="82">
        <f>IFERROR(P80/M80,"-")</f>
        <v>1.5</v>
      </c>
      <c r="R80" s="81">
        <v>1</v>
      </c>
      <c r="S80" s="81">
        <v>2</v>
      </c>
      <c r="T80" s="82">
        <f>IFERROR(S80/(O80+P80),"-")</f>
        <v>0.66666666666667</v>
      </c>
      <c r="U80" s="182"/>
      <c r="V80" s="84">
        <v>3</v>
      </c>
      <c r="W80" s="82">
        <f>IF(P80=0,"-",V80/P80)</f>
        <v>1</v>
      </c>
      <c r="X80" s="186">
        <v>72000</v>
      </c>
      <c r="Y80" s="187">
        <f>IFERROR(X80/P80,"-")</f>
        <v>24000</v>
      </c>
      <c r="Z80" s="187">
        <f>IFERROR(X80/V80,"-")</f>
        <v>24000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3</v>
      </c>
      <c r="BX80" s="127">
        <f>IF(P80=0,"",IF(BW80=0,"",(BW80/P80)))</f>
        <v>1</v>
      </c>
      <c r="BY80" s="128">
        <v>3</v>
      </c>
      <c r="BZ80" s="129">
        <f>IFERROR(BY80/BW80,"-")</f>
        <v>1</v>
      </c>
      <c r="CA80" s="130">
        <v>72000</v>
      </c>
      <c r="CB80" s="131">
        <f>IFERROR(CA80/BW80,"-")</f>
        <v>24000</v>
      </c>
      <c r="CC80" s="132"/>
      <c r="CD80" s="132">
        <v>2</v>
      </c>
      <c r="CE80" s="132">
        <v>1</v>
      </c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3</v>
      </c>
      <c r="CP80" s="141">
        <v>72000</v>
      </c>
      <c r="CQ80" s="141">
        <v>56000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0.1</v>
      </c>
      <c r="B81" s="203" t="s">
        <v>207</v>
      </c>
      <c r="C81" s="203"/>
      <c r="D81" s="203" t="s">
        <v>76</v>
      </c>
      <c r="E81" s="203" t="s">
        <v>63</v>
      </c>
      <c r="F81" s="203" t="s">
        <v>64</v>
      </c>
      <c r="G81" s="203" t="s">
        <v>91</v>
      </c>
      <c r="H81" s="90" t="s">
        <v>96</v>
      </c>
      <c r="I81" s="90" t="s">
        <v>198</v>
      </c>
      <c r="J81" s="188">
        <v>50000</v>
      </c>
      <c r="K81" s="81">
        <v>10</v>
      </c>
      <c r="L81" s="81">
        <v>0</v>
      </c>
      <c r="M81" s="81">
        <v>38</v>
      </c>
      <c r="N81" s="91">
        <v>4</v>
      </c>
      <c r="O81" s="92">
        <v>0</v>
      </c>
      <c r="P81" s="93">
        <f>N81+O81</f>
        <v>4</v>
      </c>
      <c r="Q81" s="82">
        <f>IFERROR(P81/M81,"-")</f>
        <v>0.10526315789474</v>
      </c>
      <c r="R81" s="81">
        <v>0</v>
      </c>
      <c r="S81" s="81">
        <v>1</v>
      </c>
      <c r="T81" s="82">
        <f>IFERROR(S81/(O81+P81),"-")</f>
        <v>0.25</v>
      </c>
      <c r="U81" s="182">
        <f>IFERROR(J81/SUM(P81:P82),"-")</f>
        <v>4545.4545454545</v>
      </c>
      <c r="V81" s="84">
        <v>0</v>
      </c>
      <c r="W81" s="82">
        <f>IF(P81=0,"-",V81/P81)</f>
        <v>0</v>
      </c>
      <c r="X81" s="186">
        <v>0</v>
      </c>
      <c r="Y81" s="187">
        <f>IFERROR(X81/P81,"-")</f>
        <v>0</v>
      </c>
      <c r="Z81" s="187" t="str">
        <f>IFERROR(X81/V81,"-")</f>
        <v>-</v>
      </c>
      <c r="AA81" s="188">
        <f>SUM(X81:X82)-SUM(J81:J82)</f>
        <v>-45000</v>
      </c>
      <c r="AB81" s="85">
        <f>SUM(X81:X82)/SUM(J81:J82)</f>
        <v>0.1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>
        <v>1</v>
      </c>
      <c r="AN81" s="101">
        <f>IF(P81=0,"",IF(AM81=0,"",(AM81/P81)))</f>
        <v>0.25</v>
      </c>
      <c r="AO81" s="100"/>
      <c r="AP81" s="102">
        <f>IFERROR(AP81/AM81,"-")</f>
        <v>0</v>
      </c>
      <c r="AQ81" s="103"/>
      <c r="AR81" s="104">
        <f>IFERROR(AQ81/AM81,"-")</f>
        <v>0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0.25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1</v>
      </c>
      <c r="BO81" s="120">
        <f>IF(P81=0,"",IF(BN81=0,"",(BN81/P81)))</f>
        <v>0.25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>
        <v>1</v>
      </c>
      <c r="BX81" s="127">
        <f>IF(P81=0,"",IF(BW81=0,"",(BW81/P81)))</f>
        <v>0.25</v>
      </c>
      <c r="BY81" s="128"/>
      <c r="BZ81" s="129">
        <f>IFERROR(BY81/BW81,"-")</f>
        <v>0</v>
      </c>
      <c r="CA81" s="130"/>
      <c r="CB81" s="131">
        <f>IFERROR(CA81/BW81,"-")</f>
        <v>0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0</v>
      </c>
      <c r="CP81" s="141">
        <v>0</v>
      </c>
      <c r="CQ81" s="141"/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/>
      <c r="B82" s="203" t="s">
        <v>208</v>
      </c>
      <c r="C82" s="203"/>
      <c r="D82" s="203" t="s">
        <v>76</v>
      </c>
      <c r="E82" s="203" t="s">
        <v>63</v>
      </c>
      <c r="F82" s="203" t="s">
        <v>76</v>
      </c>
      <c r="G82" s="203"/>
      <c r="H82" s="90"/>
      <c r="I82" s="90"/>
      <c r="J82" s="188"/>
      <c r="K82" s="81">
        <v>18</v>
      </c>
      <c r="L82" s="81">
        <v>15</v>
      </c>
      <c r="M82" s="81">
        <v>4</v>
      </c>
      <c r="N82" s="91">
        <v>7</v>
      </c>
      <c r="O82" s="92">
        <v>0</v>
      </c>
      <c r="P82" s="93">
        <f>N82+O82</f>
        <v>7</v>
      </c>
      <c r="Q82" s="82">
        <f>IFERROR(P82/M82,"-")</f>
        <v>1.75</v>
      </c>
      <c r="R82" s="81">
        <v>0</v>
      </c>
      <c r="S82" s="81">
        <v>3</v>
      </c>
      <c r="T82" s="82">
        <f>IFERROR(S82/(O82+P82),"-")</f>
        <v>0.42857142857143</v>
      </c>
      <c r="U82" s="182"/>
      <c r="V82" s="84">
        <v>1</v>
      </c>
      <c r="W82" s="82">
        <f>IF(P82=0,"-",V82/P82)</f>
        <v>0.14285714285714</v>
      </c>
      <c r="X82" s="186">
        <v>5000</v>
      </c>
      <c r="Y82" s="187">
        <f>IFERROR(X82/P82,"-")</f>
        <v>714.28571428571</v>
      </c>
      <c r="Z82" s="187">
        <f>IFERROR(X82/V82,"-")</f>
        <v>5000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0.14285714285714</v>
      </c>
      <c r="AO82" s="100"/>
      <c r="AP82" s="102">
        <f>IFERROR(AP82/AM82,"-")</f>
        <v>0</v>
      </c>
      <c r="AQ82" s="103"/>
      <c r="AR82" s="104">
        <f>IFERROR(AQ82/AM82,"-")</f>
        <v>0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>
        <v>1</v>
      </c>
      <c r="BF82" s="113">
        <f>IF(P82=0,"",IF(BE82=0,"",(BE82/P82)))</f>
        <v>0.14285714285714</v>
      </c>
      <c r="BG82" s="112"/>
      <c r="BH82" s="114">
        <f>IFERROR(BG82/BE82,"-")</f>
        <v>0</v>
      </c>
      <c r="BI82" s="115"/>
      <c r="BJ82" s="116">
        <f>IFERROR(BI82/BE82,"-")</f>
        <v>0</v>
      </c>
      <c r="BK82" s="117"/>
      <c r="BL82" s="117"/>
      <c r="BM82" s="117"/>
      <c r="BN82" s="119">
        <v>4</v>
      </c>
      <c r="BO82" s="120">
        <f>IF(P82=0,"",IF(BN82=0,"",(BN82/P82)))</f>
        <v>0.57142857142857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1</v>
      </c>
      <c r="BX82" s="127">
        <f>IF(P82=0,"",IF(BW82=0,"",(BW82/P82)))</f>
        <v>0.14285714285714</v>
      </c>
      <c r="BY82" s="128">
        <v>1</v>
      </c>
      <c r="BZ82" s="129">
        <f>IFERROR(BY82/BW82,"-")</f>
        <v>1</v>
      </c>
      <c r="CA82" s="130">
        <v>5000</v>
      </c>
      <c r="CB82" s="131">
        <f>IFERROR(CA82/BW82,"-")</f>
        <v>5000</v>
      </c>
      <c r="CC82" s="132">
        <v>1</v>
      </c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5000</v>
      </c>
      <c r="CQ82" s="141">
        <v>5000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0</v>
      </c>
      <c r="B83" s="203" t="s">
        <v>209</v>
      </c>
      <c r="C83" s="203"/>
      <c r="D83" s="203" t="s">
        <v>76</v>
      </c>
      <c r="E83" s="203" t="s">
        <v>134</v>
      </c>
      <c r="F83" s="203" t="s">
        <v>64</v>
      </c>
      <c r="G83" s="203" t="s">
        <v>91</v>
      </c>
      <c r="H83" s="90" t="s">
        <v>96</v>
      </c>
      <c r="I83" s="90" t="s">
        <v>210</v>
      </c>
      <c r="J83" s="188">
        <v>50000</v>
      </c>
      <c r="K83" s="81">
        <v>9</v>
      </c>
      <c r="L83" s="81">
        <v>0</v>
      </c>
      <c r="M83" s="81">
        <v>23</v>
      </c>
      <c r="N83" s="91">
        <v>3</v>
      </c>
      <c r="O83" s="92">
        <v>0</v>
      </c>
      <c r="P83" s="93">
        <f>N83+O83</f>
        <v>3</v>
      </c>
      <c r="Q83" s="82">
        <f>IFERROR(P83/M83,"-")</f>
        <v>0.1304347826087</v>
      </c>
      <c r="R83" s="81">
        <v>0</v>
      </c>
      <c r="S83" s="81">
        <v>3</v>
      </c>
      <c r="T83" s="82">
        <f>IFERROR(S83/(O83+P83),"-")</f>
        <v>1</v>
      </c>
      <c r="U83" s="182">
        <f>IFERROR(J83/SUM(P83:P84),"-")</f>
        <v>10000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-50000</v>
      </c>
      <c r="AB83" s="85">
        <f>SUM(X83:X84)/SUM(J83:J84)</f>
        <v>0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>
        <v>1</v>
      </c>
      <c r="AN83" s="101">
        <f>IF(P83=0,"",IF(AM83=0,"",(AM83/P83)))</f>
        <v>0.33333333333333</v>
      </c>
      <c r="AO83" s="100"/>
      <c r="AP83" s="102">
        <f>IFERROR(AP83/AM83,"-")</f>
        <v>0</v>
      </c>
      <c r="AQ83" s="103"/>
      <c r="AR83" s="104">
        <f>IFERROR(AQ83/AM83,"-")</f>
        <v>0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>
        <v>1</v>
      </c>
      <c r="BF83" s="113">
        <f>IF(P83=0,"",IF(BE83=0,"",(BE83/P83)))</f>
        <v>0.33333333333333</v>
      </c>
      <c r="BG83" s="112"/>
      <c r="BH83" s="114">
        <f>IFERROR(BG83/BE83,"-")</f>
        <v>0</v>
      </c>
      <c r="BI83" s="115"/>
      <c r="BJ83" s="116">
        <f>IFERROR(BI83/BE83,"-")</f>
        <v>0</v>
      </c>
      <c r="BK83" s="117"/>
      <c r="BL83" s="117"/>
      <c r="BM83" s="117"/>
      <c r="BN83" s="119">
        <v>1</v>
      </c>
      <c r="BO83" s="120">
        <f>IF(P83=0,"",IF(BN83=0,"",(BN83/P83)))</f>
        <v>0.33333333333333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/>
      <c r="BX83" s="127">
        <f>IF(P83=0,"",IF(BW83=0,"",(BW83/P83)))</f>
        <v>0</v>
      </c>
      <c r="BY83" s="128"/>
      <c r="BZ83" s="129" t="str">
        <f>IFERROR(BY83/BW83,"-")</f>
        <v>-</v>
      </c>
      <c r="CA83" s="130"/>
      <c r="CB83" s="131" t="str">
        <f>IFERROR(CA83/BW83,"-")</f>
        <v>-</v>
      </c>
      <c r="CC83" s="132"/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211</v>
      </c>
      <c r="C84" s="203"/>
      <c r="D84" s="203" t="s">
        <v>76</v>
      </c>
      <c r="E84" s="203" t="s">
        <v>134</v>
      </c>
      <c r="F84" s="203" t="s">
        <v>76</v>
      </c>
      <c r="G84" s="203"/>
      <c r="H84" s="90"/>
      <c r="I84" s="90"/>
      <c r="J84" s="188"/>
      <c r="K84" s="81">
        <v>28</v>
      </c>
      <c r="L84" s="81">
        <v>17</v>
      </c>
      <c r="M84" s="81">
        <v>0</v>
      </c>
      <c r="N84" s="91">
        <v>2</v>
      </c>
      <c r="O84" s="92">
        <v>0</v>
      </c>
      <c r="P84" s="93">
        <f>N84+O84</f>
        <v>2</v>
      </c>
      <c r="Q84" s="82" t="str">
        <f>IFERROR(P84/M84,"-")</f>
        <v>-</v>
      </c>
      <c r="R84" s="81">
        <v>0</v>
      </c>
      <c r="S84" s="81">
        <v>0</v>
      </c>
      <c r="T84" s="82">
        <f>IFERROR(S84/(O84+P84),"-")</f>
        <v>0</v>
      </c>
      <c r="U84" s="182"/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/>
      <c r="AB84" s="85"/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0.5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>
        <v>1</v>
      </c>
      <c r="BX84" s="127">
        <f>IF(P84=0,"",IF(BW84=0,"",(BW84/P84)))</f>
        <v>0.5</v>
      </c>
      <c r="BY84" s="128"/>
      <c r="BZ84" s="129">
        <f>IFERROR(BY84/BW84,"-")</f>
        <v>0</v>
      </c>
      <c r="CA84" s="130"/>
      <c r="CB84" s="131">
        <f>IFERROR(CA84/BW84,"-")</f>
        <v>0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1</v>
      </c>
      <c r="B85" s="203" t="s">
        <v>212</v>
      </c>
      <c r="C85" s="203"/>
      <c r="D85" s="203" t="s">
        <v>213</v>
      </c>
      <c r="E85" s="203" t="s">
        <v>94</v>
      </c>
      <c r="F85" s="203" t="s">
        <v>64</v>
      </c>
      <c r="G85" s="203" t="s">
        <v>150</v>
      </c>
      <c r="H85" s="90" t="s">
        <v>214</v>
      </c>
      <c r="I85" s="204" t="s">
        <v>88</v>
      </c>
      <c r="J85" s="188">
        <v>125000</v>
      </c>
      <c r="K85" s="81">
        <v>9</v>
      </c>
      <c r="L85" s="81">
        <v>0</v>
      </c>
      <c r="M85" s="81">
        <v>38</v>
      </c>
      <c r="N85" s="91">
        <v>1</v>
      </c>
      <c r="O85" s="92">
        <v>0</v>
      </c>
      <c r="P85" s="93">
        <f>N85+O85</f>
        <v>1</v>
      </c>
      <c r="Q85" s="82">
        <f>IFERROR(P85/M85,"-")</f>
        <v>0.026315789473684</v>
      </c>
      <c r="R85" s="81">
        <v>0</v>
      </c>
      <c r="S85" s="81">
        <v>0</v>
      </c>
      <c r="T85" s="82">
        <f>IFERROR(S85/(O85+P85),"-")</f>
        <v>0</v>
      </c>
      <c r="U85" s="182">
        <f>IFERROR(J85/SUM(P85:P90),"-")</f>
        <v>8333.3333333333</v>
      </c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>
        <f>SUM(X85:X90)-SUM(J85:J90)</f>
        <v>0</v>
      </c>
      <c r="AB85" s="85">
        <f>SUM(X85:X90)/SUM(J85:J90)</f>
        <v>1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>
        <v>1</v>
      </c>
      <c r="BF85" s="113">
        <f>IF(P85=0,"",IF(BE85=0,"",(BE85/P85)))</f>
        <v>1</v>
      </c>
      <c r="BG85" s="112"/>
      <c r="BH85" s="114">
        <f>IFERROR(BG85/BE85,"-")</f>
        <v>0</v>
      </c>
      <c r="BI85" s="115"/>
      <c r="BJ85" s="116">
        <f>IFERROR(BI85/BE85,"-")</f>
        <v>0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215</v>
      </c>
      <c r="C86" s="203"/>
      <c r="D86" s="203" t="s">
        <v>213</v>
      </c>
      <c r="E86" s="203" t="s">
        <v>98</v>
      </c>
      <c r="F86" s="203" t="s">
        <v>64</v>
      </c>
      <c r="G86" s="203" t="s">
        <v>150</v>
      </c>
      <c r="H86" s="90" t="s">
        <v>214</v>
      </c>
      <c r="I86" s="205" t="s">
        <v>187</v>
      </c>
      <c r="J86" s="188"/>
      <c r="K86" s="81">
        <v>6</v>
      </c>
      <c r="L86" s="81">
        <v>0</v>
      </c>
      <c r="M86" s="81">
        <v>26</v>
      </c>
      <c r="N86" s="91">
        <v>1</v>
      </c>
      <c r="O86" s="92">
        <v>0</v>
      </c>
      <c r="P86" s="93">
        <f>N86+O86</f>
        <v>1</v>
      </c>
      <c r="Q86" s="82">
        <f>IFERROR(P86/M86,"-")</f>
        <v>0.038461538461538</v>
      </c>
      <c r="R86" s="81">
        <v>0</v>
      </c>
      <c r="S86" s="81">
        <v>1</v>
      </c>
      <c r="T86" s="82">
        <f>IFERROR(S86/(O86+P86),"-")</f>
        <v>1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>
        <v>1</v>
      </c>
      <c r="AN86" s="101">
        <f>IF(P86=0,"",IF(AM86=0,"",(AM86/P86)))</f>
        <v>1</v>
      </c>
      <c r="AO86" s="100"/>
      <c r="AP86" s="102">
        <f>IFERROR(AP86/AM86,"-")</f>
        <v>0</v>
      </c>
      <c r="AQ86" s="103"/>
      <c r="AR86" s="104">
        <f>IFERROR(AQ86/AM86,"-")</f>
        <v>0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/>
      <c r="BO86" s="120">
        <f>IF(P86=0,"",IF(BN86=0,"",(BN86/P86)))</f>
        <v>0</v>
      </c>
      <c r="BP86" s="121"/>
      <c r="BQ86" s="122" t="str">
        <f>IFERROR(BP86/BN86,"-")</f>
        <v>-</v>
      </c>
      <c r="BR86" s="123"/>
      <c r="BS86" s="124" t="str">
        <f>IFERROR(BR86/BN86,"-")</f>
        <v>-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216</v>
      </c>
      <c r="C87" s="203"/>
      <c r="D87" s="203" t="s">
        <v>213</v>
      </c>
      <c r="E87" s="203" t="s">
        <v>101</v>
      </c>
      <c r="F87" s="203" t="s">
        <v>64</v>
      </c>
      <c r="G87" s="203" t="s">
        <v>150</v>
      </c>
      <c r="H87" s="90" t="s">
        <v>214</v>
      </c>
      <c r="I87" s="204" t="s">
        <v>67</v>
      </c>
      <c r="J87" s="188"/>
      <c r="K87" s="81">
        <v>2</v>
      </c>
      <c r="L87" s="81">
        <v>0</v>
      </c>
      <c r="M87" s="81">
        <v>8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217</v>
      </c>
      <c r="C88" s="203"/>
      <c r="D88" s="203" t="s">
        <v>213</v>
      </c>
      <c r="E88" s="203" t="s">
        <v>104</v>
      </c>
      <c r="F88" s="203" t="s">
        <v>64</v>
      </c>
      <c r="G88" s="203" t="s">
        <v>150</v>
      </c>
      <c r="H88" s="90" t="s">
        <v>214</v>
      </c>
      <c r="I88" s="205" t="s">
        <v>173</v>
      </c>
      <c r="J88" s="188"/>
      <c r="K88" s="81">
        <v>6</v>
      </c>
      <c r="L88" s="81">
        <v>0</v>
      </c>
      <c r="M88" s="81">
        <v>23</v>
      </c>
      <c r="N88" s="91">
        <v>2</v>
      </c>
      <c r="O88" s="92">
        <v>0</v>
      </c>
      <c r="P88" s="93">
        <f>N88+O88</f>
        <v>2</v>
      </c>
      <c r="Q88" s="82">
        <f>IFERROR(P88/M88,"-")</f>
        <v>0.08695652173913</v>
      </c>
      <c r="R88" s="81">
        <v>0</v>
      </c>
      <c r="S88" s="81">
        <v>2</v>
      </c>
      <c r="T88" s="82">
        <f>IFERROR(S88/(O88+P88),"-")</f>
        <v>1</v>
      </c>
      <c r="U88" s="182"/>
      <c r="V88" s="84">
        <v>1</v>
      </c>
      <c r="W88" s="82">
        <f>IF(P88=0,"-",V88/P88)</f>
        <v>0.5</v>
      </c>
      <c r="X88" s="186">
        <v>109000</v>
      </c>
      <c r="Y88" s="187">
        <f>IFERROR(X88/P88,"-")</f>
        <v>54500</v>
      </c>
      <c r="Z88" s="187">
        <f>IFERROR(X88/V88,"-")</f>
        <v>109000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>
        <v>1</v>
      </c>
      <c r="BF88" s="113">
        <f>IF(P88=0,"",IF(BE88=0,"",(BE88/P88)))</f>
        <v>0.5</v>
      </c>
      <c r="BG88" s="112"/>
      <c r="BH88" s="114">
        <f>IFERROR(BG88/BE88,"-")</f>
        <v>0</v>
      </c>
      <c r="BI88" s="115"/>
      <c r="BJ88" s="116">
        <f>IFERROR(BI88/BE88,"-")</f>
        <v>0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>
        <v>1</v>
      </c>
      <c r="BX88" s="127">
        <f>IF(P88=0,"",IF(BW88=0,"",(BW88/P88)))</f>
        <v>0.5</v>
      </c>
      <c r="BY88" s="128">
        <v>1</v>
      </c>
      <c r="BZ88" s="129">
        <f>IFERROR(BY88/BW88,"-")</f>
        <v>1</v>
      </c>
      <c r="CA88" s="130">
        <v>109000</v>
      </c>
      <c r="CB88" s="131">
        <f>IFERROR(CA88/BW88,"-")</f>
        <v>109000</v>
      </c>
      <c r="CC88" s="132"/>
      <c r="CD88" s="132"/>
      <c r="CE88" s="132">
        <v>1</v>
      </c>
      <c r="CF88" s="133"/>
      <c r="CG88" s="134">
        <f>IF(P88=0,"",IF(CF88=0,"",(CF88/P88)))</f>
        <v>0</v>
      </c>
      <c r="CH88" s="135"/>
      <c r="CI88" s="136" t="str">
        <f>IFERROR(CH88/CF88,"-")</f>
        <v>-</v>
      </c>
      <c r="CJ88" s="137"/>
      <c r="CK88" s="138" t="str">
        <f>IFERROR(CJ88/CF88,"-")</f>
        <v>-</v>
      </c>
      <c r="CL88" s="139"/>
      <c r="CM88" s="139"/>
      <c r="CN88" s="139"/>
      <c r="CO88" s="140">
        <v>1</v>
      </c>
      <c r="CP88" s="141">
        <v>109000</v>
      </c>
      <c r="CQ88" s="141">
        <v>109000</v>
      </c>
      <c r="CR88" s="141"/>
      <c r="CS88" s="142" t="str">
        <f>IF(AND(CQ88=0,CR88=0),"",IF(AND(CQ88&lt;=100000,CR88&lt;=100000),"",IF(CQ88/CP88&gt;0.7,"男高",IF(CR88/CP88&gt;0.7,"女高",""))))</f>
        <v>男高</v>
      </c>
    </row>
    <row r="89" spans="1:98">
      <c r="A89" s="80"/>
      <c r="B89" s="203" t="s">
        <v>218</v>
      </c>
      <c r="C89" s="203"/>
      <c r="D89" s="203" t="s">
        <v>213</v>
      </c>
      <c r="E89" s="203" t="s">
        <v>94</v>
      </c>
      <c r="F89" s="203" t="s">
        <v>64</v>
      </c>
      <c r="G89" s="203" t="s">
        <v>150</v>
      </c>
      <c r="H89" s="90" t="s">
        <v>214</v>
      </c>
      <c r="I89" s="204" t="s">
        <v>219</v>
      </c>
      <c r="J89" s="188"/>
      <c r="K89" s="81">
        <v>8</v>
      </c>
      <c r="L89" s="81">
        <v>0</v>
      </c>
      <c r="M89" s="81">
        <v>39</v>
      </c>
      <c r="N89" s="91">
        <v>4</v>
      </c>
      <c r="O89" s="92">
        <v>0</v>
      </c>
      <c r="P89" s="93">
        <f>N89+O89</f>
        <v>4</v>
      </c>
      <c r="Q89" s="82">
        <f>IFERROR(P89/M89,"-")</f>
        <v>0.1025641025641</v>
      </c>
      <c r="R89" s="81">
        <v>0</v>
      </c>
      <c r="S89" s="81">
        <v>3</v>
      </c>
      <c r="T89" s="82">
        <f>IFERROR(S89/(O89+P89),"-")</f>
        <v>0.75</v>
      </c>
      <c r="U89" s="182"/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/>
      <c r="AB89" s="85"/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1</v>
      </c>
      <c r="BF89" s="113">
        <f>IF(P89=0,"",IF(BE89=0,"",(BE89/P89)))</f>
        <v>0.25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>
        <v>2</v>
      </c>
      <c r="BO89" s="120">
        <f>IF(P89=0,"",IF(BN89=0,"",(BN89/P89)))</f>
        <v>0.5</v>
      </c>
      <c r="BP89" s="121"/>
      <c r="BQ89" s="122">
        <f>IFERROR(BP89/BN89,"-")</f>
        <v>0</v>
      </c>
      <c r="BR89" s="123"/>
      <c r="BS89" s="124">
        <f>IFERROR(BR89/BN89,"-")</f>
        <v>0</v>
      </c>
      <c r="BT89" s="125"/>
      <c r="BU89" s="125"/>
      <c r="BV89" s="125"/>
      <c r="BW89" s="126">
        <v>1</v>
      </c>
      <c r="BX89" s="127">
        <f>IF(P89=0,"",IF(BW89=0,"",(BW89/P89)))</f>
        <v>0.25</v>
      </c>
      <c r="BY89" s="128"/>
      <c r="BZ89" s="129">
        <f>IFERROR(BY89/BW89,"-")</f>
        <v>0</v>
      </c>
      <c r="CA89" s="130"/>
      <c r="CB89" s="131">
        <f>IFERROR(CA89/BW89,"-")</f>
        <v>0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220</v>
      </c>
      <c r="C90" s="203"/>
      <c r="D90" s="203" t="s">
        <v>75</v>
      </c>
      <c r="E90" s="203" t="s">
        <v>75</v>
      </c>
      <c r="F90" s="203" t="s">
        <v>76</v>
      </c>
      <c r="G90" s="203" t="s">
        <v>125</v>
      </c>
      <c r="H90" s="90"/>
      <c r="I90" s="90"/>
      <c r="J90" s="188"/>
      <c r="K90" s="81">
        <v>52</v>
      </c>
      <c r="L90" s="81">
        <v>35</v>
      </c>
      <c r="M90" s="81">
        <v>3</v>
      </c>
      <c r="N90" s="91">
        <v>7</v>
      </c>
      <c r="O90" s="92">
        <v>0</v>
      </c>
      <c r="P90" s="93">
        <f>N90+O90</f>
        <v>7</v>
      </c>
      <c r="Q90" s="82">
        <f>IFERROR(P90/M90,"-")</f>
        <v>2.3333333333333</v>
      </c>
      <c r="R90" s="81">
        <v>2</v>
      </c>
      <c r="S90" s="81">
        <v>1</v>
      </c>
      <c r="T90" s="82">
        <f>IFERROR(S90/(O90+P90),"-")</f>
        <v>0.14285714285714</v>
      </c>
      <c r="U90" s="182"/>
      <c r="V90" s="84">
        <v>2</v>
      </c>
      <c r="W90" s="82">
        <f>IF(P90=0,"-",V90/P90)</f>
        <v>0.28571428571429</v>
      </c>
      <c r="X90" s="186">
        <v>16000</v>
      </c>
      <c r="Y90" s="187">
        <f>IFERROR(X90/P90,"-")</f>
        <v>2285.7142857143</v>
      </c>
      <c r="Z90" s="187">
        <f>IFERROR(X90/V90,"-")</f>
        <v>8000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>
        <v>1</v>
      </c>
      <c r="AN90" s="101">
        <f>IF(P90=0,"",IF(AM90=0,"",(AM90/P90)))</f>
        <v>0.14285714285714</v>
      </c>
      <c r="AO90" s="100"/>
      <c r="AP90" s="102">
        <f>IFERROR(AP90/AM90,"-")</f>
        <v>0</v>
      </c>
      <c r="AQ90" s="103"/>
      <c r="AR90" s="104">
        <f>IFERROR(AQ90/AM90,"-")</f>
        <v>0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>
        <v>2</v>
      </c>
      <c r="BF90" s="113">
        <f>IF(P90=0,"",IF(BE90=0,"",(BE90/P90)))</f>
        <v>0.28571428571429</v>
      </c>
      <c r="BG90" s="112">
        <v>1</v>
      </c>
      <c r="BH90" s="114">
        <f>IFERROR(BG90/BE90,"-")</f>
        <v>0.5</v>
      </c>
      <c r="BI90" s="115">
        <v>8000</v>
      </c>
      <c r="BJ90" s="116">
        <f>IFERROR(BI90/BE90,"-")</f>
        <v>4000</v>
      </c>
      <c r="BK90" s="117"/>
      <c r="BL90" s="117">
        <v>1</v>
      </c>
      <c r="BM90" s="117"/>
      <c r="BN90" s="119">
        <v>1</v>
      </c>
      <c r="BO90" s="120">
        <f>IF(P90=0,"",IF(BN90=0,"",(BN90/P90)))</f>
        <v>0.14285714285714</v>
      </c>
      <c r="BP90" s="121">
        <v>1</v>
      </c>
      <c r="BQ90" s="122">
        <f>IFERROR(BP90/BN90,"-")</f>
        <v>1</v>
      </c>
      <c r="BR90" s="123">
        <v>8000</v>
      </c>
      <c r="BS90" s="124">
        <f>IFERROR(BR90/BN90,"-")</f>
        <v>8000</v>
      </c>
      <c r="BT90" s="125"/>
      <c r="BU90" s="125">
        <v>1</v>
      </c>
      <c r="BV90" s="125"/>
      <c r="BW90" s="126">
        <v>3</v>
      </c>
      <c r="BX90" s="127">
        <f>IF(P90=0,"",IF(BW90=0,"",(BW90/P90)))</f>
        <v>0.42857142857143</v>
      </c>
      <c r="BY90" s="128"/>
      <c r="BZ90" s="129">
        <f>IFERROR(BY90/BW90,"-")</f>
        <v>0</v>
      </c>
      <c r="CA90" s="130"/>
      <c r="CB90" s="131">
        <f>IFERROR(CA90/BW90,"-")</f>
        <v>0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2</v>
      </c>
      <c r="CP90" s="141">
        <v>16000</v>
      </c>
      <c r="CQ90" s="141">
        <v>8000</v>
      </c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0.1</v>
      </c>
      <c r="B91" s="203" t="s">
        <v>221</v>
      </c>
      <c r="C91" s="203"/>
      <c r="D91" s="203"/>
      <c r="E91" s="203"/>
      <c r="F91" s="203" t="s">
        <v>64</v>
      </c>
      <c r="G91" s="203" t="s">
        <v>222</v>
      </c>
      <c r="H91" s="90" t="s">
        <v>223</v>
      </c>
      <c r="I91" s="90" t="s">
        <v>224</v>
      </c>
      <c r="J91" s="188">
        <v>80000</v>
      </c>
      <c r="K91" s="81">
        <v>11</v>
      </c>
      <c r="L91" s="81">
        <v>0</v>
      </c>
      <c r="M91" s="81">
        <v>101</v>
      </c>
      <c r="N91" s="91">
        <v>4</v>
      </c>
      <c r="O91" s="92">
        <v>0</v>
      </c>
      <c r="P91" s="93">
        <f>N91+O91</f>
        <v>4</v>
      </c>
      <c r="Q91" s="82">
        <f>IFERROR(P91/M91,"-")</f>
        <v>0.03960396039604</v>
      </c>
      <c r="R91" s="81">
        <v>0</v>
      </c>
      <c r="S91" s="81">
        <v>3</v>
      </c>
      <c r="T91" s="82">
        <f>IFERROR(S91/(O91+P91),"-")</f>
        <v>0.75</v>
      </c>
      <c r="U91" s="182">
        <f>IFERROR(J91/SUM(P91:P92),"-")</f>
        <v>13333.333333333</v>
      </c>
      <c r="V91" s="84">
        <v>1</v>
      </c>
      <c r="W91" s="82">
        <f>IF(P91=0,"-",V91/P91)</f>
        <v>0.25</v>
      </c>
      <c r="X91" s="186">
        <v>8000</v>
      </c>
      <c r="Y91" s="187">
        <f>IFERROR(X91/P91,"-")</f>
        <v>2000</v>
      </c>
      <c r="Z91" s="187">
        <f>IFERROR(X91/V91,"-")</f>
        <v>8000</v>
      </c>
      <c r="AA91" s="188">
        <f>SUM(X91:X92)-SUM(J91:J92)</f>
        <v>-72000</v>
      </c>
      <c r="AB91" s="85">
        <f>SUM(X91:X92)/SUM(J91:J92)</f>
        <v>0.1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/>
      <c r="AW91" s="107">
        <f>IF(P91=0,"",IF(AV91=0,"",(AV91/P91)))</f>
        <v>0</v>
      </c>
      <c r="AX91" s="106"/>
      <c r="AY91" s="108" t="str">
        <f>IFERROR(AX91/AV91,"-")</f>
        <v>-</v>
      </c>
      <c r="AZ91" s="109"/>
      <c r="BA91" s="110" t="str">
        <f>IFERROR(AZ91/AV91,"-")</f>
        <v>-</v>
      </c>
      <c r="BB91" s="111"/>
      <c r="BC91" s="111"/>
      <c r="BD91" s="111"/>
      <c r="BE91" s="112">
        <v>2</v>
      </c>
      <c r="BF91" s="113">
        <f>IF(P91=0,"",IF(BE91=0,"",(BE91/P91)))</f>
        <v>0.5</v>
      </c>
      <c r="BG91" s="112"/>
      <c r="BH91" s="114">
        <f>IFERROR(BG91/BE91,"-")</f>
        <v>0</v>
      </c>
      <c r="BI91" s="115"/>
      <c r="BJ91" s="116">
        <f>IFERROR(BI91/BE91,"-")</f>
        <v>0</v>
      </c>
      <c r="BK91" s="117"/>
      <c r="BL91" s="117"/>
      <c r="BM91" s="117"/>
      <c r="BN91" s="119"/>
      <c r="BO91" s="120">
        <f>IF(P91=0,"",IF(BN91=0,"",(BN91/P91)))</f>
        <v>0</v>
      </c>
      <c r="BP91" s="121"/>
      <c r="BQ91" s="122" t="str">
        <f>IFERROR(BP91/BN91,"-")</f>
        <v>-</v>
      </c>
      <c r="BR91" s="123"/>
      <c r="BS91" s="124" t="str">
        <f>IFERROR(BR91/BN91,"-")</f>
        <v>-</v>
      </c>
      <c r="BT91" s="125"/>
      <c r="BU91" s="125"/>
      <c r="BV91" s="125"/>
      <c r="BW91" s="126">
        <v>2</v>
      </c>
      <c r="BX91" s="127">
        <f>IF(P91=0,"",IF(BW91=0,"",(BW91/P91)))</f>
        <v>0.5</v>
      </c>
      <c r="BY91" s="128">
        <v>1</v>
      </c>
      <c r="BZ91" s="129">
        <f>IFERROR(BY91/BW91,"-")</f>
        <v>0.5</v>
      </c>
      <c r="CA91" s="130">
        <v>8000</v>
      </c>
      <c r="CB91" s="131">
        <f>IFERROR(CA91/BW91,"-")</f>
        <v>4000</v>
      </c>
      <c r="CC91" s="132"/>
      <c r="CD91" s="132">
        <v>1</v>
      </c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1</v>
      </c>
      <c r="CP91" s="141">
        <v>8000</v>
      </c>
      <c r="CQ91" s="141">
        <v>8000</v>
      </c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225</v>
      </c>
      <c r="C92" s="203"/>
      <c r="D92" s="203"/>
      <c r="E92" s="203"/>
      <c r="F92" s="203" t="s">
        <v>76</v>
      </c>
      <c r="G92" s="203"/>
      <c r="H92" s="90"/>
      <c r="I92" s="90"/>
      <c r="J92" s="188"/>
      <c r="K92" s="81">
        <v>21</v>
      </c>
      <c r="L92" s="81">
        <v>13</v>
      </c>
      <c r="M92" s="81">
        <v>0</v>
      </c>
      <c r="N92" s="91">
        <v>2</v>
      </c>
      <c r="O92" s="92">
        <v>0</v>
      </c>
      <c r="P92" s="93">
        <f>N92+O92</f>
        <v>2</v>
      </c>
      <c r="Q92" s="82" t="str">
        <f>IFERROR(P92/M92,"-")</f>
        <v>-</v>
      </c>
      <c r="R92" s="81">
        <v>0</v>
      </c>
      <c r="S92" s="81">
        <v>0</v>
      </c>
      <c r="T92" s="82">
        <f>IFERROR(S92/(O92+P92),"-")</f>
        <v>0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/>
      <c r="AW92" s="107">
        <f>IF(P92=0,"",IF(AV92=0,"",(AV92/P92)))</f>
        <v>0</v>
      </c>
      <c r="AX92" s="106"/>
      <c r="AY92" s="108" t="str">
        <f>IFERROR(AX92/AV92,"-")</f>
        <v>-</v>
      </c>
      <c r="AZ92" s="109"/>
      <c r="BA92" s="110" t="str">
        <f>IFERROR(AZ92/AV92,"-")</f>
        <v>-</v>
      </c>
      <c r="BB92" s="111"/>
      <c r="BC92" s="111"/>
      <c r="BD92" s="111"/>
      <c r="BE92" s="112">
        <v>1</v>
      </c>
      <c r="BF92" s="113">
        <f>IF(P92=0,"",IF(BE92=0,"",(BE92/P92)))</f>
        <v>0.5</v>
      </c>
      <c r="BG92" s="112"/>
      <c r="BH92" s="114">
        <f>IFERROR(BG92/BE92,"-")</f>
        <v>0</v>
      </c>
      <c r="BI92" s="115"/>
      <c r="BJ92" s="116">
        <f>IFERROR(BI92/BE92,"-")</f>
        <v>0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>
        <v>1</v>
      </c>
      <c r="BX92" s="127">
        <f>IF(P92=0,"",IF(BW92=0,"",(BW92/P92)))</f>
        <v>0.5</v>
      </c>
      <c r="BY92" s="128"/>
      <c r="BZ92" s="129">
        <f>IFERROR(BY92/BW92,"-")</f>
        <v>0</v>
      </c>
      <c r="CA92" s="130"/>
      <c r="CB92" s="131">
        <f>IFERROR(CA92/BW92,"-")</f>
        <v>0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30"/>
      <c r="B93" s="87"/>
      <c r="C93" s="88"/>
      <c r="D93" s="88"/>
      <c r="E93" s="88"/>
      <c r="F93" s="89"/>
      <c r="G93" s="90"/>
      <c r="H93" s="90"/>
      <c r="I93" s="90"/>
      <c r="J93" s="192"/>
      <c r="K93" s="34"/>
      <c r="L93" s="34"/>
      <c r="M93" s="31"/>
      <c r="N93" s="23"/>
      <c r="O93" s="23"/>
      <c r="P93" s="23"/>
      <c r="Q93" s="33"/>
      <c r="R93" s="32"/>
      <c r="S93" s="23"/>
      <c r="T93" s="32"/>
      <c r="U93" s="183"/>
      <c r="V93" s="25"/>
      <c r="W93" s="25"/>
      <c r="X93" s="189"/>
      <c r="Y93" s="189"/>
      <c r="Z93" s="189"/>
      <c r="AA93" s="189"/>
      <c r="AB93" s="33"/>
      <c r="AC93" s="59"/>
      <c r="AD93" s="63"/>
      <c r="AE93" s="64"/>
      <c r="AF93" s="63"/>
      <c r="AG93" s="67"/>
      <c r="AH93" s="68"/>
      <c r="AI93" s="69"/>
      <c r="AJ93" s="70"/>
      <c r="AK93" s="70"/>
      <c r="AL93" s="70"/>
      <c r="AM93" s="63"/>
      <c r="AN93" s="64"/>
      <c r="AO93" s="63"/>
      <c r="AP93" s="67"/>
      <c r="AQ93" s="68"/>
      <c r="AR93" s="69"/>
      <c r="AS93" s="70"/>
      <c r="AT93" s="70"/>
      <c r="AU93" s="70"/>
      <c r="AV93" s="63"/>
      <c r="AW93" s="64"/>
      <c r="AX93" s="63"/>
      <c r="AY93" s="67"/>
      <c r="AZ93" s="68"/>
      <c r="BA93" s="69"/>
      <c r="BB93" s="70"/>
      <c r="BC93" s="70"/>
      <c r="BD93" s="70"/>
      <c r="BE93" s="63"/>
      <c r="BF93" s="64"/>
      <c r="BG93" s="63"/>
      <c r="BH93" s="67"/>
      <c r="BI93" s="68"/>
      <c r="BJ93" s="69"/>
      <c r="BK93" s="70"/>
      <c r="BL93" s="70"/>
      <c r="BM93" s="70"/>
      <c r="BN93" s="65"/>
      <c r="BO93" s="66"/>
      <c r="BP93" s="63"/>
      <c r="BQ93" s="67"/>
      <c r="BR93" s="68"/>
      <c r="BS93" s="69"/>
      <c r="BT93" s="70"/>
      <c r="BU93" s="70"/>
      <c r="BV93" s="70"/>
      <c r="BW93" s="65"/>
      <c r="BX93" s="66"/>
      <c r="BY93" s="63"/>
      <c r="BZ93" s="67"/>
      <c r="CA93" s="68"/>
      <c r="CB93" s="69"/>
      <c r="CC93" s="70"/>
      <c r="CD93" s="70"/>
      <c r="CE93" s="70"/>
      <c r="CF93" s="65"/>
      <c r="CG93" s="66"/>
      <c r="CH93" s="63"/>
      <c r="CI93" s="67"/>
      <c r="CJ93" s="68"/>
      <c r="CK93" s="69"/>
      <c r="CL93" s="70"/>
      <c r="CM93" s="70"/>
      <c r="CN93" s="70"/>
      <c r="CO93" s="71"/>
      <c r="CP93" s="68"/>
      <c r="CQ93" s="68"/>
      <c r="CR93" s="68"/>
      <c r="CS93" s="72"/>
    </row>
    <row r="94" spans="1:98">
      <c r="A94" s="30"/>
      <c r="B94" s="37"/>
      <c r="C94" s="21"/>
      <c r="D94" s="21"/>
      <c r="E94" s="21"/>
      <c r="F94" s="22"/>
      <c r="G94" s="36"/>
      <c r="H94" s="36"/>
      <c r="I94" s="75"/>
      <c r="J94" s="193"/>
      <c r="K94" s="34"/>
      <c r="L94" s="34"/>
      <c r="M94" s="31"/>
      <c r="N94" s="23"/>
      <c r="O94" s="23"/>
      <c r="P94" s="23"/>
      <c r="Q94" s="33"/>
      <c r="R94" s="32"/>
      <c r="S94" s="23"/>
      <c r="T94" s="32"/>
      <c r="U94" s="183"/>
      <c r="V94" s="25"/>
      <c r="W94" s="25"/>
      <c r="X94" s="189"/>
      <c r="Y94" s="189"/>
      <c r="Z94" s="189"/>
      <c r="AA94" s="189"/>
      <c r="AB94" s="33"/>
      <c r="AC94" s="61"/>
      <c r="AD94" s="63"/>
      <c r="AE94" s="64"/>
      <c r="AF94" s="63"/>
      <c r="AG94" s="67"/>
      <c r="AH94" s="68"/>
      <c r="AI94" s="69"/>
      <c r="AJ94" s="70"/>
      <c r="AK94" s="70"/>
      <c r="AL94" s="70"/>
      <c r="AM94" s="63"/>
      <c r="AN94" s="64"/>
      <c r="AO94" s="63"/>
      <c r="AP94" s="67"/>
      <c r="AQ94" s="68"/>
      <c r="AR94" s="69"/>
      <c r="AS94" s="70"/>
      <c r="AT94" s="70"/>
      <c r="AU94" s="70"/>
      <c r="AV94" s="63"/>
      <c r="AW94" s="64"/>
      <c r="AX94" s="63"/>
      <c r="AY94" s="67"/>
      <c r="AZ94" s="68"/>
      <c r="BA94" s="69"/>
      <c r="BB94" s="70"/>
      <c r="BC94" s="70"/>
      <c r="BD94" s="70"/>
      <c r="BE94" s="63"/>
      <c r="BF94" s="64"/>
      <c r="BG94" s="63"/>
      <c r="BH94" s="67"/>
      <c r="BI94" s="68"/>
      <c r="BJ94" s="69"/>
      <c r="BK94" s="70"/>
      <c r="BL94" s="70"/>
      <c r="BM94" s="70"/>
      <c r="BN94" s="65"/>
      <c r="BO94" s="66"/>
      <c r="BP94" s="63"/>
      <c r="BQ94" s="67"/>
      <c r="BR94" s="68"/>
      <c r="BS94" s="69"/>
      <c r="BT94" s="70"/>
      <c r="BU94" s="70"/>
      <c r="BV94" s="70"/>
      <c r="BW94" s="65"/>
      <c r="BX94" s="66"/>
      <c r="BY94" s="63"/>
      <c r="BZ94" s="67"/>
      <c r="CA94" s="68"/>
      <c r="CB94" s="69"/>
      <c r="CC94" s="70"/>
      <c r="CD94" s="70"/>
      <c r="CE94" s="70"/>
      <c r="CF94" s="65"/>
      <c r="CG94" s="66"/>
      <c r="CH94" s="63"/>
      <c r="CI94" s="67"/>
      <c r="CJ94" s="68"/>
      <c r="CK94" s="69"/>
      <c r="CL94" s="70"/>
      <c r="CM94" s="70"/>
      <c r="CN94" s="70"/>
      <c r="CO94" s="71"/>
      <c r="CP94" s="68"/>
      <c r="CQ94" s="68"/>
      <c r="CR94" s="68"/>
      <c r="CS94" s="72"/>
    </row>
    <row r="95" spans="1:98">
      <c r="A95" s="19">
        <f>AB95</f>
        <v>1.9529218106996</v>
      </c>
      <c r="B95" s="39"/>
      <c r="C95" s="39"/>
      <c r="D95" s="39"/>
      <c r="E95" s="39"/>
      <c r="F95" s="39"/>
      <c r="G95" s="40" t="s">
        <v>226</v>
      </c>
      <c r="H95" s="40"/>
      <c r="I95" s="40"/>
      <c r="J95" s="190">
        <f>SUM(J6:J94)</f>
        <v>6075000</v>
      </c>
      <c r="K95" s="41">
        <f>SUM(K6:K94)</f>
        <v>2114</v>
      </c>
      <c r="L95" s="41">
        <f>SUM(L6:L94)</f>
        <v>961</v>
      </c>
      <c r="M95" s="41">
        <f>SUM(M6:M94)</f>
        <v>2301</v>
      </c>
      <c r="N95" s="41">
        <f>SUM(N6:N94)</f>
        <v>384</v>
      </c>
      <c r="O95" s="41">
        <f>SUM(O6:O94)</f>
        <v>5</v>
      </c>
      <c r="P95" s="41">
        <f>SUM(P6:P94)</f>
        <v>389</v>
      </c>
      <c r="Q95" s="42">
        <f>IFERROR(P95/M95,"-")</f>
        <v>0.1690569317688</v>
      </c>
      <c r="R95" s="78">
        <f>SUM(R6:R94)</f>
        <v>43</v>
      </c>
      <c r="S95" s="78">
        <f>SUM(S6:S94)</f>
        <v>139</v>
      </c>
      <c r="T95" s="42">
        <f>IFERROR(R95/P95,"-")</f>
        <v>0.11053984575835</v>
      </c>
      <c r="U95" s="184">
        <f>IFERROR(J95/P95,"-")</f>
        <v>15616.966580977</v>
      </c>
      <c r="V95" s="44">
        <f>SUM(V6:V94)</f>
        <v>97</v>
      </c>
      <c r="W95" s="42">
        <f>IFERROR(V95/P95,"-")</f>
        <v>0.24935732647815</v>
      </c>
      <c r="X95" s="190">
        <f>SUM(X6:X94)</f>
        <v>11864000</v>
      </c>
      <c r="Y95" s="190">
        <f>IFERROR(X95/P95,"-")</f>
        <v>30498.714652956</v>
      </c>
      <c r="Z95" s="190">
        <f>IFERROR(X95/V95,"-")</f>
        <v>122309.27835052</v>
      </c>
      <c r="AA95" s="190">
        <f>X95-J95</f>
        <v>5789000</v>
      </c>
      <c r="AB95" s="47">
        <f>X95/J95</f>
        <v>1.9529218106996</v>
      </c>
      <c r="AC95" s="60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32"/>
    <mergeCell ref="J19:J32"/>
    <mergeCell ref="U19:U32"/>
    <mergeCell ref="AA19:AA32"/>
    <mergeCell ref="AB19:AB32"/>
    <mergeCell ref="A33:A37"/>
    <mergeCell ref="J33:J37"/>
    <mergeCell ref="U33:U37"/>
    <mergeCell ref="AA33:AA37"/>
    <mergeCell ref="AB33:AB37"/>
    <mergeCell ref="A38:A39"/>
    <mergeCell ref="J38:J39"/>
    <mergeCell ref="U38:U39"/>
    <mergeCell ref="AA38:AA39"/>
    <mergeCell ref="AB38:AB39"/>
    <mergeCell ref="A40:A44"/>
    <mergeCell ref="J40:J44"/>
    <mergeCell ref="U40:U44"/>
    <mergeCell ref="AA40:AA44"/>
    <mergeCell ref="AB40:AB44"/>
    <mergeCell ref="A45:A48"/>
    <mergeCell ref="J45:J48"/>
    <mergeCell ref="U45:U48"/>
    <mergeCell ref="AA45:AA48"/>
    <mergeCell ref="AB45:AB48"/>
    <mergeCell ref="A49:A52"/>
    <mergeCell ref="J49:J52"/>
    <mergeCell ref="U49:U52"/>
    <mergeCell ref="AA49:AA52"/>
    <mergeCell ref="AB49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90"/>
    <mergeCell ref="J85:J90"/>
    <mergeCell ref="U85:U90"/>
    <mergeCell ref="AA85:AA90"/>
    <mergeCell ref="AB85:AB90"/>
    <mergeCell ref="A91:A92"/>
    <mergeCell ref="J91:J92"/>
    <mergeCell ref="U91:U92"/>
    <mergeCell ref="AA91:AA92"/>
    <mergeCell ref="AB91:AB9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2.7</v>
      </c>
      <c r="B6" s="203" t="s">
        <v>228</v>
      </c>
      <c r="C6" s="203" t="s">
        <v>229</v>
      </c>
      <c r="D6" s="203" t="s">
        <v>230</v>
      </c>
      <c r="E6" s="203" t="s">
        <v>63</v>
      </c>
      <c r="F6" s="203" t="s">
        <v>64</v>
      </c>
      <c r="G6" s="203" t="s">
        <v>231</v>
      </c>
      <c r="H6" s="90" t="s">
        <v>232</v>
      </c>
      <c r="I6" s="90" t="s">
        <v>176</v>
      </c>
      <c r="J6" s="188">
        <v>100000</v>
      </c>
      <c r="K6" s="81">
        <v>14</v>
      </c>
      <c r="L6" s="81">
        <v>0</v>
      </c>
      <c r="M6" s="81">
        <v>51</v>
      </c>
      <c r="N6" s="91">
        <v>8</v>
      </c>
      <c r="O6" s="92">
        <v>0</v>
      </c>
      <c r="P6" s="93">
        <f>N6+O6</f>
        <v>8</v>
      </c>
      <c r="Q6" s="82">
        <f>IFERROR(P6/M6,"-")</f>
        <v>0.15686274509804</v>
      </c>
      <c r="R6" s="81">
        <v>1</v>
      </c>
      <c r="S6" s="81">
        <v>1</v>
      </c>
      <c r="T6" s="82">
        <f>IFERROR(S6/(O6+P6),"-")</f>
        <v>0.125</v>
      </c>
      <c r="U6" s="182">
        <f>IFERROR(J6/SUM(P6:P7),"-")</f>
        <v>6250</v>
      </c>
      <c r="V6" s="84">
        <v>2</v>
      </c>
      <c r="W6" s="82">
        <f>IF(P6=0,"-",V6/P6)</f>
        <v>0.25</v>
      </c>
      <c r="X6" s="186">
        <v>249000</v>
      </c>
      <c r="Y6" s="187">
        <f>IFERROR(X6/P6,"-")</f>
        <v>31125</v>
      </c>
      <c r="Z6" s="187">
        <f>IFERROR(X6/V6,"-")</f>
        <v>124500</v>
      </c>
      <c r="AA6" s="188">
        <f>SUM(X6:X7)-SUM(J6:J7)</f>
        <v>170000</v>
      </c>
      <c r="AB6" s="85">
        <f>SUM(X6:X7)/SUM(J6:J7)</f>
        <v>2.7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0.375</v>
      </c>
      <c r="AX6" s="106">
        <v>1</v>
      </c>
      <c r="AY6" s="108">
        <f>IFERROR(AX6/AV6,"-")</f>
        <v>0.33333333333333</v>
      </c>
      <c r="AZ6" s="109">
        <v>10000</v>
      </c>
      <c r="BA6" s="110">
        <f>IFERROR(AZ6/AV6,"-")</f>
        <v>3333.3333333333</v>
      </c>
      <c r="BB6" s="111">
        <v>1</v>
      </c>
      <c r="BC6" s="111"/>
      <c r="BD6" s="111"/>
      <c r="BE6" s="112">
        <v>2</v>
      </c>
      <c r="BF6" s="113">
        <f>IF(P6=0,"",IF(BE6=0,"",(BE6/P6)))</f>
        <v>0.25</v>
      </c>
      <c r="BG6" s="112">
        <v>1</v>
      </c>
      <c r="BH6" s="114">
        <f>IFERROR(BG6/BE6,"-")</f>
        <v>0.5</v>
      </c>
      <c r="BI6" s="115">
        <v>239000</v>
      </c>
      <c r="BJ6" s="116">
        <f>IFERROR(BI6/BE6,"-")</f>
        <v>119500</v>
      </c>
      <c r="BK6" s="117"/>
      <c r="BL6" s="117"/>
      <c r="BM6" s="117">
        <v>1</v>
      </c>
      <c r="BN6" s="119">
        <v>1</v>
      </c>
      <c r="BO6" s="120">
        <f>IF(P6=0,"",IF(BN6=0,"",(BN6/P6)))</f>
        <v>0.125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249000</v>
      </c>
      <c r="CQ6" s="141">
        <v>239000</v>
      </c>
      <c r="CR6" s="141"/>
      <c r="CS6" s="142" t="str">
        <f>IF(AND(CQ6=0,CR6=0),"",IF(AND(CQ6&lt;=100000,CR6&lt;=100000),"",IF(CQ6/CP6&gt;0.7,"男高",IF(CR6/CP6&gt;0.7,"女高",""))))</f>
        <v>男高</v>
      </c>
    </row>
    <row r="7" spans="1:98">
      <c r="A7" s="80"/>
      <c r="B7" s="203" t="s">
        <v>233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19</v>
      </c>
      <c r="L7" s="81">
        <v>16</v>
      </c>
      <c r="M7" s="81">
        <v>7</v>
      </c>
      <c r="N7" s="91">
        <v>8</v>
      </c>
      <c r="O7" s="92">
        <v>0</v>
      </c>
      <c r="P7" s="93">
        <f>N7+O7</f>
        <v>8</v>
      </c>
      <c r="Q7" s="82">
        <f>IFERROR(P7/M7,"-")</f>
        <v>1.1428571428571</v>
      </c>
      <c r="R7" s="81">
        <v>0</v>
      </c>
      <c r="S7" s="81">
        <v>4</v>
      </c>
      <c r="T7" s="82">
        <f>IFERROR(S7/(O7+P7),"-")</f>
        <v>0.5</v>
      </c>
      <c r="U7" s="182"/>
      <c r="V7" s="84">
        <v>1</v>
      </c>
      <c r="W7" s="82">
        <f>IF(P7=0,"-",V7/P7)</f>
        <v>0.125</v>
      </c>
      <c r="X7" s="186">
        <v>21000</v>
      </c>
      <c r="Y7" s="187">
        <f>IFERROR(X7/P7,"-")</f>
        <v>2625</v>
      </c>
      <c r="Z7" s="187">
        <f>IFERROR(X7/V7,"-")</f>
        <v>21000</v>
      </c>
      <c r="AA7" s="188"/>
      <c r="AB7" s="85"/>
      <c r="AC7" s="79"/>
      <c r="AD7" s="94">
        <v>1</v>
      </c>
      <c r="AE7" s="95">
        <f>IF(P7=0,"",IF(AD7=0,"",(AD7/P7)))</f>
        <v>0.125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5</v>
      </c>
      <c r="BO7" s="120">
        <f>IF(P7=0,"",IF(BN7=0,"",(BN7/P7)))</f>
        <v>0.625</v>
      </c>
      <c r="BP7" s="121">
        <v>1</v>
      </c>
      <c r="BQ7" s="122">
        <f>IFERROR(BP7/BN7,"-")</f>
        <v>0.2</v>
      </c>
      <c r="BR7" s="123">
        <v>21000</v>
      </c>
      <c r="BS7" s="124">
        <f>IFERROR(BR7/BN7,"-")</f>
        <v>4200</v>
      </c>
      <c r="BT7" s="125"/>
      <c r="BU7" s="125"/>
      <c r="BV7" s="125">
        <v>1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21000</v>
      </c>
      <c r="CQ7" s="141">
        <v>21000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2.7</v>
      </c>
      <c r="B10" s="39"/>
      <c r="C10" s="39"/>
      <c r="D10" s="39"/>
      <c r="E10" s="39"/>
      <c r="F10" s="39"/>
      <c r="G10" s="40" t="s">
        <v>234</v>
      </c>
      <c r="H10" s="40"/>
      <c r="I10" s="40"/>
      <c r="J10" s="190">
        <f>SUM(J6:J9)</f>
        <v>100000</v>
      </c>
      <c r="K10" s="41">
        <f>SUM(K6:K9)</f>
        <v>33</v>
      </c>
      <c r="L10" s="41">
        <f>SUM(L6:L9)</f>
        <v>16</v>
      </c>
      <c r="M10" s="41">
        <f>SUM(M6:M9)</f>
        <v>58</v>
      </c>
      <c r="N10" s="41">
        <f>SUM(N6:N9)</f>
        <v>16</v>
      </c>
      <c r="O10" s="41">
        <f>SUM(O6:O9)</f>
        <v>0</v>
      </c>
      <c r="P10" s="41">
        <f>SUM(P6:P9)</f>
        <v>16</v>
      </c>
      <c r="Q10" s="42">
        <f>IFERROR(P10/M10,"-")</f>
        <v>0.27586206896552</v>
      </c>
      <c r="R10" s="78">
        <f>SUM(R6:R9)</f>
        <v>1</v>
      </c>
      <c r="S10" s="78">
        <f>SUM(S6:S9)</f>
        <v>5</v>
      </c>
      <c r="T10" s="42">
        <f>IFERROR(R10/P10,"-")</f>
        <v>0.0625</v>
      </c>
      <c r="U10" s="184">
        <f>IFERROR(J10/P10,"-")</f>
        <v>6250</v>
      </c>
      <c r="V10" s="44">
        <f>SUM(V6:V9)</f>
        <v>3</v>
      </c>
      <c r="W10" s="42">
        <f>IFERROR(V10/P10,"-")</f>
        <v>0.1875</v>
      </c>
      <c r="X10" s="190">
        <f>SUM(X6:X9)</f>
        <v>270000</v>
      </c>
      <c r="Y10" s="190">
        <f>IFERROR(X10/P10,"-")</f>
        <v>16875</v>
      </c>
      <c r="Z10" s="190">
        <f>IFERROR(X10/V10,"-")</f>
        <v>90000</v>
      </c>
      <c r="AA10" s="190">
        <f>X10-J10</f>
        <v>170000</v>
      </c>
      <c r="AB10" s="47">
        <f>X10/J10</f>
        <v>2.7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