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<sst xmlns="http://schemas.openxmlformats.org/spreadsheetml/2006/main" uniqueCount="233">
  <si>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</si>
  <si>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</si>
  <si>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</si>
  <si>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</si>
  <si>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</si>
  <si>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</si>
  <si>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</si>
  <si>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</si>
  <si>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</si>
  <si>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</si>
  <si>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</si>
  <si>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</si>
  <si>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</si>
  <si>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</si>
  <si>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</si>
  <si>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</si>
  <si>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</si>
  <si>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</si>
  <si>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</si>
  <si>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</si>
  <si>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</si>
  <si>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</si>
  <si>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</si>
  <si>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</si>
  <si>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</si>
  <si>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</si>
  <si>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</si>
  <si>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</si>
  <si>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</si>
  <si>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</si>
  <si>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</si>
  <si>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</si>
  <si>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</si>
  <si>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</si>
  <si>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</si>
  <si>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</si>
  <si>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</si>
  <si>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</si>
  <si>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</si>
  <si>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</si>
  <si>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</si>
  <si>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</si>
  <si>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</si>
  <si>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</si>
  <si>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</si>
  <si>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</si>
  <si>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</si>
  <si>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</si>
  <si>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</si>
  <si>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</si>
  <si>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</si>
  <si>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</si>
  <si>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</si>
  <si>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</si>
  <si>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</si>
  <si>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</si>
  <si>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</si>
  <si>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</si>
  <si>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</si>
  <si>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</si>
  <si>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</si>
  <si>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np1817</t>
  </si>
  <si>
    <t>熟女版</t>
  </si>
  <si>
    <t>久々にすごく興奮した</t>
  </si>
  <si>
    <t>lp03_a</t>
  </si>
  <si>
    <t>スポニチ関東</t>
  </si>
  <si>
    <t>4C終面全5段</t>
  </si>
  <si>
    <t>9月14日(土)</t>
  </si>
  <si>
    <t>np1818</t>
  </si>
  <si>
    <t>スポニチ関西</t>
  </si>
  <si>
    <t>np1819</t>
  </si>
  <si>
    <t>スポニチ西部</t>
  </si>
  <si>
    <t>np1820</t>
  </si>
  <si>
    <t>スポニチ北海道</t>
  </si>
  <si>
    <t>np1821</t>
  </si>
  <si>
    <t>(空電共通)</t>
  </si>
  <si>
    <t>空電</t>
  </si>
  <si>
    <t>空電 (共通)</t>
  </si>
  <si>
    <t>np1822</t>
  </si>
  <si>
    <t>献身交際。キュートな四十路女性</t>
  </si>
  <si>
    <t>サンスポ関東</t>
  </si>
  <si>
    <t>10段タイアップ</t>
  </si>
  <si>
    <t>np1823</t>
  </si>
  <si>
    <t>np1824</t>
  </si>
  <si>
    <t>黒：C版</t>
  </si>
  <si>
    <t>(新txt)女性から逆指名</t>
  </si>
  <si>
    <t>サンスポ関西</t>
  </si>
  <si>
    <t>全5段</t>
  </si>
  <si>
    <t>9月06日(金)</t>
  </si>
  <si>
    <t>np1825</t>
  </si>
  <si>
    <t>新txt)女性から逆指名</t>
  </si>
  <si>
    <t>np1826</t>
  </si>
  <si>
    <t>lp04_a</t>
  </si>
  <si>
    <t>9月21日(土)</t>
  </si>
  <si>
    <t>np1827</t>
  </si>
  <si>
    <t>np1828</t>
  </si>
  <si>
    <t>スポーツ報知関東</t>
  </si>
  <si>
    <t>9月28日(土)</t>
  </si>
  <si>
    <t>np1829</t>
  </si>
  <si>
    <t>np1830</t>
  </si>
  <si>
    <t>デイリースポーツ関西</t>
  </si>
  <si>
    <t>9月08日(日)</t>
  </si>
  <si>
    <t>np1831</t>
  </si>
  <si>
    <t>np1832</t>
  </si>
  <si>
    <t>女性から逆指名</t>
  </si>
  <si>
    <t>スポーツ報知関西</t>
  </si>
  <si>
    <t>全5段つかみ4回</t>
  </si>
  <si>
    <t>np1833</t>
  </si>
  <si>
    <t>np1834</t>
  </si>
  <si>
    <t>黒：漫画版</t>
  </si>
  <si>
    <t>嫌われるの嫌だ</t>
  </si>
  <si>
    <t>np1835</t>
  </si>
  <si>
    <t>４コマ漫画版</t>
  </si>
  <si>
    <t>利用者急増で盛り上がりを見せる高齢者恋愛サービス。</t>
  </si>
  <si>
    <t>np1836</t>
  </si>
  <si>
    <t>np1837</t>
  </si>
  <si>
    <t>右女３</t>
  </si>
  <si>
    <t>中京スポーツ</t>
  </si>
  <si>
    <t>np1838</t>
  </si>
  <si>
    <t>np1839</t>
  </si>
  <si>
    <t>雑誌版</t>
  </si>
  <si>
    <t>np1840</t>
  </si>
  <si>
    <t>np1841</t>
  </si>
  <si>
    <t>87「誘われたら誘い返す！倍返しだ！」</t>
  </si>
  <si>
    <t>半2段つかみ20段保証</t>
  </si>
  <si>
    <t>20段保証</t>
  </si>
  <si>
    <t>np1842</t>
  </si>
  <si>
    <t>88「出会いは紙面で起きてるんじゃない！〇〇で起きてるんだ！」</t>
  </si>
  <si>
    <t>np1843</t>
  </si>
  <si>
    <t>89「ユニセックスか！どっちがどっちだかわかんねーよ！」</t>
  </si>
  <si>
    <t>np1844</t>
  </si>
  <si>
    <t>90「50歳からの恋休み」</t>
  </si>
  <si>
    <t>np1845</t>
  </si>
  <si>
    <t>np1846</t>
  </si>
  <si>
    <t>黒：右女３</t>
  </si>
  <si>
    <t>np1847</t>
  </si>
  <si>
    <t>np1848</t>
  </si>
  <si>
    <t>np1849</t>
  </si>
  <si>
    <t>np1850</t>
  </si>
  <si>
    <t>np1851</t>
  </si>
  <si>
    <t>np1852</t>
  </si>
  <si>
    <t>半3段つかみ20段保証</t>
  </si>
  <si>
    <t>np1853</t>
  </si>
  <si>
    <t>半5段つかみ20段保証</t>
  </si>
  <si>
    <t>np1854</t>
  </si>
  <si>
    <t>np1855</t>
  </si>
  <si>
    <t>np1856</t>
  </si>
  <si>
    <t>np1857</t>
  </si>
  <si>
    <t>np1858</t>
  </si>
  <si>
    <t>np1859</t>
  </si>
  <si>
    <t>9月11日(水)</t>
  </si>
  <si>
    <t>np1860</t>
  </si>
  <si>
    <t>np1861</t>
  </si>
  <si>
    <t>(手引入り)熟女版</t>
  </si>
  <si>
    <t>9月29日(日)</t>
  </si>
  <si>
    <t>np1862</t>
  </si>
  <si>
    <t>np1863</t>
  </si>
  <si>
    <t>(手引入り)黒：漫画版</t>
  </si>
  <si>
    <t>9月27日(金)</t>
  </si>
  <si>
    <t>np1864</t>
  </si>
  <si>
    <t>np1865</t>
  </si>
  <si>
    <t>ニッカン関西</t>
  </si>
  <si>
    <t>9月16日(月)</t>
  </si>
  <si>
    <t>np1866</t>
  </si>
  <si>
    <t>np1867</t>
  </si>
  <si>
    <t>9月07日(土)</t>
  </si>
  <si>
    <t>np1868</t>
  </si>
  <si>
    <t>np1869</t>
  </si>
  <si>
    <t>C版</t>
  </si>
  <si>
    <t>9月19日(木)</t>
  </si>
  <si>
    <t>np1870</t>
  </si>
  <si>
    <t>np1871</t>
  </si>
  <si>
    <t>九スポ</t>
  </si>
  <si>
    <t>np1872</t>
  </si>
  <si>
    <t>np1873</t>
  </si>
  <si>
    <t>np1874</t>
  </si>
  <si>
    <t>np1875</t>
  </si>
  <si>
    <t>4C終面雑報</t>
  </si>
  <si>
    <t>np1876</t>
  </si>
  <si>
    <t>np1877</t>
  </si>
  <si>
    <t>9月10日(火)</t>
  </si>
  <si>
    <t>np1878</t>
  </si>
  <si>
    <t>np1879</t>
  </si>
  <si>
    <t>記事</t>
  </si>
  <si>
    <t>4C記事枠</t>
  </si>
  <si>
    <t>9月01日(日)</t>
  </si>
  <si>
    <t>np1880</t>
  </si>
  <si>
    <t>np1881</t>
  </si>
  <si>
    <t>献身交際。キュートな四十路妻</t>
  </si>
  <si>
    <t>9月15日(日)</t>
  </si>
  <si>
    <t>np1882</t>
  </si>
  <si>
    <t>np1883</t>
  </si>
  <si>
    <t>np1884</t>
  </si>
  <si>
    <t>共通</t>
  </si>
  <si>
    <t>np1885</t>
  </si>
  <si>
    <t>⑥出会い懇願</t>
  </si>
  <si>
    <t>東スポ・大スポ・九スポ・中京</t>
  </si>
  <si>
    <t>記事枠</t>
  </si>
  <si>
    <t>np1886</t>
  </si>
  <si>
    <t>np1887</t>
  </si>
  <si>
    <t>出会い懇願。私たち（この年）でも真剣なんです。</t>
  </si>
  <si>
    <t>ニッカン北海道</t>
  </si>
  <si>
    <t>半2段つかみ10回以上</t>
  </si>
  <si>
    <t>1～10日</t>
  </si>
  <si>
    <t>np1888</t>
  </si>
  <si>
    <t>11～20日</t>
  </si>
  <si>
    <t>np1889</t>
  </si>
  <si>
    <t>女性からナンパしてほしい・・・</t>
  </si>
  <si>
    <t>21～31日</t>
  </si>
  <si>
    <t>np1890</t>
  </si>
  <si>
    <t>np1891</t>
  </si>
  <si>
    <t>4C半5段</t>
  </si>
  <si>
    <t>np1892</t>
  </si>
  <si>
    <t>np1893</t>
  </si>
  <si>
    <t>9月22日(日)</t>
  </si>
  <si>
    <t>np1894</t>
  </si>
  <si>
    <t>np1895</t>
  </si>
  <si>
    <t>逆指名 記事</t>
  </si>
  <si>
    <t>9月30日(月)</t>
  </si>
  <si>
    <t>np1896</t>
  </si>
  <si>
    <t>np1897</t>
  </si>
  <si>
    <t>9月13日(金)</t>
  </si>
  <si>
    <t>np1898</t>
  </si>
  <si>
    <t>新聞 TOTAL</t>
  </si>
  <si>
    <t>●雑誌 広告</t>
  </si>
  <si>
    <t>zw167</t>
  </si>
  <si>
    <t>徳間書店</t>
  </si>
  <si>
    <t>lp03_l</t>
  </si>
  <si>
    <t>アサヒ芸能</t>
  </si>
  <si>
    <t>1C2P</t>
  </si>
  <si>
    <t>9月17日(火)</t>
  </si>
  <si>
    <t>zw168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</si>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</sst>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82</v>
      </c>
      <c r="D6" s="195">
        <v>6415000</v>
      </c>
      <c r="E6" s="81">
        <v>1888</v>
      </c>
      <c r="F6" s="81">
        <v>902</v>
      </c>
      <c r="G6" s="81">
        <v>2295</v>
      </c>
      <c r="H6" s="91">
        <v>339</v>
      </c>
      <c r="I6" s="92">
        <v>2</v>
      </c>
      <c r="J6" s="145">
        <f>H6+I6</f>
        <v>341</v>
      </c>
      <c r="K6" s="82">
        <f>IFERROR(J6/G6,"-")</f>
        <v>0.14858387799564</v>
      </c>
      <c r="L6" s="81">
        <v>40</v>
      </c>
      <c r="M6" s="81">
        <v>119</v>
      </c>
      <c r="N6" s="82">
        <f>IFERROR(L6/J6,"-")</f>
        <v>0.11730205278592</v>
      </c>
      <c r="O6" s="83">
        <f>IFERROR(D6/J6,"-")</f>
        <v>18812.316715543</v>
      </c>
      <c r="P6" s="84">
        <v>90</v>
      </c>
      <c r="Q6" s="82">
        <f>IFERROR(P6/J6,"-")</f>
        <v>0.26392961876833</v>
      </c>
      <c r="R6" s="200">
        <v>3753000</v>
      </c>
      <c r="S6" s="201">
        <f>IFERROR(R6/J6,"-")</f>
        <v>11005.865102639</v>
      </c>
      <c r="T6" s="201">
        <f>IFERROR(R6/P6,"-")</f>
        <v>41700</v>
      </c>
      <c r="U6" s="195">
        <f>IFERROR(R6-D6,"-")</f>
        <v>-2662000</v>
      </c>
      <c r="V6" s="85">
        <f>R6/D6</f>
        <v>0.58503507404521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350000</v>
      </c>
      <c r="E7" s="81">
        <v>88</v>
      </c>
      <c r="F7" s="81">
        <v>34</v>
      </c>
      <c r="G7" s="81">
        <v>54</v>
      </c>
      <c r="H7" s="91">
        <v>14</v>
      </c>
      <c r="I7" s="92">
        <v>0</v>
      </c>
      <c r="J7" s="145">
        <f>H7+I7</f>
        <v>14</v>
      </c>
      <c r="K7" s="82">
        <f>IFERROR(J7/G7,"-")</f>
        <v>0.25925925925926</v>
      </c>
      <c r="L7" s="81">
        <v>2</v>
      </c>
      <c r="M7" s="81">
        <v>5</v>
      </c>
      <c r="N7" s="82">
        <f>IFERROR(L7/J7,"-")</f>
        <v>0.14285714285714</v>
      </c>
      <c r="O7" s="83">
        <f>IFERROR(D7/J7,"-")</f>
        <v>25000</v>
      </c>
      <c r="P7" s="84">
        <v>4</v>
      </c>
      <c r="Q7" s="82">
        <f>IFERROR(P7/J7,"-")</f>
        <v>0.28571428571429</v>
      </c>
      <c r="R7" s="200">
        <v>19000</v>
      </c>
      <c r="S7" s="201">
        <f>IFERROR(R7/J7,"-")</f>
        <v>1357.1428571429</v>
      </c>
      <c r="T7" s="201">
        <f>IFERROR(R7/P7,"-")</f>
        <v>4750</v>
      </c>
      <c r="U7" s="195">
        <f>IFERROR(R7-D7,"-")</f>
        <v>-331000</v>
      </c>
      <c r="V7" s="85">
        <f>R7/D7</f>
        <v>0.054285714285714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6765000</v>
      </c>
      <c r="E10" s="41">
        <f>SUM(E6:E8)</f>
        <v>1976</v>
      </c>
      <c r="F10" s="41">
        <f>SUM(F6:F8)</f>
        <v>936</v>
      </c>
      <c r="G10" s="41">
        <f>SUM(G6:G8)</f>
        <v>2349</v>
      </c>
      <c r="H10" s="41">
        <f>SUM(H6:H8)</f>
        <v>353</v>
      </c>
      <c r="I10" s="41">
        <f>SUM(I6:I8)</f>
        <v>2</v>
      </c>
      <c r="J10" s="41">
        <f>SUM(J6:J8)</f>
        <v>355</v>
      </c>
      <c r="K10" s="42">
        <f>IFERROR(J10/G10,"-")</f>
        <v>0.15112813963389</v>
      </c>
      <c r="L10" s="78">
        <f>SUM(L6:L8)</f>
        <v>42</v>
      </c>
      <c r="M10" s="78">
        <f>SUM(M6:M8)</f>
        <v>124</v>
      </c>
      <c r="N10" s="42">
        <f>IFERROR(L10/J10,"-")</f>
        <v>0.11830985915493</v>
      </c>
      <c r="O10" s="43">
        <f>IFERROR(D10/J10,"-")</f>
        <v>19056.338028169</v>
      </c>
      <c r="P10" s="44">
        <f>SUM(P6:P8)</f>
        <v>94</v>
      </c>
      <c r="Q10" s="42">
        <f>IFERROR(P10/J10,"-")</f>
        <v>0.26478873239437</v>
      </c>
      <c r="R10" s="45">
        <f>SUM(R6:R8)</f>
        <v>3772000</v>
      </c>
      <c r="S10" s="45">
        <f>IFERROR(R10/J10,"-")</f>
        <v>10625.352112676</v>
      </c>
      <c r="T10" s="45">
        <f>IFERROR(R10/P10,"-")</f>
        <v>40127.659574468</v>
      </c>
      <c r="U10" s="46">
        <f>SUM(U6:U8)</f>
        <v>-2993000</v>
      </c>
      <c r="V10" s="47">
        <f>IFERROR(R10/D10,"-")</f>
        <v>0.55757575757576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0.33285714285714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34</v>
      </c>
      <c r="L6" s="81">
        <v>0</v>
      </c>
      <c r="M6" s="81">
        <v>95</v>
      </c>
      <c r="N6" s="91">
        <v>14</v>
      </c>
      <c r="O6" s="92">
        <v>0</v>
      </c>
      <c r="P6" s="93">
        <f>N6+O6</f>
        <v>14</v>
      </c>
      <c r="Q6" s="82">
        <f>IFERROR(P6/M6,"-")</f>
        <v>0.14736842105263</v>
      </c>
      <c r="R6" s="81">
        <v>0</v>
      </c>
      <c r="S6" s="81">
        <v>3</v>
      </c>
      <c r="T6" s="82">
        <f>IFERROR(S6/(O6+P6),"-")</f>
        <v>0.21428571428571</v>
      </c>
      <c r="U6" s="182">
        <f>IFERROR(J6/SUM(P6:P10),"-")</f>
        <v>13461.538461538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SUM(X6:X10)-SUM(J6:J10)</f>
        <v>-467000</v>
      </c>
      <c r="AB6" s="85">
        <f>SUM(X6:X10)/SUM(J6:J10)</f>
        <v>0.33285714285714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0.071428571428571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6</v>
      </c>
      <c r="BF6" s="113">
        <f>IF(P6=0,"",IF(BE6=0,"",(BE6/P6)))</f>
        <v>0.42857142857143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0.42857142857143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0.071428571428571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12</v>
      </c>
      <c r="L7" s="81">
        <v>0</v>
      </c>
      <c r="M7" s="81">
        <v>54</v>
      </c>
      <c r="N7" s="91">
        <v>3</v>
      </c>
      <c r="O7" s="92">
        <v>0</v>
      </c>
      <c r="P7" s="93">
        <f>N7+O7</f>
        <v>3</v>
      </c>
      <c r="Q7" s="82">
        <f>IFERROR(P7/M7,"-")</f>
        <v>0.055555555555556</v>
      </c>
      <c r="R7" s="81">
        <v>0</v>
      </c>
      <c r="S7" s="81">
        <v>2</v>
      </c>
      <c r="T7" s="82">
        <f>IFERROR(S7/(O7+P7),"-")</f>
        <v>0.66666666666667</v>
      </c>
      <c r="U7" s="182"/>
      <c r="V7" s="84">
        <v>2</v>
      </c>
      <c r="W7" s="82">
        <f>IF(P7=0,"-",V7/P7)</f>
        <v>0.66666666666667</v>
      </c>
      <c r="X7" s="186">
        <v>13000</v>
      </c>
      <c r="Y7" s="187">
        <f>IFERROR(X7/P7,"-")</f>
        <v>4333.3333333333</v>
      </c>
      <c r="Z7" s="187">
        <f>IFERROR(X7/V7,"-")</f>
        <v>6500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2</v>
      </c>
      <c r="BF7" s="113">
        <f>IF(P7=0,"",IF(BE7=0,"",(BE7/P7)))</f>
        <v>0.66666666666667</v>
      </c>
      <c r="BG7" s="112">
        <v>1</v>
      </c>
      <c r="BH7" s="114">
        <f>IFERROR(BG7/BE7,"-")</f>
        <v>0.5</v>
      </c>
      <c r="BI7" s="115">
        <v>8000</v>
      </c>
      <c r="BJ7" s="116">
        <f>IFERROR(BI7/BE7,"-")</f>
        <v>4000</v>
      </c>
      <c r="BK7" s="117"/>
      <c r="BL7" s="117">
        <v>1</v>
      </c>
      <c r="BM7" s="117"/>
      <c r="BN7" s="119">
        <v>1</v>
      </c>
      <c r="BO7" s="120">
        <f>IF(P7=0,"",IF(BN7=0,"",(BN7/P7)))</f>
        <v>0.33333333333333</v>
      </c>
      <c r="BP7" s="121">
        <v>1</v>
      </c>
      <c r="BQ7" s="122">
        <f>IFERROR(BP7/BN7,"-")</f>
        <v>1</v>
      </c>
      <c r="BR7" s="123">
        <v>5000</v>
      </c>
      <c r="BS7" s="124">
        <f>IFERROR(BR7/BN7,"-")</f>
        <v>5000</v>
      </c>
      <c r="BT7" s="125">
        <v>1</v>
      </c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13000</v>
      </c>
      <c r="CQ7" s="141">
        <v>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17</v>
      </c>
      <c r="L8" s="81">
        <v>0</v>
      </c>
      <c r="M8" s="81">
        <v>55</v>
      </c>
      <c r="N8" s="91">
        <v>2</v>
      </c>
      <c r="O8" s="92">
        <v>0</v>
      </c>
      <c r="P8" s="93">
        <f>N8+O8</f>
        <v>2</v>
      </c>
      <c r="Q8" s="82">
        <f>IFERROR(P8/M8,"-")</f>
        <v>0.036363636363636</v>
      </c>
      <c r="R8" s="81">
        <v>0</v>
      </c>
      <c r="S8" s="81">
        <v>0</v>
      </c>
      <c r="T8" s="82">
        <f>IFERROR(S8/(O8+P8),"-")</f>
        <v>0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5</v>
      </c>
      <c r="L9" s="81">
        <v>0</v>
      </c>
      <c r="M9" s="81">
        <v>38</v>
      </c>
      <c r="N9" s="91">
        <v>4</v>
      </c>
      <c r="O9" s="92">
        <v>0</v>
      </c>
      <c r="P9" s="93">
        <f>N9+O9</f>
        <v>4</v>
      </c>
      <c r="Q9" s="82">
        <f>IFERROR(P9/M9,"-")</f>
        <v>0.10526315789474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0.25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1</v>
      </c>
      <c r="CG9" s="134">
        <f>IF(P9=0,"",IF(CF9=0,"",(CF9/P9)))</f>
        <v>0.25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144</v>
      </c>
      <c r="L10" s="81">
        <v>106</v>
      </c>
      <c r="M10" s="81">
        <v>17</v>
      </c>
      <c r="N10" s="91">
        <v>29</v>
      </c>
      <c r="O10" s="92">
        <v>0</v>
      </c>
      <c r="P10" s="93">
        <f>N10+O10</f>
        <v>29</v>
      </c>
      <c r="Q10" s="82">
        <f>IFERROR(P10/M10,"-")</f>
        <v>1.7058823529412</v>
      </c>
      <c r="R10" s="81">
        <v>3</v>
      </c>
      <c r="S10" s="81">
        <v>4</v>
      </c>
      <c r="T10" s="82">
        <f>IFERROR(S10/(O10+P10),"-")</f>
        <v>0.13793103448276</v>
      </c>
      <c r="U10" s="182"/>
      <c r="V10" s="84">
        <v>7</v>
      </c>
      <c r="W10" s="82">
        <f>IF(P10=0,"-",V10/P10)</f>
        <v>0.24137931034483</v>
      </c>
      <c r="X10" s="186">
        <v>220000</v>
      </c>
      <c r="Y10" s="187">
        <f>IFERROR(X10/P10,"-")</f>
        <v>7586.2068965517</v>
      </c>
      <c r="Z10" s="187">
        <f>IFERROR(X10/V10,"-")</f>
        <v>31428.571428571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6</v>
      </c>
      <c r="BF10" s="113">
        <f>IF(P10=0,"",IF(BE10=0,"",(BE10/P10)))</f>
        <v>0.20689655172414</v>
      </c>
      <c r="BG10" s="112">
        <v>2</v>
      </c>
      <c r="BH10" s="114">
        <f>IFERROR(BG10/BE10,"-")</f>
        <v>0.33333333333333</v>
      </c>
      <c r="BI10" s="115">
        <v>13000</v>
      </c>
      <c r="BJ10" s="116">
        <f>IFERROR(BI10/BE10,"-")</f>
        <v>2166.6666666667</v>
      </c>
      <c r="BK10" s="117">
        <v>1</v>
      </c>
      <c r="BL10" s="117"/>
      <c r="BM10" s="117">
        <v>1</v>
      </c>
      <c r="BN10" s="119">
        <v>14</v>
      </c>
      <c r="BO10" s="120">
        <f>IF(P10=0,"",IF(BN10=0,"",(BN10/P10)))</f>
        <v>0.48275862068966</v>
      </c>
      <c r="BP10" s="121">
        <v>2</v>
      </c>
      <c r="BQ10" s="122">
        <f>IFERROR(BP10/BN10,"-")</f>
        <v>0.14285714285714</v>
      </c>
      <c r="BR10" s="123">
        <v>76000</v>
      </c>
      <c r="BS10" s="124">
        <f>IFERROR(BR10/BN10,"-")</f>
        <v>5428.5714285714</v>
      </c>
      <c r="BT10" s="125"/>
      <c r="BU10" s="125">
        <v>1</v>
      </c>
      <c r="BV10" s="125">
        <v>1</v>
      </c>
      <c r="BW10" s="126">
        <v>8</v>
      </c>
      <c r="BX10" s="127">
        <f>IF(P10=0,"",IF(BW10=0,"",(BW10/P10)))</f>
        <v>0.27586206896552</v>
      </c>
      <c r="BY10" s="128">
        <v>2</v>
      </c>
      <c r="BZ10" s="129">
        <f>IFERROR(BY10/BW10,"-")</f>
        <v>0.25</v>
      </c>
      <c r="CA10" s="130">
        <v>1141000</v>
      </c>
      <c r="CB10" s="131">
        <f>IFERROR(CA10/BW10,"-")</f>
        <v>142625</v>
      </c>
      <c r="CC10" s="132"/>
      <c r="CD10" s="132"/>
      <c r="CE10" s="132">
        <v>2</v>
      </c>
      <c r="CF10" s="133">
        <v>1</v>
      </c>
      <c r="CG10" s="134">
        <f>IF(P10=0,"",IF(CF10=0,"",(CF10/P10)))</f>
        <v>0.03448275862069</v>
      </c>
      <c r="CH10" s="135">
        <v>1</v>
      </c>
      <c r="CI10" s="136">
        <f>IFERROR(CH10/CF10,"-")</f>
        <v>1</v>
      </c>
      <c r="CJ10" s="137">
        <v>168000</v>
      </c>
      <c r="CK10" s="138">
        <f>IFERROR(CJ10/CF10,"-")</f>
        <v>168000</v>
      </c>
      <c r="CL10" s="139"/>
      <c r="CM10" s="139"/>
      <c r="CN10" s="139">
        <v>1</v>
      </c>
      <c r="CO10" s="140">
        <v>7</v>
      </c>
      <c r="CP10" s="141">
        <v>220000</v>
      </c>
      <c r="CQ10" s="141">
        <v>883000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0.079</v>
      </c>
      <c r="B11" s="203" t="s">
        <v>78</v>
      </c>
      <c r="C11" s="203"/>
      <c r="D11" s="203"/>
      <c r="E11" s="203" t="s">
        <v>79</v>
      </c>
      <c r="F11" s="203" t="s">
        <v>64</v>
      </c>
      <c r="G11" s="203" t="s">
        <v>80</v>
      </c>
      <c r="H11" s="90" t="s">
        <v>81</v>
      </c>
      <c r="I11" s="204" t="s">
        <v>67</v>
      </c>
      <c r="J11" s="188">
        <v>1000000</v>
      </c>
      <c r="K11" s="81">
        <v>18</v>
      </c>
      <c r="L11" s="81">
        <v>0</v>
      </c>
      <c r="M11" s="81">
        <v>75</v>
      </c>
      <c r="N11" s="91">
        <v>8</v>
      </c>
      <c r="O11" s="92">
        <v>0</v>
      </c>
      <c r="P11" s="93">
        <f>N11+O11</f>
        <v>8</v>
      </c>
      <c r="Q11" s="82">
        <f>IFERROR(P11/M11,"-")</f>
        <v>0.10666666666667</v>
      </c>
      <c r="R11" s="81">
        <v>1</v>
      </c>
      <c r="S11" s="81">
        <v>4</v>
      </c>
      <c r="T11" s="82">
        <f>IFERROR(S11/(O11+P11),"-")</f>
        <v>0.5</v>
      </c>
      <c r="U11" s="182">
        <f>IFERROR(J11/SUM(P11:P16),"-")</f>
        <v>28571.428571429</v>
      </c>
      <c r="V11" s="84">
        <v>3</v>
      </c>
      <c r="W11" s="82">
        <f>IF(P11=0,"-",V11/P11)</f>
        <v>0.375</v>
      </c>
      <c r="X11" s="186">
        <v>39000</v>
      </c>
      <c r="Y11" s="187">
        <f>IFERROR(X11/P11,"-")</f>
        <v>4875</v>
      </c>
      <c r="Z11" s="187">
        <f>IFERROR(X11/V11,"-")</f>
        <v>13000</v>
      </c>
      <c r="AA11" s="188">
        <f>SUM(X11:X16)-SUM(J11:J16)</f>
        <v>-921000</v>
      </c>
      <c r="AB11" s="85">
        <f>SUM(X11:X16)/SUM(J11:J16)</f>
        <v>0.079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4</v>
      </c>
      <c r="BF11" s="113">
        <f>IF(P11=0,"",IF(BE11=0,"",(BE11/P11)))</f>
        <v>0.5</v>
      </c>
      <c r="BG11" s="112">
        <v>2</v>
      </c>
      <c r="BH11" s="114">
        <f>IFERROR(BG11/BE11,"-")</f>
        <v>0.5</v>
      </c>
      <c r="BI11" s="115">
        <v>26000</v>
      </c>
      <c r="BJ11" s="116">
        <f>IFERROR(BI11/BE11,"-")</f>
        <v>6500</v>
      </c>
      <c r="BK11" s="117">
        <v>1</v>
      </c>
      <c r="BL11" s="117"/>
      <c r="BM11" s="117">
        <v>1</v>
      </c>
      <c r="BN11" s="119">
        <v>3</v>
      </c>
      <c r="BO11" s="120">
        <f>IF(P11=0,"",IF(BN11=0,"",(BN11/P11)))</f>
        <v>0.375</v>
      </c>
      <c r="BP11" s="121">
        <v>1</v>
      </c>
      <c r="BQ11" s="122">
        <f>IFERROR(BP11/BN11,"-")</f>
        <v>0.33333333333333</v>
      </c>
      <c r="BR11" s="123">
        <v>13000</v>
      </c>
      <c r="BS11" s="124">
        <f>IFERROR(BR11/BN11,"-")</f>
        <v>4333.3333333333</v>
      </c>
      <c r="BT11" s="125"/>
      <c r="BU11" s="125">
        <v>1</v>
      </c>
      <c r="BV11" s="125"/>
      <c r="BW11" s="126">
        <v>1</v>
      </c>
      <c r="BX11" s="127">
        <f>IF(P11=0,"",IF(BW11=0,"",(BW11/P11)))</f>
        <v>0.125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3</v>
      </c>
      <c r="CP11" s="141">
        <v>39000</v>
      </c>
      <c r="CQ11" s="141">
        <v>21000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82</v>
      </c>
      <c r="C12" s="203"/>
      <c r="D12" s="203"/>
      <c r="E12" s="203" t="s">
        <v>79</v>
      </c>
      <c r="F12" s="203" t="s">
        <v>76</v>
      </c>
      <c r="G12" s="203"/>
      <c r="H12" s="90"/>
      <c r="I12" s="90"/>
      <c r="J12" s="188"/>
      <c r="K12" s="81">
        <v>56</v>
      </c>
      <c r="L12" s="81">
        <v>42</v>
      </c>
      <c r="M12" s="81">
        <v>6</v>
      </c>
      <c r="N12" s="91">
        <v>7</v>
      </c>
      <c r="O12" s="92">
        <v>0</v>
      </c>
      <c r="P12" s="93">
        <f>N12+O12</f>
        <v>7</v>
      </c>
      <c r="Q12" s="82">
        <f>IFERROR(P12/M12,"-")</f>
        <v>1.1666666666667</v>
      </c>
      <c r="R12" s="81">
        <v>0</v>
      </c>
      <c r="S12" s="81">
        <v>3</v>
      </c>
      <c r="T12" s="82">
        <f>IFERROR(S12/(O12+P12),"-")</f>
        <v>0.42857142857143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0.14285714285714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0.28571428571429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4</v>
      </c>
      <c r="BX12" s="127">
        <f>IF(P12=0,"",IF(BW12=0,"",(BW12/P12)))</f>
        <v>0.57142857142857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84</v>
      </c>
      <c r="E13" s="203" t="s">
        <v>85</v>
      </c>
      <c r="F13" s="203" t="s">
        <v>64</v>
      </c>
      <c r="G13" s="203" t="s">
        <v>86</v>
      </c>
      <c r="H13" s="90" t="s">
        <v>87</v>
      </c>
      <c r="I13" s="90" t="s">
        <v>88</v>
      </c>
      <c r="J13" s="188"/>
      <c r="K13" s="81">
        <v>10</v>
      </c>
      <c r="L13" s="81">
        <v>0</v>
      </c>
      <c r="M13" s="81">
        <v>38</v>
      </c>
      <c r="N13" s="91">
        <v>4</v>
      </c>
      <c r="O13" s="92">
        <v>0</v>
      </c>
      <c r="P13" s="93">
        <f>N13+O13</f>
        <v>4</v>
      </c>
      <c r="Q13" s="82">
        <f>IFERROR(P13/M13,"-")</f>
        <v>0.10526315789474</v>
      </c>
      <c r="R13" s="81">
        <v>0</v>
      </c>
      <c r="S13" s="81">
        <v>2</v>
      </c>
      <c r="T13" s="82">
        <f>IFERROR(S13/(O13+P13),"-")</f>
        <v>0.5</v>
      </c>
      <c r="U13" s="182"/>
      <c r="V13" s="84">
        <v>1</v>
      </c>
      <c r="W13" s="82">
        <f>IF(P13=0,"-",V13/P13)</f>
        <v>0.25</v>
      </c>
      <c r="X13" s="186">
        <v>19000</v>
      </c>
      <c r="Y13" s="187">
        <f>IFERROR(X13/P13,"-")</f>
        <v>4750</v>
      </c>
      <c r="Z13" s="187">
        <f>IFERROR(X13/V13,"-")</f>
        <v>19000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0.5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2</v>
      </c>
      <c r="BX13" s="127">
        <f>IF(P13=0,"",IF(BW13=0,"",(BW13/P13)))</f>
        <v>0.5</v>
      </c>
      <c r="BY13" s="128">
        <v>1</v>
      </c>
      <c r="BZ13" s="129">
        <f>IFERROR(BY13/BW13,"-")</f>
        <v>0.5</v>
      </c>
      <c r="CA13" s="130">
        <v>19000</v>
      </c>
      <c r="CB13" s="131">
        <f>IFERROR(CA13/BW13,"-")</f>
        <v>9500</v>
      </c>
      <c r="CC13" s="132"/>
      <c r="CD13" s="132"/>
      <c r="CE13" s="132">
        <v>1</v>
      </c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19000</v>
      </c>
      <c r="CQ13" s="141">
        <v>19000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89</v>
      </c>
      <c r="C14" s="203"/>
      <c r="D14" s="203" t="s">
        <v>84</v>
      </c>
      <c r="E14" s="203" t="s">
        <v>90</v>
      </c>
      <c r="F14" s="203" t="s">
        <v>76</v>
      </c>
      <c r="G14" s="203"/>
      <c r="H14" s="90"/>
      <c r="I14" s="90"/>
      <c r="J14" s="188"/>
      <c r="K14" s="81">
        <v>37</v>
      </c>
      <c r="L14" s="81">
        <v>30</v>
      </c>
      <c r="M14" s="81">
        <v>0</v>
      </c>
      <c r="N14" s="91">
        <v>6</v>
      </c>
      <c r="O14" s="92">
        <v>0</v>
      </c>
      <c r="P14" s="93">
        <f>N14+O14</f>
        <v>6</v>
      </c>
      <c r="Q14" s="82" t="str">
        <f>IFERROR(P14/M14,"-")</f>
        <v>-</v>
      </c>
      <c r="R14" s="81">
        <v>0</v>
      </c>
      <c r="S14" s="81">
        <v>2</v>
      </c>
      <c r="T14" s="82">
        <f>IFERROR(S14/(O14+P14),"-")</f>
        <v>0.33333333333333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>
        <v>1</v>
      </c>
      <c r="AE14" s="95">
        <f>IF(P14=0,"",IF(AD14=0,"",(AD14/P14)))</f>
        <v>0.16666666666667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3</v>
      </c>
      <c r="BF14" s="113">
        <f>IF(P14=0,"",IF(BE14=0,"",(BE14/P14)))</f>
        <v>0.5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2</v>
      </c>
      <c r="BO14" s="120">
        <f>IF(P14=0,"",IF(BN14=0,"",(BN14/P14)))</f>
        <v>0.33333333333333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91</v>
      </c>
      <c r="C15" s="203"/>
      <c r="D15" s="203" t="s">
        <v>62</v>
      </c>
      <c r="E15" s="203" t="s">
        <v>63</v>
      </c>
      <c r="F15" s="203" t="s">
        <v>92</v>
      </c>
      <c r="G15" s="203" t="s">
        <v>86</v>
      </c>
      <c r="H15" s="90" t="s">
        <v>87</v>
      </c>
      <c r="I15" s="204" t="s">
        <v>93</v>
      </c>
      <c r="J15" s="188"/>
      <c r="K15" s="81">
        <v>16</v>
      </c>
      <c r="L15" s="81">
        <v>0</v>
      </c>
      <c r="M15" s="81">
        <v>61</v>
      </c>
      <c r="N15" s="91">
        <v>6</v>
      </c>
      <c r="O15" s="92">
        <v>0</v>
      </c>
      <c r="P15" s="93">
        <f>N15+O15</f>
        <v>6</v>
      </c>
      <c r="Q15" s="82">
        <f>IFERROR(P15/M15,"-")</f>
        <v>0.098360655737705</v>
      </c>
      <c r="R15" s="81">
        <v>1</v>
      </c>
      <c r="S15" s="81">
        <v>2</v>
      </c>
      <c r="T15" s="82">
        <f>IFERROR(S15/(O15+P15),"-")</f>
        <v>0.33333333333333</v>
      </c>
      <c r="U15" s="182"/>
      <c r="V15" s="84">
        <v>2</v>
      </c>
      <c r="W15" s="82">
        <f>IF(P15=0,"-",V15/P15)</f>
        <v>0.33333333333333</v>
      </c>
      <c r="X15" s="186">
        <v>10000</v>
      </c>
      <c r="Y15" s="187">
        <f>IFERROR(X15/P15,"-")</f>
        <v>1666.6666666667</v>
      </c>
      <c r="Z15" s="187">
        <f>IFERROR(X15/V15,"-")</f>
        <v>5000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0.16666666666667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4</v>
      </c>
      <c r="BO15" s="120">
        <f>IF(P15=0,"",IF(BN15=0,"",(BN15/P15)))</f>
        <v>0.66666666666667</v>
      </c>
      <c r="BP15" s="121">
        <v>2</v>
      </c>
      <c r="BQ15" s="122">
        <f>IFERROR(BP15/BN15,"-")</f>
        <v>0.5</v>
      </c>
      <c r="BR15" s="123">
        <v>54000</v>
      </c>
      <c r="BS15" s="124">
        <f>IFERROR(BR15/BN15,"-")</f>
        <v>13500</v>
      </c>
      <c r="BT15" s="125"/>
      <c r="BU15" s="125">
        <v>1</v>
      </c>
      <c r="BV15" s="125">
        <v>1</v>
      </c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0.16666666666667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10000</v>
      </c>
      <c r="CQ15" s="141">
        <v>44000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94</v>
      </c>
      <c r="C16" s="203"/>
      <c r="D16" s="203" t="s">
        <v>62</v>
      </c>
      <c r="E16" s="203" t="s">
        <v>63</v>
      </c>
      <c r="F16" s="203" t="s">
        <v>76</v>
      </c>
      <c r="G16" s="203"/>
      <c r="H16" s="90"/>
      <c r="I16" s="90"/>
      <c r="J16" s="188"/>
      <c r="K16" s="81">
        <v>52</v>
      </c>
      <c r="L16" s="81">
        <v>24</v>
      </c>
      <c r="M16" s="81">
        <v>1</v>
      </c>
      <c r="N16" s="91">
        <v>4</v>
      </c>
      <c r="O16" s="92">
        <v>0</v>
      </c>
      <c r="P16" s="93">
        <f>N16+O16</f>
        <v>4</v>
      </c>
      <c r="Q16" s="82">
        <f>IFERROR(P16/M16,"-")</f>
        <v>4</v>
      </c>
      <c r="R16" s="81">
        <v>1</v>
      </c>
      <c r="S16" s="81">
        <v>2</v>
      </c>
      <c r="T16" s="82">
        <f>IFERROR(S16/(O16+P16),"-")</f>
        <v>0.5</v>
      </c>
      <c r="U16" s="182"/>
      <c r="V16" s="84">
        <v>3</v>
      </c>
      <c r="W16" s="82">
        <f>IF(P16=0,"-",V16/P16)</f>
        <v>0.75</v>
      </c>
      <c r="X16" s="186">
        <v>11000</v>
      </c>
      <c r="Y16" s="187">
        <f>IFERROR(X16/P16,"-")</f>
        <v>2750</v>
      </c>
      <c r="Z16" s="187">
        <f>IFERROR(X16/V16,"-")</f>
        <v>3666.6666666667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2</v>
      </c>
      <c r="BO16" s="120">
        <f>IF(P16=0,"",IF(BN16=0,"",(BN16/P16)))</f>
        <v>0.5</v>
      </c>
      <c r="BP16" s="121">
        <v>2</v>
      </c>
      <c r="BQ16" s="122">
        <f>IFERROR(BP16/BN16,"-")</f>
        <v>1</v>
      </c>
      <c r="BR16" s="123">
        <v>10000</v>
      </c>
      <c r="BS16" s="124">
        <f>IFERROR(BR16/BN16,"-")</f>
        <v>5000</v>
      </c>
      <c r="BT16" s="125">
        <v>1</v>
      </c>
      <c r="BU16" s="125">
        <v>1</v>
      </c>
      <c r="BV16" s="125"/>
      <c r="BW16" s="126">
        <v>2</v>
      </c>
      <c r="BX16" s="127">
        <f>IF(P16=0,"",IF(BW16=0,"",(BW16/P16)))</f>
        <v>0.5</v>
      </c>
      <c r="BY16" s="128">
        <v>1</v>
      </c>
      <c r="BZ16" s="129">
        <f>IFERROR(BY16/BW16,"-")</f>
        <v>0.5</v>
      </c>
      <c r="CA16" s="130">
        <v>1000</v>
      </c>
      <c r="CB16" s="131">
        <f>IFERROR(CA16/BW16,"-")</f>
        <v>500</v>
      </c>
      <c r="CC16" s="132">
        <v>1</v>
      </c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3</v>
      </c>
      <c r="CP16" s="141">
        <v>11000</v>
      </c>
      <c r="CQ16" s="141">
        <v>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</v>
      </c>
      <c r="B17" s="203" t="s">
        <v>95</v>
      </c>
      <c r="C17" s="203"/>
      <c r="D17" s="203"/>
      <c r="E17" s="203" t="s">
        <v>79</v>
      </c>
      <c r="F17" s="203" t="s">
        <v>64</v>
      </c>
      <c r="G17" s="203" t="s">
        <v>96</v>
      </c>
      <c r="H17" s="90" t="s">
        <v>81</v>
      </c>
      <c r="I17" s="204" t="s">
        <v>97</v>
      </c>
      <c r="J17" s="188">
        <v>550000</v>
      </c>
      <c r="K17" s="81">
        <v>0</v>
      </c>
      <c r="L17" s="81">
        <v>0</v>
      </c>
      <c r="M17" s="81">
        <v>5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 t="str">
        <f>IFERROR(J17/SUM(P17:P18),"-")</f>
        <v>-</v>
      </c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>
        <f>SUM(X17:X18)-SUM(J17:J18)</f>
        <v>-550000</v>
      </c>
      <c r="AB17" s="85">
        <f>SUM(X17:X18)/SUM(J17:J18)</f>
        <v>0</v>
      </c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98</v>
      </c>
      <c r="C18" s="203"/>
      <c r="D18" s="203"/>
      <c r="E18" s="203" t="s">
        <v>79</v>
      </c>
      <c r="F18" s="203" t="s">
        <v>76</v>
      </c>
      <c r="G18" s="203"/>
      <c r="H18" s="90"/>
      <c r="I18" s="90"/>
      <c r="J18" s="188"/>
      <c r="K18" s="81">
        <v>2</v>
      </c>
      <c r="L18" s="81">
        <v>2</v>
      </c>
      <c r="M18" s="81">
        <v>0</v>
      </c>
      <c r="N18" s="91">
        <v>0</v>
      </c>
      <c r="O18" s="92">
        <v>0</v>
      </c>
      <c r="P18" s="93">
        <f>N18+O18</f>
        <v>0</v>
      </c>
      <c r="Q18" s="82" t="str">
        <f>IFERROR(P18/M18,"-")</f>
        <v>-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0.054285714285714</v>
      </c>
      <c r="B19" s="203" t="s">
        <v>99</v>
      </c>
      <c r="C19" s="203"/>
      <c r="D19" s="203"/>
      <c r="E19" s="203" t="s">
        <v>79</v>
      </c>
      <c r="F19" s="203" t="s">
        <v>64</v>
      </c>
      <c r="G19" s="203" t="s">
        <v>100</v>
      </c>
      <c r="H19" s="90" t="s">
        <v>81</v>
      </c>
      <c r="I19" s="205" t="s">
        <v>101</v>
      </c>
      <c r="J19" s="188">
        <v>350000</v>
      </c>
      <c r="K19" s="81">
        <v>11</v>
      </c>
      <c r="L19" s="81">
        <v>0</v>
      </c>
      <c r="M19" s="81">
        <v>24</v>
      </c>
      <c r="N19" s="91">
        <v>2</v>
      </c>
      <c r="O19" s="92">
        <v>0</v>
      </c>
      <c r="P19" s="93">
        <f>N19+O19</f>
        <v>2</v>
      </c>
      <c r="Q19" s="82">
        <f>IFERROR(P19/M19,"-")</f>
        <v>0.083333333333333</v>
      </c>
      <c r="R19" s="81">
        <v>0</v>
      </c>
      <c r="S19" s="81">
        <v>1</v>
      </c>
      <c r="T19" s="82">
        <f>IFERROR(S19/(O19+P19),"-")</f>
        <v>0.5</v>
      </c>
      <c r="U19" s="182">
        <f>IFERROR(J19/SUM(P19:P20),"-")</f>
        <v>70000</v>
      </c>
      <c r="V19" s="84">
        <v>1</v>
      </c>
      <c r="W19" s="82">
        <f>IF(P19=0,"-",V19/P19)</f>
        <v>0.5</v>
      </c>
      <c r="X19" s="186">
        <v>19000</v>
      </c>
      <c r="Y19" s="187">
        <f>IFERROR(X19/P19,"-")</f>
        <v>9500</v>
      </c>
      <c r="Z19" s="187">
        <f>IFERROR(X19/V19,"-")</f>
        <v>19000</v>
      </c>
      <c r="AA19" s="188">
        <f>SUM(X19:X20)-SUM(J19:J20)</f>
        <v>-331000</v>
      </c>
      <c r="AB19" s="85">
        <f>SUM(X19:X20)/SUM(J19:J20)</f>
        <v>0.054285714285714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0.5</v>
      </c>
      <c r="BP19" s="121">
        <v>1</v>
      </c>
      <c r="BQ19" s="122">
        <f>IFERROR(BP19/BN19,"-")</f>
        <v>1</v>
      </c>
      <c r="BR19" s="123">
        <v>19000</v>
      </c>
      <c r="BS19" s="124">
        <f>IFERROR(BR19/BN19,"-")</f>
        <v>19000</v>
      </c>
      <c r="BT19" s="125"/>
      <c r="BU19" s="125"/>
      <c r="BV19" s="125">
        <v>1</v>
      </c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1</v>
      </c>
      <c r="CP19" s="141">
        <v>19000</v>
      </c>
      <c r="CQ19" s="141">
        <v>19000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102</v>
      </c>
      <c r="C20" s="203"/>
      <c r="D20" s="203"/>
      <c r="E20" s="203" t="s">
        <v>79</v>
      </c>
      <c r="F20" s="203" t="s">
        <v>76</v>
      </c>
      <c r="G20" s="203"/>
      <c r="H20" s="90"/>
      <c r="I20" s="90"/>
      <c r="J20" s="188"/>
      <c r="K20" s="81">
        <v>34</v>
      </c>
      <c r="L20" s="81">
        <v>21</v>
      </c>
      <c r="M20" s="81">
        <v>2</v>
      </c>
      <c r="N20" s="91">
        <v>3</v>
      </c>
      <c r="O20" s="92">
        <v>0</v>
      </c>
      <c r="P20" s="93">
        <f>N20+O20</f>
        <v>3</v>
      </c>
      <c r="Q20" s="82">
        <f>IFERROR(P20/M20,"-")</f>
        <v>1.5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2</v>
      </c>
      <c r="BO20" s="120">
        <f>IF(P20=0,"",IF(BN20=0,"",(BN20/P20)))</f>
        <v>0.66666666666667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0.58214285714286</v>
      </c>
      <c r="B21" s="203" t="s">
        <v>103</v>
      </c>
      <c r="C21" s="203"/>
      <c r="D21" s="203" t="s">
        <v>62</v>
      </c>
      <c r="E21" s="203" t="s">
        <v>104</v>
      </c>
      <c r="F21" s="203" t="s">
        <v>64</v>
      </c>
      <c r="G21" s="203" t="s">
        <v>105</v>
      </c>
      <c r="H21" s="90" t="s">
        <v>106</v>
      </c>
      <c r="I21" s="90"/>
      <c r="J21" s="188">
        <v>280000</v>
      </c>
      <c r="K21" s="81">
        <v>12</v>
      </c>
      <c r="L21" s="81">
        <v>0</v>
      </c>
      <c r="M21" s="81">
        <v>38</v>
      </c>
      <c r="N21" s="91">
        <v>6</v>
      </c>
      <c r="O21" s="92">
        <v>0</v>
      </c>
      <c r="P21" s="93">
        <f>N21+O21</f>
        <v>6</v>
      </c>
      <c r="Q21" s="82">
        <f>IFERROR(P21/M21,"-")</f>
        <v>0.15789473684211</v>
      </c>
      <c r="R21" s="81">
        <v>0</v>
      </c>
      <c r="S21" s="81">
        <v>4</v>
      </c>
      <c r="T21" s="82">
        <f>IFERROR(S21/(O21+P21),"-")</f>
        <v>0.66666666666667</v>
      </c>
      <c r="U21" s="182">
        <f>IFERROR(J21/SUM(P21:P25),"-")</f>
        <v>17500</v>
      </c>
      <c r="V21" s="84">
        <v>1</v>
      </c>
      <c r="W21" s="82">
        <f>IF(P21=0,"-",V21/P21)</f>
        <v>0.16666666666667</v>
      </c>
      <c r="X21" s="186">
        <v>2000</v>
      </c>
      <c r="Y21" s="187">
        <f>IFERROR(X21/P21,"-")</f>
        <v>333.33333333333</v>
      </c>
      <c r="Z21" s="187">
        <f>IFERROR(X21/V21,"-")</f>
        <v>2000</v>
      </c>
      <c r="AA21" s="188">
        <f>SUM(X21:X25)-SUM(J21:J25)</f>
        <v>-117000</v>
      </c>
      <c r="AB21" s="85">
        <f>SUM(X21:X25)/SUM(J21:J25)</f>
        <v>0.58214285714286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0.16666666666667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3</v>
      </c>
      <c r="BO21" s="120">
        <f>IF(P21=0,"",IF(BN21=0,"",(BN21/P21)))</f>
        <v>0.5</v>
      </c>
      <c r="BP21" s="121">
        <v>1</v>
      </c>
      <c r="BQ21" s="122">
        <f>IFERROR(BP21/BN21,"-")</f>
        <v>0.33333333333333</v>
      </c>
      <c r="BR21" s="123">
        <v>2000</v>
      </c>
      <c r="BS21" s="124">
        <f>IFERROR(BR21/BN21,"-")</f>
        <v>666.66666666667</v>
      </c>
      <c r="BT21" s="125">
        <v>1</v>
      </c>
      <c r="BU21" s="125"/>
      <c r="BV21" s="125"/>
      <c r="BW21" s="126">
        <v>2</v>
      </c>
      <c r="BX21" s="127">
        <f>IF(P21=0,"",IF(BW21=0,"",(BW21/P21)))</f>
        <v>0.33333333333333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2000</v>
      </c>
      <c r="CQ21" s="141">
        <v>2000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107</v>
      </c>
      <c r="C22" s="203"/>
      <c r="D22" s="203" t="s">
        <v>84</v>
      </c>
      <c r="E22" s="203" t="s">
        <v>63</v>
      </c>
      <c r="F22" s="203" t="s">
        <v>64</v>
      </c>
      <c r="G22" s="203" t="s">
        <v>105</v>
      </c>
      <c r="H22" s="90" t="s">
        <v>106</v>
      </c>
      <c r="I22" s="90"/>
      <c r="J22" s="188"/>
      <c r="K22" s="81">
        <v>3</v>
      </c>
      <c r="L22" s="81">
        <v>0</v>
      </c>
      <c r="M22" s="81">
        <v>11</v>
      </c>
      <c r="N22" s="91">
        <v>0</v>
      </c>
      <c r="O22" s="92">
        <v>0</v>
      </c>
      <c r="P22" s="93">
        <f>N22+O22</f>
        <v>0</v>
      </c>
      <c r="Q22" s="82">
        <f>IFERROR(P22/M22,"-")</f>
        <v>0</v>
      </c>
      <c r="R22" s="81">
        <v>0</v>
      </c>
      <c r="S22" s="81">
        <v>0</v>
      </c>
      <c r="T22" s="82" t="str">
        <f>IFERROR(S22/(O22+P22),"-")</f>
        <v>-</v>
      </c>
      <c r="U22" s="182"/>
      <c r="V22" s="84">
        <v>0</v>
      </c>
      <c r="W22" s="82" t="str">
        <f>IF(P22=0,"-",V22/P22)</f>
        <v>-</v>
      </c>
      <c r="X22" s="186">
        <v>0</v>
      </c>
      <c r="Y22" s="187" t="str">
        <f>IFERROR(X22/P22,"-")</f>
        <v>-</v>
      </c>
      <c r="Z22" s="187" t="str">
        <f>IFERROR(X22/V22,"-")</f>
        <v>-</v>
      </c>
      <c r="AA22" s="188"/>
      <c r="AB22" s="85"/>
      <c r="AC22" s="79"/>
      <c r="AD22" s="94"/>
      <c r="AE22" s="95" t="str">
        <f>IF(P22=0,"",IF(AD22=0,"",(AD22/P22)))</f>
        <v/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 t="str">
        <f>IF(P22=0,"",IF(AM22=0,"",(AM22/P22)))</f>
        <v/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 t="str">
        <f>IF(P22=0,"",IF(AV22=0,"",(AV22/P22)))</f>
        <v/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 t="str">
        <f>IF(P22=0,"",IF(BE22=0,"",(BE22/P22)))</f>
        <v/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/>
      <c r="BO22" s="120" t="str">
        <f>IF(P22=0,"",IF(BN22=0,"",(BN22/P22)))</f>
        <v/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/>
      <c r="BX22" s="127" t="str">
        <f>IF(P22=0,"",IF(BW22=0,"",(BW22/P22)))</f>
        <v/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 t="str">
        <f>IF(P22=0,"",IF(CF22=0,"",(CF22/P22)))</f>
        <v/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109</v>
      </c>
      <c r="E23" s="203" t="s">
        <v>110</v>
      </c>
      <c r="F23" s="203" t="s">
        <v>64</v>
      </c>
      <c r="G23" s="203" t="s">
        <v>105</v>
      </c>
      <c r="H23" s="90" t="s">
        <v>106</v>
      </c>
      <c r="I23" s="90"/>
      <c r="J23" s="188"/>
      <c r="K23" s="81">
        <v>4</v>
      </c>
      <c r="L23" s="81">
        <v>0</v>
      </c>
      <c r="M23" s="81">
        <v>12</v>
      </c>
      <c r="N23" s="91">
        <v>1</v>
      </c>
      <c r="O23" s="92">
        <v>0</v>
      </c>
      <c r="P23" s="93">
        <f>N23+O23</f>
        <v>1</v>
      </c>
      <c r="Q23" s="82">
        <f>IFERROR(P23/M23,"-")</f>
        <v>0.083333333333333</v>
      </c>
      <c r="R23" s="81">
        <v>1</v>
      </c>
      <c r="S23" s="81">
        <v>0</v>
      </c>
      <c r="T23" s="82">
        <f>IFERROR(S23/(O23+P23),"-")</f>
        <v>0</v>
      </c>
      <c r="U23" s="182"/>
      <c r="V23" s="84">
        <v>1</v>
      </c>
      <c r="W23" s="82">
        <f>IF(P23=0,"-",V23/P23)</f>
        <v>1</v>
      </c>
      <c r="X23" s="186">
        <v>54000</v>
      </c>
      <c r="Y23" s="187">
        <f>IFERROR(X23/P23,"-")</f>
        <v>54000</v>
      </c>
      <c r="Z23" s="187">
        <f>IFERROR(X23/V23,"-")</f>
        <v>54000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1</v>
      </c>
      <c r="BG23" s="112">
        <v>1</v>
      </c>
      <c r="BH23" s="114">
        <f>IFERROR(BG23/BE23,"-")</f>
        <v>1</v>
      </c>
      <c r="BI23" s="115">
        <v>54000</v>
      </c>
      <c r="BJ23" s="116">
        <f>IFERROR(BI23/BE23,"-")</f>
        <v>54000</v>
      </c>
      <c r="BK23" s="117"/>
      <c r="BL23" s="117"/>
      <c r="BM23" s="117">
        <v>1</v>
      </c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54000</v>
      </c>
      <c r="CQ23" s="141">
        <v>54000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112</v>
      </c>
      <c r="E24" s="203" t="s">
        <v>113</v>
      </c>
      <c r="F24" s="203" t="s">
        <v>64</v>
      </c>
      <c r="G24" s="203" t="s">
        <v>105</v>
      </c>
      <c r="H24" s="90" t="s">
        <v>106</v>
      </c>
      <c r="I24" s="90"/>
      <c r="J24" s="188"/>
      <c r="K24" s="81">
        <v>1</v>
      </c>
      <c r="L24" s="81">
        <v>0</v>
      </c>
      <c r="M24" s="81">
        <v>12</v>
      </c>
      <c r="N24" s="91">
        <v>0</v>
      </c>
      <c r="O24" s="92">
        <v>0</v>
      </c>
      <c r="P24" s="93">
        <f>N24+O24</f>
        <v>0</v>
      </c>
      <c r="Q24" s="82">
        <f>IFERROR(P24/M24,"-")</f>
        <v>0</v>
      </c>
      <c r="R24" s="81">
        <v>0</v>
      </c>
      <c r="S24" s="81">
        <v>0</v>
      </c>
      <c r="T24" s="82" t="str">
        <f>IFERROR(S24/(O24+P24),"-")</f>
        <v>-</v>
      </c>
      <c r="U24" s="182"/>
      <c r="V24" s="84">
        <v>0</v>
      </c>
      <c r="W24" s="82" t="str">
        <f>IF(P24=0,"-",V24/P24)</f>
        <v>-</v>
      </c>
      <c r="X24" s="186">
        <v>0</v>
      </c>
      <c r="Y24" s="187" t="str">
        <f>IFERROR(X24/P24,"-")</f>
        <v>-</v>
      </c>
      <c r="Z24" s="187" t="str">
        <f>IFERROR(X24/V24,"-")</f>
        <v>-</v>
      </c>
      <c r="AA24" s="188"/>
      <c r="AB24" s="85"/>
      <c r="AC24" s="79"/>
      <c r="AD24" s="94"/>
      <c r="AE24" s="95" t="str">
        <f>IF(P24=0,"",IF(AD24=0,"",(AD24/P24)))</f>
        <v/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 t="str">
        <f>IF(P24=0,"",IF(AM24=0,"",(AM24/P24)))</f>
        <v/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 t="str">
        <f>IF(P24=0,"",IF(AV24=0,"",(AV24/P24)))</f>
        <v/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 t="str">
        <f>IF(P24=0,"",IF(BE24=0,"",(BE24/P24)))</f>
        <v/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/>
      <c r="BO24" s="120" t="str">
        <f>IF(P24=0,"",IF(BN24=0,"",(BN24/P24)))</f>
        <v/>
      </c>
      <c r="BP24" s="121"/>
      <c r="BQ24" s="122" t="str">
        <f>IFERROR(BP24/BN24,"-")</f>
        <v>-</v>
      </c>
      <c r="BR24" s="123"/>
      <c r="BS24" s="124" t="str">
        <f>IFERROR(BR24/BN24,"-")</f>
        <v>-</v>
      </c>
      <c r="BT24" s="125"/>
      <c r="BU24" s="125"/>
      <c r="BV24" s="125"/>
      <c r="BW24" s="126"/>
      <c r="BX24" s="127" t="str">
        <f>IF(P24=0,"",IF(BW24=0,"",(BW24/P24)))</f>
        <v/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 t="str">
        <f>IF(P24=0,"",IF(CF24=0,"",(CF24/P24)))</f>
        <v/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75</v>
      </c>
      <c r="E25" s="203" t="s">
        <v>75</v>
      </c>
      <c r="F25" s="203" t="s">
        <v>76</v>
      </c>
      <c r="G25" s="203" t="s">
        <v>77</v>
      </c>
      <c r="H25" s="90"/>
      <c r="I25" s="90"/>
      <c r="J25" s="188"/>
      <c r="K25" s="81">
        <v>124</v>
      </c>
      <c r="L25" s="81">
        <v>49</v>
      </c>
      <c r="M25" s="81">
        <v>11</v>
      </c>
      <c r="N25" s="91">
        <v>9</v>
      </c>
      <c r="O25" s="92">
        <v>0</v>
      </c>
      <c r="P25" s="93">
        <f>N25+O25</f>
        <v>9</v>
      </c>
      <c r="Q25" s="82">
        <f>IFERROR(P25/M25,"-")</f>
        <v>0.81818181818182</v>
      </c>
      <c r="R25" s="81">
        <v>4</v>
      </c>
      <c r="S25" s="81">
        <v>1</v>
      </c>
      <c r="T25" s="82">
        <f>IFERROR(S25/(O25+P25),"-")</f>
        <v>0.11111111111111</v>
      </c>
      <c r="U25" s="182"/>
      <c r="V25" s="84">
        <v>5</v>
      </c>
      <c r="W25" s="82">
        <f>IF(P25=0,"-",V25/P25)</f>
        <v>0.55555555555556</v>
      </c>
      <c r="X25" s="186">
        <v>107000</v>
      </c>
      <c r="Y25" s="187">
        <f>IFERROR(X25/P25,"-")</f>
        <v>11888.888888889</v>
      </c>
      <c r="Z25" s="187">
        <f>IFERROR(X25/V25,"-")</f>
        <v>21400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7</v>
      </c>
      <c r="BO25" s="120">
        <f>IF(P25=0,"",IF(BN25=0,"",(BN25/P25)))</f>
        <v>0.77777777777778</v>
      </c>
      <c r="BP25" s="121">
        <v>4</v>
      </c>
      <c r="BQ25" s="122">
        <f>IFERROR(BP25/BN25,"-")</f>
        <v>0.57142857142857</v>
      </c>
      <c r="BR25" s="123">
        <v>104000</v>
      </c>
      <c r="BS25" s="124">
        <f>IFERROR(BR25/BN25,"-")</f>
        <v>14857.142857143</v>
      </c>
      <c r="BT25" s="125">
        <v>1</v>
      </c>
      <c r="BU25" s="125">
        <v>2</v>
      </c>
      <c r="BV25" s="125">
        <v>1</v>
      </c>
      <c r="BW25" s="126">
        <v>1</v>
      </c>
      <c r="BX25" s="127">
        <f>IF(P25=0,"",IF(BW25=0,"",(BW25/P25)))</f>
        <v>0.11111111111111</v>
      </c>
      <c r="BY25" s="128">
        <v>1</v>
      </c>
      <c r="BZ25" s="129">
        <f>IFERROR(BY25/BW25,"-")</f>
        <v>1</v>
      </c>
      <c r="CA25" s="130">
        <v>8000</v>
      </c>
      <c r="CB25" s="131">
        <f>IFERROR(CA25/BW25,"-")</f>
        <v>8000</v>
      </c>
      <c r="CC25" s="132"/>
      <c r="CD25" s="132">
        <v>1</v>
      </c>
      <c r="CE25" s="132"/>
      <c r="CF25" s="133">
        <v>1</v>
      </c>
      <c r="CG25" s="134">
        <f>IF(P25=0,"",IF(CF25=0,"",(CF25/P25)))</f>
        <v>0.11111111111111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5</v>
      </c>
      <c r="CP25" s="141">
        <v>107000</v>
      </c>
      <c r="CQ25" s="141">
        <v>80000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>
        <f>AB26</f>
        <v>0</v>
      </c>
      <c r="B26" s="203" t="s">
        <v>115</v>
      </c>
      <c r="C26" s="203"/>
      <c r="D26" s="203" t="s">
        <v>116</v>
      </c>
      <c r="E26" s="203" t="s">
        <v>63</v>
      </c>
      <c r="F26" s="203" t="s">
        <v>64</v>
      </c>
      <c r="G26" s="203" t="s">
        <v>117</v>
      </c>
      <c r="H26" s="90" t="s">
        <v>66</v>
      </c>
      <c r="I26" s="90" t="s">
        <v>88</v>
      </c>
      <c r="J26" s="188">
        <v>150000</v>
      </c>
      <c r="K26" s="81">
        <v>8</v>
      </c>
      <c r="L26" s="81">
        <v>0</v>
      </c>
      <c r="M26" s="81">
        <v>24</v>
      </c>
      <c r="N26" s="91">
        <v>3</v>
      </c>
      <c r="O26" s="92">
        <v>0</v>
      </c>
      <c r="P26" s="93">
        <f>N26+O26</f>
        <v>3</v>
      </c>
      <c r="Q26" s="82">
        <f>IFERROR(P26/M26,"-")</f>
        <v>0.125</v>
      </c>
      <c r="R26" s="81">
        <v>0</v>
      </c>
      <c r="S26" s="81">
        <v>2</v>
      </c>
      <c r="T26" s="82">
        <f>IFERROR(S26/(O26+P26),"-")</f>
        <v>0.66666666666667</v>
      </c>
      <c r="U26" s="182">
        <f>IFERROR(J26/SUM(P26:P27),"-")</f>
        <v>30000</v>
      </c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>
        <f>SUM(X26:X27)-SUM(J26:J27)</f>
        <v>-150000</v>
      </c>
      <c r="AB26" s="85">
        <f>SUM(X26:X27)/SUM(J26:J27)</f>
        <v>0</v>
      </c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0.66666666666667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118</v>
      </c>
      <c r="C27" s="203"/>
      <c r="D27" s="203" t="s">
        <v>116</v>
      </c>
      <c r="E27" s="203" t="s">
        <v>63</v>
      </c>
      <c r="F27" s="203" t="s">
        <v>76</v>
      </c>
      <c r="G27" s="203"/>
      <c r="H27" s="90"/>
      <c r="I27" s="90"/>
      <c r="J27" s="188"/>
      <c r="K27" s="81">
        <v>18</v>
      </c>
      <c r="L27" s="81">
        <v>12</v>
      </c>
      <c r="M27" s="81">
        <v>2</v>
      </c>
      <c r="N27" s="91">
        <v>2</v>
      </c>
      <c r="O27" s="92">
        <v>0</v>
      </c>
      <c r="P27" s="93">
        <f>N27+O27</f>
        <v>2</v>
      </c>
      <c r="Q27" s="82">
        <f>IFERROR(P27/M27,"-")</f>
        <v>1</v>
      </c>
      <c r="R27" s="81">
        <v>0</v>
      </c>
      <c r="S27" s="81">
        <v>0</v>
      </c>
      <c r="T27" s="82">
        <f>IFERROR(S27/(O27+P27),"-")</f>
        <v>0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0.5</v>
      </c>
      <c r="BY27" s="128"/>
      <c r="BZ27" s="129">
        <f>IFERROR(BY27/BW27,"-")</f>
        <v>0</v>
      </c>
      <c r="CA27" s="130"/>
      <c r="CB27" s="131">
        <f>IFERROR(CA27/BW27,"-")</f>
        <v>0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</v>
      </c>
      <c r="B28" s="203" t="s">
        <v>119</v>
      </c>
      <c r="C28" s="203"/>
      <c r="D28" s="203" t="s">
        <v>120</v>
      </c>
      <c r="E28" s="203" t="s">
        <v>110</v>
      </c>
      <c r="F28" s="203" t="s">
        <v>64</v>
      </c>
      <c r="G28" s="203" t="s">
        <v>117</v>
      </c>
      <c r="H28" s="90" t="s">
        <v>87</v>
      </c>
      <c r="I28" s="204" t="s">
        <v>93</v>
      </c>
      <c r="J28" s="188">
        <v>90000</v>
      </c>
      <c r="K28" s="81">
        <v>5</v>
      </c>
      <c r="L28" s="81">
        <v>0</v>
      </c>
      <c r="M28" s="81">
        <v>29</v>
      </c>
      <c r="N28" s="91">
        <v>1</v>
      </c>
      <c r="O28" s="92">
        <v>0</v>
      </c>
      <c r="P28" s="93">
        <f>N28+O28</f>
        <v>1</v>
      </c>
      <c r="Q28" s="82">
        <f>IFERROR(P28/M28,"-")</f>
        <v>0.03448275862069</v>
      </c>
      <c r="R28" s="81">
        <v>0</v>
      </c>
      <c r="S28" s="81">
        <v>0</v>
      </c>
      <c r="T28" s="82">
        <f>IFERROR(S28/(O28+P28),"-")</f>
        <v>0</v>
      </c>
      <c r="U28" s="182">
        <f>IFERROR(J28/SUM(P28:P29),"-")</f>
        <v>30000</v>
      </c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>
        <f>SUM(X28:X29)-SUM(J28:J29)</f>
        <v>-90000</v>
      </c>
      <c r="AB28" s="85">
        <f>SUM(X28:X29)/SUM(J28:J29)</f>
        <v>0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121</v>
      </c>
      <c r="C29" s="203"/>
      <c r="D29" s="203" t="s">
        <v>120</v>
      </c>
      <c r="E29" s="203" t="s">
        <v>110</v>
      </c>
      <c r="F29" s="203" t="s">
        <v>76</v>
      </c>
      <c r="G29" s="203"/>
      <c r="H29" s="90"/>
      <c r="I29" s="90"/>
      <c r="J29" s="188"/>
      <c r="K29" s="81">
        <v>10</v>
      </c>
      <c r="L29" s="81">
        <v>9</v>
      </c>
      <c r="M29" s="81">
        <v>1</v>
      </c>
      <c r="N29" s="91">
        <v>2</v>
      </c>
      <c r="O29" s="92">
        <v>0</v>
      </c>
      <c r="P29" s="93">
        <f>N29+O29</f>
        <v>2</v>
      </c>
      <c r="Q29" s="82">
        <f>IFERROR(P29/M29,"-")</f>
        <v>2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3.1475</v>
      </c>
      <c r="B30" s="203" t="s">
        <v>122</v>
      </c>
      <c r="C30" s="203"/>
      <c r="D30" s="203" t="s">
        <v>116</v>
      </c>
      <c r="E30" s="203" t="s">
        <v>123</v>
      </c>
      <c r="F30" s="203" t="s">
        <v>64</v>
      </c>
      <c r="G30" s="203" t="s">
        <v>65</v>
      </c>
      <c r="H30" s="90" t="s">
        <v>124</v>
      </c>
      <c r="I30" s="90" t="s">
        <v>125</v>
      </c>
      <c r="J30" s="188">
        <v>400000</v>
      </c>
      <c r="K30" s="81">
        <v>11</v>
      </c>
      <c r="L30" s="81">
        <v>0</v>
      </c>
      <c r="M30" s="81">
        <v>52</v>
      </c>
      <c r="N30" s="91">
        <v>2</v>
      </c>
      <c r="O30" s="92">
        <v>0</v>
      </c>
      <c r="P30" s="93">
        <f>N30+O30</f>
        <v>2</v>
      </c>
      <c r="Q30" s="82">
        <f>IFERROR(P30/M30,"-")</f>
        <v>0.038461538461538</v>
      </c>
      <c r="R30" s="81">
        <v>1</v>
      </c>
      <c r="S30" s="81">
        <v>1</v>
      </c>
      <c r="T30" s="82">
        <f>IFERROR(S30/(O30+P30),"-")</f>
        <v>0.5</v>
      </c>
      <c r="U30" s="182">
        <f>IFERROR(J30/SUM(P30:P34),"-")</f>
        <v>9523.8095238095</v>
      </c>
      <c r="V30" s="84">
        <v>1</v>
      </c>
      <c r="W30" s="82">
        <f>IF(P30=0,"-",V30/P30)</f>
        <v>0.5</v>
      </c>
      <c r="X30" s="186">
        <v>21000</v>
      </c>
      <c r="Y30" s="187">
        <f>IFERROR(X30/P30,"-")</f>
        <v>10500</v>
      </c>
      <c r="Z30" s="187">
        <f>IFERROR(X30/V30,"-")</f>
        <v>21000</v>
      </c>
      <c r="AA30" s="188">
        <f>SUM(X30:X34)-SUM(J30:J34)</f>
        <v>859000</v>
      </c>
      <c r="AB30" s="85">
        <f>SUM(X30:X34)/SUM(J30:J34)</f>
        <v>3.1475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1</v>
      </c>
      <c r="AW30" s="107">
        <f>IF(P30=0,"",IF(AV30=0,"",(AV30/P30)))</f>
        <v>0.5</v>
      </c>
      <c r="AX30" s="106">
        <v>1</v>
      </c>
      <c r="AY30" s="108">
        <f>IFERROR(AX30/AV30,"-")</f>
        <v>1</v>
      </c>
      <c r="AZ30" s="109">
        <v>21000</v>
      </c>
      <c r="BA30" s="110">
        <f>IFERROR(AZ30/AV30,"-")</f>
        <v>21000</v>
      </c>
      <c r="BB30" s="111"/>
      <c r="BC30" s="111"/>
      <c r="BD30" s="111">
        <v>1</v>
      </c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1</v>
      </c>
      <c r="BO30" s="120">
        <f>IF(P30=0,"",IF(BN30=0,"",(BN30/P30)))</f>
        <v>0.5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21000</v>
      </c>
      <c r="CQ30" s="141">
        <v>21000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126</v>
      </c>
      <c r="C31" s="203"/>
      <c r="D31" s="203" t="s">
        <v>116</v>
      </c>
      <c r="E31" s="203" t="s">
        <v>127</v>
      </c>
      <c r="F31" s="203" t="s">
        <v>64</v>
      </c>
      <c r="G31" s="203"/>
      <c r="H31" s="90" t="s">
        <v>124</v>
      </c>
      <c r="I31" s="90"/>
      <c r="J31" s="188"/>
      <c r="K31" s="81">
        <v>6</v>
      </c>
      <c r="L31" s="81">
        <v>0</v>
      </c>
      <c r="M31" s="81">
        <v>37</v>
      </c>
      <c r="N31" s="91">
        <v>2</v>
      </c>
      <c r="O31" s="92">
        <v>0</v>
      </c>
      <c r="P31" s="93">
        <f>N31+O31</f>
        <v>2</v>
      </c>
      <c r="Q31" s="82">
        <f>IFERROR(P31/M31,"-")</f>
        <v>0.054054054054054</v>
      </c>
      <c r="R31" s="81">
        <v>0</v>
      </c>
      <c r="S31" s="81">
        <v>2</v>
      </c>
      <c r="T31" s="82">
        <f>IFERROR(S31/(O31+P31),"-")</f>
        <v>1</v>
      </c>
      <c r="U31" s="182"/>
      <c r="V31" s="84">
        <v>1</v>
      </c>
      <c r="W31" s="82">
        <f>IF(P31=0,"-",V31/P31)</f>
        <v>0.5</v>
      </c>
      <c r="X31" s="186">
        <v>5000</v>
      </c>
      <c r="Y31" s="187">
        <f>IFERROR(X31/P31,"-")</f>
        <v>2500</v>
      </c>
      <c r="Z31" s="187">
        <f>IFERROR(X31/V31,"-")</f>
        <v>5000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0.5</v>
      </c>
      <c r="AX31" s="106">
        <v>1</v>
      </c>
      <c r="AY31" s="108">
        <f>IFERROR(AX31/AV31,"-")</f>
        <v>1</v>
      </c>
      <c r="AZ31" s="109">
        <v>5000</v>
      </c>
      <c r="BA31" s="110">
        <f>IFERROR(AZ31/AV31,"-")</f>
        <v>5000</v>
      </c>
      <c r="BB31" s="111">
        <v>1</v>
      </c>
      <c r="BC31" s="111"/>
      <c r="BD31" s="111"/>
      <c r="BE31" s="112">
        <v>1</v>
      </c>
      <c r="BF31" s="113">
        <f>IF(P31=0,"",IF(BE31=0,"",(BE31/P31)))</f>
        <v>0.5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1</v>
      </c>
      <c r="CP31" s="141">
        <v>5000</v>
      </c>
      <c r="CQ31" s="141">
        <v>5000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128</v>
      </c>
      <c r="C32" s="203"/>
      <c r="D32" s="203" t="s">
        <v>116</v>
      </c>
      <c r="E32" s="203" t="s">
        <v>129</v>
      </c>
      <c r="F32" s="203" t="s">
        <v>64</v>
      </c>
      <c r="G32" s="203"/>
      <c r="H32" s="90" t="s">
        <v>124</v>
      </c>
      <c r="I32" s="90"/>
      <c r="J32" s="188"/>
      <c r="K32" s="81">
        <v>27</v>
      </c>
      <c r="L32" s="81">
        <v>0</v>
      </c>
      <c r="M32" s="81">
        <v>127</v>
      </c>
      <c r="N32" s="91">
        <v>7</v>
      </c>
      <c r="O32" s="92">
        <v>0</v>
      </c>
      <c r="P32" s="93">
        <f>N32+O32</f>
        <v>7</v>
      </c>
      <c r="Q32" s="82">
        <f>IFERROR(P32/M32,"-")</f>
        <v>0.05511811023622</v>
      </c>
      <c r="R32" s="81">
        <v>0</v>
      </c>
      <c r="S32" s="81">
        <v>6</v>
      </c>
      <c r="T32" s="82">
        <f>IFERROR(S32/(O32+P32),"-")</f>
        <v>0.85714285714286</v>
      </c>
      <c r="U32" s="182"/>
      <c r="V32" s="84">
        <v>1</v>
      </c>
      <c r="W32" s="82">
        <f>IF(P32=0,"-",V32/P32)</f>
        <v>0.14285714285714</v>
      </c>
      <c r="X32" s="186">
        <v>44000</v>
      </c>
      <c r="Y32" s="187">
        <f>IFERROR(X32/P32,"-")</f>
        <v>6285.7142857143</v>
      </c>
      <c r="Z32" s="187">
        <f>IFERROR(X32/V32,"-")</f>
        <v>44000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0.14285714285714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>
        <v>2</v>
      </c>
      <c r="BF32" s="113">
        <f>IF(P32=0,"",IF(BE32=0,"",(BE32/P32)))</f>
        <v>0.28571428571429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4</v>
      </c>
      <c r="BO32" s="120">
        <f>IF(P32=0,"",IF(BN32=0,"",(BN32/P32)))</f>
        <v>0.57142857142857</v>
      </c>
      <c r="BP32" s="121">
        <v>1</v>
      </c>
      <c r="BQ32" s="122">
        <f>IFERROR(BP32/BN32,"-")</f>
        <v>0.25</v>
      </c>
      <c r="BR32" s="123">
        <v>44000</v>
      </c>
      <c r="BS32" s="124">
        <f>IFERROR(BR32/BN32,"-")</f>
        <v>11000</v>
      </c>
      <c r="BT32" s="125"/>
      <c r="BU32" s="125"/>
      <c r="BV32" s="125">
        <v>1</v>
      </c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1</v>
      </c>
      <c r="CP32" s="141">
        <v>44000</v>
      </c>
      <c r="CQ32" s="141">
        <v>44000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130</v>
      </c>
      <c r="C33" s="203"/>
      <c r="D33" s="203" t="s">
        <v>116</v>
      </c>
      <c r="E33" s="203" t="s">
        <v>131</v>
      </c>
      <c r="F33" s="203" t="s">
        <v>64</v>
      </c>
      <c r="G33" s="203"/>
      <c r="H33" s="90" t="s">
        <v>124</v>
      </c>
      <c r="I33" s="90"/>
      <c r="J33" s="188"/>
      <c r="K33" s="81">
        <v>18</v>
      </c>
      <c r="L33" s="81">
        <v>0</v>
      </c>
      <c r="M33" s="81">
        <v>70</v>
      </c>
      <c r="N33" s="91">
        <v>5</v>
      </c>
      <c r="O33" s="92">
        <v>0</v>
      </c>
      <c r="P33" s="93">
        <f>N33+O33</f>
        <v>5</v>
      </c>
      <c r="Q33" s="82">
        <f>IFERROR(P33/M33,"-")</f>
        <v>0.071428571428571</v>
      </c>
      <c r="R33" s="81">
        <v>0</v>
      </c>
      <c r="S33" s="81">
        <v>3</v>
      </c>
      <c r="T33" s="82">
        <f>IFERROR(S33/(O33+P33),"-")</f>
        <v>0.6</v>
      </c>
      <c r="U33" s="182"/>
      <c r="V33" s="84">
        <v>3</v>
      </c>
      <c r="W33" s="82">
        <f>IF(P33=0,"-",V33/P33)</f>
        <v>0.6</v>
      </c>
      <c r="X33" s="186">
        <v>145000</v>
      </c>
      <c r="Y33" s="187">
        <f>IFERROR(X33/P33,"-")</f>
        <v>29000</v>
      </c>
      <c r="Z33" s="187">
        <f>IFERROR(X33/V33,"-")</f>
        <v>48333.333333333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0.2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2</v>
      </c>
      <c r="BO33" s="120">
        <f>IF(P33=0,"",IF(BN33=0,"",(BN33/P33)))</f>
        <v>0.4</v>
      </c>
      <c r="BP33" s="121">
        <v>1</v>
      </c>
      <c r="BQ33" s="122">
        <f>IFERROR(BP33/BN33,"-")</f>
        <v>0.5</v>
      </c>
      <c r="BR33" s="123">
        <v>5000</v>
      </c>
      <c r="BS33" s="124">
        <f>IFERROR(BR33/BN33,"-")</f>
        <v>2500</v>
      </c>
      <c r="BT33" s="125">
        <v>1</v>
      </c>
      <c r="BU33" s="125"/>
      <c r="BV33" s="125"/>
      <c r="BW33" s="126">
        <v>1</v>
      </c>
      <c r="BX33" s="127">
        <f>IF(P33=0,"",IF(BW33=0,"",(BW33/P33)))</f>
        <v>0.2</v>
      </c>
      <c r="BY33" s="128">
        <v>1</v>
      </c>
      <c r="BZ33" s="129">
        <f>IFERROR(BY33/BW33,"-")</f>
        <v>1</v>
      </c>
      <c r="CA33" s="130">
        <v>200000</v>
      </c>
      <c r="CB33" s="131">
        <f>IFERROR(CA33/BW33,"-")</f>
        <v>200000</v>
      </c>
      <c r="CC33" s="132"/>
      <c r="CD33" s="132"/>
      <c r="CE33" s="132">
        <v>1</v>
      </c>
      <c r="CF33" s="133">
        <v>1</v>
      </c>
      <c r="CG33" s="134">
        <f>IF(P33=0,"",IF(CF33=0,"",(CF33/P33)))</f>
        <v>0.2</v>
      </c>
      <c r="CH33" s="135">
        <v>1</v>
      </c>
      <c r="CI33" s="136">
        <f>IFERROR(CH33/CF33,"-")</f>
        <v>1</v>
      </c>
      <c r="CJ33" s="137">
        <v>8000</v>
      </c>
      <c r="CK33" s="138">
        <f>IFERROR(CJ33/CF33,"-")</f>
        <v>8000</v>
      </c>
      <c r="CL33" s="139"/>
      <c r="CM33" s="139">
        <v>1</v>
      </c>
      <c r="CN33" s="139"/>
      <c r="CO33" s="140">
        <v>3</v>
      </c>
      <c r="CP33" s="141">
        <v>145000</v>
      </c>
      <c r="CQ33" s="141">
        <v>200000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132</v>
      </c>
      <c r="C34" s="203"/>
      <c r="D34" s="203" t="s">
        <v>75</v>
      </c>
      <c r="E34" s="203" t="s">
        <v>75</v>
      </c>
      <c r="F34" s="203" t="s">
        <v>76</v>
      </c>
      <c r="G34" s="203"/>
      <c r="H34" s="90"/>
      <c r="I34" s="90"/>
      <c r="J34" s="188"/>
      <c r="K34" s="81">
        <v>135</v>
      </c>
      <c r="L34" s="81">
        <v>96</v>
      </c>
      <c r="M34" s="81">
        <v>24</v>
      </c>
      <c r="N34" s="91">
        <v>26</v>
      </c>
      <c r="O34" s="92">
        <v>0</v>
      </c>
      <c r="P34" s="93">
        <f>N34+O34</f>
        <v>26</v>
      </c>
      <c r="Q34" s="82">
        <f>IFERROR(P34/M34,"-")</f>
        <v>1.0833333333333</v>
      </c>
      <c r="R34" s="81">
        <v>5</v>
      </c>
      <c r="S34" s="81">
        <v>5</v>
      </c>
      <c r="T34" s="82">
        <f>IFERROR(S34/(O34+P34),"-")</f>
        <v>0.19230769230769</v>
      </c>
      <c r="U34" s="182"/>
      <c r="V34" s="84">
        <v>10</v>
      </c>
      <c r="W34" s="82">
        <f>IF(P34=0,"-",V34/P34)</f>
        <v>0.38461538461538</v>
      </c>
      <c r="X34" s="186">
        <v>1044000</v>
      </c>
      <c r="Y34" s="187">
        <f>IFERROR(X34/P34,"-")</f>
        <v>40153.846153846</v>
      </c>
      <c r="Z34" s="187">
        <f>IFERROR(X34/V34,"-")</f>
        <v>104400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2</v>
      </c>
      <c r="AW34" s="107">
        <f>IF(P34=0,"",IF(AV34=0,"",(AV34/P34)))</f>
        <v>0.076923076923077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>
        <v>6</v>
      </c>
      <c r="BF34" s="113">
        <f>IF(P34=0,"",IF(BE34=0,"",(BE34/P34)))</f>
        <v>0.23076923076923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11</v>
      </c>
      <c r="BO34" s="120">
        <f>IF(P34=0,"",IF(BN34=0,"",(BN34/P34)))</f>
        <v>0.42307692307692</v>
      </c>
      <c r="BP34" s="121">
        <v>5</v>
      </c>
      <c r="BQ34" s="122">
        <f>IFERROR(BP34/BN34,"-")</f>
        <v>0.45454545454545</v>
      </c>
      <c r="BR34" s="123">
        <v>724000</v>
      </c>
      <c r="BS34" s="124">
        <f>IFERROR(BR34/BN34,"-")</f>
        <v>65818.181818182</v>
      </c>
      <c r="BT34" s="125">
        <v>1</v>
      </c>
      <c r="BU34" s="125">
        <v>2</v>
      </c>
      <c r="BV34" s="125">
        <v>2</v>
      </c>
      <c r="BW34" s="126">
        <v>5</v>
      </c>
      <c r="BX34" s="127">
        <f>IF(P34=0,"",IF(BW34=0,"",(BW34/P34)))</f>
        <v>0.19230769230769</v>
      </c>
      <c r="BY34" s="128">
        <v>4</v>
      </c>
      <c r="BZ34" s="129">
        <f>IFERROR(BY34/BW34,"-")</f>
        <v>0.8</v>
      </c>
      <c r="CA34" s="130">
        <v>790000</v>
      </c>
      <c r="CB34" s="131">
        <f>IFERROR(CA34/BW34,"-")</f>
        <v>158000</v>
      </c>
      <c r="CC34" s="132">
        <v>1</v>
      </c>
      <c r="CD34" s="132"/>
      <c r="CE34" s="132">
        <v>3</v>
      </c>
      <c r="CF34" s="133">
        <v>2</v>
      </c>
      <c r="CG34" s="134">
        <f>IF(P34=0,"",IF(CF34=0,"",(CF34/P34)))</f>
        <v>0.076923076923077</v>
      </c>
      <c r="CH34" s="135">
        <v>1</v>
      </c>
      <c r="CI34" s="136">
        <f>IFERROR(CH34/CF34,"-")</f>
        <v>0.5</v>
      </c>
      <c r="CJ34" s="137">
        <v>98000</v>
      </c>
      <c r="CK34" s="138">
        <f>IFERROR(CJ34/CF34,"-")</f>
        <v>49000</v>
      </c>
      <c r="CL34" s="139"/>
      <c r="CM34" s="139"/>
      <c r="CN34" s="139">
        <v>1</v>
      </c>
      <c r="CO34" s="140">
        <v>10</v>
      </c>
      <c r="CP34" s="141">
        <v>1044000</v>
      </c>
      <c r="CQ34" s="141">
        <v>642000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>
        <f>AB35</f>
        <v>0.0025</v>
      </c>
      <c r="B35" s="203" t="s">
        <v>133</v>
      </c>
      <c r="C35" s="203"/>
      <c r="D35" s="203" t="s">
        <v>134</v>
      </c>
      <c r="E35" s="203" t="s">
        <v>123</v>
      </c>
      <c r="F35" s="203" t="s">
        <v>64</v>
      </c>
      <c r="G35" s="203" t="s">
        <v>69</v>
      </c>
      <c r="H35" s="90" t="s">
        <v>124</v>
      </c>
      <c r="I35" s="90" t="s">
        <v>125</v>
      </c>
      <c r="J35" s="188">
        <v>400000</v>
      </c>
      <c r="K35" s="81">
        <v>20</v>
      </c>
      <c r="L35" s="81">
        <v>0</v>
      </c>
      <c r="M35" s="81">
        <v>73</v>
      </c>
      <c r="N35" s="91">
        <v>7</v>
      </c>
      <c r="O35" s="92">
        <v>0</v>
      </c>
      <c r="P35" s="93">
        <f>N35+O35</f>
        <v>7</v>
      </c>
      <c r="Q35" s="82">
        <f>IFERROR(P35/M35,"-")</f>
        <v>0.095890410958904</v>
      </c>
      <c r="R35" s="81">
        <v>0</v>
      </c>
      <c r="S35" s="81">
        <v>3</v>
      </c>
      <c r="T35" s="82">
        <f>IFERROR(S35/(O35+P35),"-")</f>
        <v>0.42857142857143</v>
      </c>
      <c r="U35" s="182">
        <f>IFERROR(J35/SUM(P35:P39),"-")</f>
        <v>12903.225806452</v>
      </c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>
        <f>SUM(X35:X39)-SUM(J35:J39)</f>
        <v>-399000</v>
      </c>
      <c r="AB35" s="85">
        <f>SUM(X35:X39)/SUM(J35:J39)</f>
        <v>0.0025</v>
      </c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2</v>
      </c>
      <c r="AW35" s="107">
        <f>IF(P35=0,"",IF(AV35=0,"",(AV35/P35)))</f>
        <v>0.28571428571429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>
        <v>2</v>
      </c>
      <c r="BF35" s="113">
        <f>IF(P35=0,"",IF(BE35=0,"",(BE35/P35)))</f>
        <v>0.28571428571429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3</v>
      </c>
      <c r="BO35" s="120">
        <f>IF(P35=0,"",IF(BN35=0,"",(BN35/P35)))</f>
        <v>0.42857142857143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135</v>
      </c>
      <c r="C36" s="203"/>
      <c r="D36" s="203" t="s">
        <v>134</v>
      </c>
      <c r="E36" s="203" t="s">
        <v>127</v>
      </c>
      <c r="F36" s="203" t="s">
        <v>64</v>
      </c>
      <c r="G36" s="203"/>
      <c r="H36" s="90" t="s">
        <v>124</v>
      </c>
      <c r="I36" s="90"/>
      <c r="J36" s="188"/>
      <c r="K36" s="81">
        <v>3</v>
      </c>
      <c r="L36" s="81">
        <v>0</v>
      </c>
      <c r="M36" s="81">
        <v>27</v>
      </c>
      <c r="N36" s="91">
        <v>0</v>
      </c>
      <c r="O36" s="92">
        <v>0</v>
      </c>
      <c r="P36" s="93">
        <f>N36+O36</f>
        <v>0</v>
      </c>
      <c r="Q36" s="82">
        <f>IFERROR(P36/M36,"-")</f>
        <v>0</v>
      </c>
      <c r="R36" s="81">
        <v>0</v>
      </c>
      <c r="S36" s="81">
        <v>0</v>
      </c>
      <c r="T36" s="82" t="str">
        <f>IFERROR(S36/(O36+P36),"-")</f>
        <v>-</v>
      </c>
      <c r="U36" s="182"/>
      <c r="V36" s="84">
        <v>0</v>
      </c>
      <c r="W36" s="82" t="str">
        <f>IF(P36=0,"-",V36/P36)</f>
        <v>-</v>
      </c>
      <c r="X36" s="186">
        <v>0</v>
      </c>
      <c r="Y36" s="187" t="str">
        <f>IFERROR(X36/P36,"-")</f>
        <v>-</v>
      </c>
      <c r="Z36" s="187" t="str">
        <f>IFERROR(X36/V36,"-")</f>
        <v>-</v>
      </c>
      <c r="AA36" s="188"/>
      <c r="AB36" s="85"/>
      <c r="AC36" s="79"/>
      <c r="AD36" s="94"/>
      <c r="AE36" s="95" t="str">
        <f>IF(P36=0,"",IF(AD36=0,"",(AD36/P36)))</f>
        <v/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 t="str">
        <f>IF(P36=0,"",IF(AM36=0,"",(AM36/P36)))</f>
        <v/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 t="str">
        <f>IF(P36=0,"",IF(AV36=0,"",(AV36/P36)))</f>
        <v/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 t="str">
        <f>IF(P36=0,"",IF(BE36=0,"",(BE36/P36)))</f>
        <v/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 t="str">
        <f>IF(P36=0,"",IF(BN36=0,"",(BN36/P36)))</f>
        <v/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/>
      <c r="BX36" s="127" t="str">
        <f>IF(P36=0,"",IF(BW36=0,"",(BW36/P36)))</f>
        <v/>
      </c>
      <c r="BY36" s="128"/>
      <c r="BZ36" s="129" t="str">
        <f>IFERROR(BY36/BW36,"-")</f>
        <v>-</v>
      </c>
      <c r="CA36" s="130"/>
      <c r="CB36" s="131" t="str">
        <f>IFERROR(CA36/BW36,"-")</f>
        <v>-</v>
      </c>
      <c r="CC36" s="132"/>
      <c r="CD36" s="132"/>
      <c r="CE36" s="132"/>
      <c r="CF36" s="133"/>
      <c r="CG36" s="134" t="str">
        <f>IF(P36=0,"",IF(CF36=0,"",(CF36/P36)))</f>
        <v/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136</v>
      </c>
      <c r="C37" s="203"/>
      <c r="D37" s="203" t="s">
        <v>134</v>
      </c>
      <c r="E37" s="203" t="s">
        <v>129</v>
      </c>
      <c r="F37" s="203" t="s">
        <v>64</v>
      </c>
      <c r="G37" s="203"/>
      <c r="H37" s="90" t="s">
        <v>124</v>
      </c>
      <c r="I37" s="90"/>
      <c r="J37" s="188"/>
      <c r="K37" s="81">
        <v>26</v>
      </c>
      <c r="L37" s="81">
        <v>0</v>
      </c>
      <c r="M37" s="81">
        <v>115</v>
      </c>
      <c r="N37" s="91">
        <v>8</v>
      </c>
      <c r="O37" s="92">
        <v>0</v>
      </c>
      <c r="P37" s="93">
        <f>N37+O37</f>
        <v>8</v>
      </c>
      <c r="Q37" s="82">
        <f>IFERROR(P37/M37,"-")</f>
        <v>0.069565217391304</v>
      </c>
      <c r="R37" s="81">
        <v>0</v>
      </c>
      <c r="S37" s="81">
        <v>3</v>
      </c>
      <c r="T37" s="82">
        <f>IFERROR(S37/(O37+P37),"-")</f>
        <v>0.375</v>
      </c>
      <c r="U37" s="182"/>
      <c r="V37" s="84">
        <v>1</v>
      </c>
      <c r="W37" s="82">
        <f>IF(P37=0,"-",V37/P37)</f>
        <v>0.125</v>
      </c>
      <c r="X37" s="186">
        <v>1000</v>
      </c>
      <c r="Y37" s="187">
        <f>IFERROR(X37/P37,"-")</f>
        <v>125</v>
      </c>
      <c r="Z37" s="187">
        <f>IFERROR(X37/V37,"-")</f>
        <v>1000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0.125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4</v>
      </c>
      <c r="BF37" s="113">
        <f>IF(P37=0,"",IF(BE37=0,"",(BE37/P37)))</f>
        <v>0.5</v>
      </c>
      <c r="BG37" s="112">
        <v>1</v>
      </c>
      <c r="BH37" s="114">
        <f>IFERROR(BG37/BE37,"-")</f>
        <v>0.25</v>
      </c>
      <c r="BI37" s="115">
        <v>1000</v>
      </c>
      <c r="BJ37" s="116">
        <f>IFERROR(BI37/BE37,"-")</f>
        <v>250</v>
      </c>
      <c r="BK37" s="117">
        <v>1</v>
      </c>
      <c r="BL37" s="117"/>
      <c r="BM37" s="117"/>
      <c r="BN37" s="119">
        <v>2</v>
      </c>
      <c r="BO37" s="120">
        <f>IF(P37=0,"",IF(BN37=0,"",(BN37/P37)))</f>
        <v>0.25</v>
      </c>
      <c r="BP37" s="121"/>
      <c r="BQ37" s="122">
        <f>IFERROR(BP37/BN37,"-")</f>
        <v>0</v>
      </c>
      <c r="BR37" s="123"/>
      <c r="BS37" s="124">
        <f>IFERROR(BR37/BN37,"-")</f>
        <v>0</v>
      </c>
      <c r="BT37" s="125"/>
      <c r="BU37" s="125"/>
      <c r="BV37" s="125"/>
      <c r="BW37" s="126">
        <v>1</v>
      </c>
      <c r="BX37" s="127">
        <f>IF(P37=0,"",IF(BW37=0,"",(BW37/P37)))</f>
        <v>0.125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1</v>
      </c>
      <c r="CP37" s="141">
        <v>1000</v>
      </c>
      <c r="CQ37" s="141">
        <v>1000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137</v>
      </c>
      <c r="C38" s="203"/>
      <c r="D38" s="203" t="s">
        <v>134</v>
      </c>
      <c r="E38" s="203" t="s">
        <v>131</v>
      </c>
      <c r="F38" s="203" t="s">
        <v>64</v>
      </c>
      <c r="G38" s="203"/>
      <c r="H38" s="90" t="s">
        <v>124</v>
      </c>
      <c r="I38" s="90"/>
      <c r="J38" s="188"/>
      <c r="K38" s="81">
        <v>8</v>
      </c>
      <c r="L38" s="81">
        <v>0</v>
      </c>
      <c r="M38" s="81">
        <v>45</v>
      </c>
      <c r="N38" s="91">
        <v>1</v>
      </c>
      <c r="O38" s="92">
        <v>0</v>
      </c>
      <c r="P38" s="93">
        <f>N38+O38</f>
        <v>1</v>
      </c>
      <c r="Q38" s="82">
        <f>IFERROR(P38/M38,"-")</f>
        <v>0.022222222222222</v>
      </c>
      <c r="R38" s="81">
        <v>0</v>
      </c>
      <c r="S38" s="81">
        <v>0</v>
      </c>
      <c r="T38" s="82">
        <f>IFERROR(S38/(O38+P38),"-")</f>
        <v>0</v>
      </c>
      <c r="U38" s="182"/>
      <c r="V38" s="84">
        <v>0</v>
      </c>
      <c r="W38" s="82">
        <f>IF(P38=0,"-",V38/P38)</f>
        <v>0</v>
      </c>
      <c r="X38" s="186">
        <v>0</v>
      </c>
      <c r="Y38" s="187">
        <f>IFERROR(X38/P38,"-")</f>
        <v>0</v>
      </c>
      <c r="Z38" s="187" t="str">
        <f>IFERROR(X38/V38,"-")</f>
        <v>-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1</v>
      </c>
      <c r="BF38" s="113">
        <f>IF(P38=0,"",IF(BE38=0,"",(BE38/P38)))</f>
        <v>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138</v>
      </c>
      <c r="C39" s="203"/>
      <c r="D39" s="203" t="s">
        <v>75</v>
      </c>
      <c r="E39" s="203" t="s">
        <v>75</v>
      </c>
      <c r="F39" s="203" t="s">
        <v>76</v>
      </c>
      <c r="G39" s="203"/>
      <c r="H39" s="90"/>
      <c r="I39" s="90"/>
      <c r="J39" s="188"/>
      <c r="K39" s="81">
        <v>205</v>
      </c>
      <c r="L39" s="81">
        <v>80</v>
      </c>
      <c r="M39" s="81">
        <v>22</v>
      </c>
      <c r="N39" s="91">
        <v>15</v>
      </c>
      <c r="O39" s="92">
        <v>0</v>
      </c>
      <c r="P39" s="93">
        <f>N39+O39</f>
        <v>15</v>
      </c>
      <c r="Q39" s="82">
        <f>IFERROR(P39/M39,"-")</f>
        <v>0.68181818181818</v>
      </c>
      <c r="R39" s="81">
        <v>1</v>
      </c>
      <c r="S39" s="81">
        <v>2</v>
      </c>
      <c r="T39" s="82">
        <f>IFERROR(S39/(O39+P39),"-")</f>
        <v>0.13333333333333</v>
      </c>
      <c r="U39" s="182"/>
      <c r="V39" s="84">
        <v>3</v>
      </c>
      <c r="W39" s="82">
        <f>IF(P39=0,"-",V39/P39)</f>
        <v>0.2</v>
      </c>
      <c r="X39" s="186">
        <v>0</v>
      </c>
      <c r="Y39" s="187">
        <f>IFERROR(X39/P39,"-")</f>
        <v>0</v>
      </c>
      <c r="Z39" s="187">
        <f>IFERROR(X39/V39,"-")</f>
        <v>0</v>
      </c>
      <c r="AA39" s="188"/>
      <c r="AB39" s="85"/>
      <c r="AC39" s="79"/>
      <c r="AD39" s="94">
        <v>3</v>
      </c>
      <c r="AE39" s="95">
        <f>IF(P39=0,"",IF(AD39=0,"",(AD39/P39)))</f>
        <v>0.2</v>
      </c>
      <c r="AF39" s="94"/>
      <c r="AG39" s="96">
        <f>IFERROR(AF39/AD39,"-")</f>
        <v>0</v>
      </c>
      <c r="AH39" s="97"/>
      <c r="AI39" s="98">
        <f>IFERROR(AH39/AD39,"-")</f>
        <v>0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3</v>
      </c>
      <c r="AW39" s="107">
        <f>IF(P39=0,"",IF(AV39=0,"",(AV39/P39)))</f>
        <v>0.2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0.066666666666667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4</v>
      </c>
      <c r="BO39" s="120">
        <f>IF(P39=0,"",IF(BN39=0,"",(BN39/P39)))</f>
        <v>0.26666666666667</v>
      </c>
      <c r="BP39" s="121">
        <v>1</v>
      </c>
      <c r="BQ39" s="122">
        <f>IFERROR(BP39/BN39,"-")</f>
        <v>0.25</v>
      </c>
      <c r="BR39" s="123">
        <v>13000</v>
      </c>
      <c r="BS39" s="124">
        <f>IFERROR(BR39/BN39,"-")</f>
        <v>3250</v>
      </c>
      <c r="BT39" s="125"/>
      <c r="BU39" s="125"/>
      <c r="BV39" s="125">
        <v>1</v>
      </c>
      <c r="BW39" s="126">
        <v>3</v>
      </c>
      <c r="BX39" s="127">
        <f>IF(P39=0,"",IF(BW39=0,"",(BW39/P39)))</f>
        <v>0.2</v>
      </c>
      <c r="BY39" s="128">
        <v>2</v>
      </c>
      <c r="BZ39" s="129">
        <f>IFERROR(BY39/BW39,"-")</f>
        <v>0.66666666666667</v>
      </c>
      <c r="CA39" s="130">
        <v>60000</v>
      </c>
      <c r="CB39" s="131">
        <f>IFERROR(CA39/BW39,"-")</f>
        <v>20000</v>
      </c>
      <c r="CC39" s="132">
        <v>1</v>
      </c>
      <c r="CD39" s="132">
        <v>1</v>
      </c>
      <c r="CE39" s="132"/>
      <c r="CF39" s="133">
        <v>1</v>
      </c>
      <c r="CG39" s="134">
        <f>IF(P39=0,"",IF(CF39=0,"",(CF39/P39)))</f>
        <v>0.066666666666667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3</v>
      </c>
      <c r="CP39" s="141">
        <v>0</v>
      </c>
      <c r="CQ39" s="141">
        <v>55000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4.0246153846154</v>
      </c>
      <c r="B40" s="203" t="s">
        <v>139</v>
      </c>
      <c r="C40" s="203"/>
      <c r="D40" s="203" t="s">
        <v>134</v>
      </c>
      <c r="E40" s="203" t="s">
        <v>123</v>
      </c>
      <c r="F40" s="203" t="s">
        <v>64</v>
      </c>
      <c r="G40" s="203" t="s">
        <v>96</v>
      </c>
      <c r="H40" s="90" t="s">
        <v>124</v>
      </c>
      <c r="I40" s="90" t="s">
        <v>125</v>
      </c>
      <c r="J40" s="188">
        <v>325000</v>
      </c>
      <c r="K40" s="81">
        <v>7</v>
      </c>
      <c r="L40" s="81">
        <v>0</v>
      </c>
      <c r="M40" s="81">
        <v>42</v>
      </c>
      <c r="N40" s="91">
        <v>4</v>
      </c>
      <c r="O40" s="92">
        <v>0</v>
      </c>
      <c r="P40" s="93">
        <f>N40+O40</f>
        <v>4</v>
      </c>
      <c r="Q40" s="82">
        <f>IFERROR(P40/M40,"-")</f>
        <v>0.095238095238095</v>
      </c>
      <c r="R40" s="81">
        <v>3</v>
      </c>
      <c r="S40" s="81">
        <v>1</v>
      </c>
      <c r="T40" s="82">
        <f>IFERROR(S40/(O40+P40),"-")</f>
        <v>0.25</v>
      </c>
      <c r="U40" s="182">
        <f>IFERROR(J40/SUM(P40:P43),"-")</f>
        <v>11607.142857143</v>
      </c>
      <c r="V40" s="84">
        <v>3</v>
      </c>
      <c r="W40" s="82">
        <f>IF(P40=0,"-",V40/P40)</f>
        <v>0.75</v>
      </c>
      <c r="X40" s="186">
        <v>59000</v>
      </c>
      <c r="Y40" s="187">
        <f>IFERROR(X40/P40,"-")</f>
        <v>14750</v>
      </c>
      <c r="Z40" s="187">
        <f>IFERROR(X40/V40,"-")</f>
        <v>19666.666666667</v>
      </c>
      <c r="AA40" s="188">
        <f>SUM(X40:X43)-SUM(J40:J43)</f>
        <v>983000</v>
      </c>
      <c r="AB40" s="85">
        <f>SUM(X40:X43)/SUM(J40:J43)</f>
        <v>4.0246153846154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0.25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0.5</v>
      </c>
      <c r="BP40" s="121">
        <v>2</v>
      </c>
      <c r="BQ40" s="122">
        <f>IFERROR(BP40/BN40,"-")</f>
        <v>1</v>
      </c>
      <c r="BR40" s="123">
        <v>62000</v>
      </c>
      <c r="BS40" s="124">
        <f>IFERROR(BR40/BN40,"-")</f>
        <v>31000</v>
      </c>
      <c r="BT40" s="125">
        <v>1</v>
      </c>
      <c r="BU40" s="125"/>
      <c r="BV40" s="125">
        <v>1</v>
      </c>
      <c r="BW40" s="126">
        <v>1</v>
      </c>
      <c r="BX40" s="127">
        <f>IF(P40=0,"",IF(BW40=0,"",(BW40/P40)))</f>
        <v>0.25</v>
      </c>
      <c r="BY40" s="128">
        <v>1</v>
      </c>
      <c r="BZ40" s="129">
        <f>IFERROR(BY40/BW40,"-")</f>
        <v>1</v>
      </c>
      <c r="CA40" s="130">
        <v>3000</v>
      </c>
      <c r="CB40" s="131">
        <f>IFERROR(CA40/BW40,"-")</f>
        <v>3000</v>
      </c>
      <c r="CC40" s="132">
        <v>1</v>
      </c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3</v>
      </c>
      <c r="CP40" s="141">
        <v>59000</v>
      </c>
      <c r="CQ40" s="141">
        <v>61000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140</v>
      </c>
      <c r="C41" s="203"/>
      <c r="D41" s="203" t="s">
        <v>134</v>
      </c>
      <c r="E41" s="203" t="s">
        <v>127</v>
      </c>
      <c r="F41" s="203" t="s">
        <v>64</v>
      </c>
      <c r="G41" s="203" t="s">
        <v>96</v>
      </c>
      <c r="H41" s="90" t="s">
        <v>141</v>
      </c>
      <c r="I41" s="90"/>
      <c r="J41" s="188"/>
      <c r="K41" s="81">
        <v>5</v>
      </c>
      <c r="L41" s="81">
        <v>0</v>
      </c>
      <c r="M41" s="81">
        <v>36</v>
      </c>
      <c r="N41" s="91">
        <v>3</v>
      </c>
      <c r="O41" s="92">
        <v>0</v>
      </c>
      <c r="P41" s="93">
        <f>N41+O41</f>
        <v>3</v>
      </c>
      <c r="Q41" s="82">
        <f>IFERROR(P41/M41,"-")</f>
        <v>0.083333333333333</v>
      </c>
      <c r="R41" s="81">
        <v>0</v>
      </c>
      <c r="S41" s="81">
        <v>2</v>
      </c>
      <c r="T41" s="82">
        <f>IFERROR(S41/(O41+P41),"-")</f>
        <v>0.66666666666667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>
        <v>1</v>
      </c>
      <c r="AN41" s="101">
        <f>IF(P41=0,"",IF(AM41=0,"",(AM41/P41)))</f>
        <v>0.33333333333333</v>
      </c>
      <c r="AO41" s="100"/>
      <c r="AP41" s="102">
        <f>IFERROR(AP41/AM41,"-")</f>
        <v>0</v>
      </c>
      <c r="AQ41" s="103"/>
      <c r="AR41" s="104">
        <f>IFERROR(AQ41/AM41,"-")</f>
        <v>0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2</v>
      </c>
      <c r="BO41" s="120">
        <f>IF(P41=0,"",IF(BN41=0,"",(BN41/P41)))</f>
        <v>0.66666666666667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142</v>
      </c>
      <c r="C42" s="203"/>
      <c r="D42" s="203" t="s">
        <v>134</v>
      </c>
      <c r="E42" s="203" t="s">
        <v>131</v>
      </c>
      <c r="F42" s="203" t="s">
        <v>64</v>
      </c>
      <c r="G42" s="203" t="s">
        <v>96</v>
      </c>
      <c r="H42" s="90" t="s">
        <v>143</v>
      </c>
      <c r="I42" s="90"/>
      <c r="J42" s="188"/>
      <c r="K42" s="81">
        <v>15</v>
      </c>
      <c r="L42" s="81">
        <v>0</v>
      </c>
      <c r="M42" s="81">
        <v>65</v>
      </c>
      <c r="N42" s="91">
        <v>5</v>
      </c>
      <c r="O42" s="92">
        <v>0</v>
      </c>
      <c r="P42" s="93">
        <f>N42+O42</f>
        <v>5</v>
      </c>
      <c r="Q42" s="82">
        <f>IFERROR(P42/M42,"-")</f>
        <v>0.076923076923077</v>
      </c>
      <c r="R42" s="81">
        <v>0</v>
      </c>
      <c r="S42" s="81">
        <v>3</v>
      </c>
      <c r="T42" s="82">
        <f>IFERROR(S42/(O42+P42),"-")</f>
        <v>0.6</v>
      </c>
      <c r="U42" s="182"/>
      <c r="V42" s="84">
        <v>0</v>
      </c>
      <c r="W42" s="82">
        <f>IF(P42=0,"-",V42/P42)</f>
        <v>0</v>
      </c>
      <c r="X42" s="186">
        <v>0</v>
      </c>
      <c r="Y42" s="187">
        <f>IFERROR(X42/P42,"-")</f>
        <v>0</v>
      </c>
      <c r="Z42" s="187" t="str">
        <f>IFERROR(X42/V42,"-")</f>
        <v>-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1</v>
      </c>
      <c r="AW42" s="107">
        <f>IF(P42=0,"",IF(AV42=0,"",(AV42/P42)))</f>
        <v>0.2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2</v>
      </c>
      <c r="BF42" s="113">
        <f>IF(P42=0,"",IF(BE42=0,"",(BE42/P42)))</f>
        <v>0.4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</v>
      </c>
      <c r="BO42" s="120">
        <f>IF(P42=0,"",IF(BN42=0,"",(BN42/P42)))</f>
        <v>0.2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1</v>
      </c>
      <c r="BX42" s="127">
        <f>IF(P42=0,"",IF(BW42=0,"",(BW42/P42)))</f>
        <v>0.2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0</v>
      </c>
      <c r="CP42" s="141">
        <v>0</v>
      </c>
      <c r="CQ42" s="141"/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144</v>
      </c>
      <c r="C43" s="203"/>
      <c r="D43" s="203" t="s">
        <v>75</v>
      </c>
      <c r="E43" s="203" t="s">
        <v>75</v>
      </c>
      <c r="F43" s="203" t="s">
        <v>76</v>
      </c>
      <c r="G43" s="203"/>
      <c r="H43" s="90"/>
      <c r="I43" s="90"/>
      <c r="J43" s="188"/>
      <c r="K43" s="81">
        <v>108</v>
      </c>
      <c r="L43" s="81">
        <v>73</v>
      </c>
      <c r="M43" s="81">
        <v>30</v>
      </c>
      <c r="N43" s="91">
        <v>16</v>
      </c>
      <c r="O43" s="92">
        <v>0</v>
      </c>
      <c r="P43" s="93">
        <f>N43+O43</f>
        <v>16</v>
      </c>
      <c r="Q43" s="82">
        <f>IFERROR(P43/M43,"-")</f>
        <v>0.53333333333333</v>
      </c>
      <c r="R43" s="81">
        <v>4</v>
      </c>
      <c r="S43" s="81">
        <v>2</v>
      </c>
      <c r="T43" s="82">
        <f>IFERROR(S43/(O43+P43),"-")</f>
        <v>0.125</v>
      </c>
      <c r="U43" s="182"/>
      <c r="V43" s="84">
        <v>5</v>
      </c>
      <c r="W43" s="82">
        <f>IF(P43=0,"-",V43/P43)</f>
        <v>0.3125</v>
      </c>
      <c r="X43" s="186">
        <v>1249000</v>
      </c>
      <c r="Y43" s="187">
        <f>IFERROR(X43/P43,"-")</f>
        <v>78062.5</v>
      </c>
      <c r="Z43" s="187">
        <f>IFERROR(X43/V43,"-")</f>
        <v>249800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0.125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6</v>
      </c>
      <c r="BO43" s="120">
        <f>IF(P43=0,"",IF(BN43=0,"",(BN43/P43)))</f>
        <v>0.375</v>
      </c>
      <c r="BP43" s="121">
        <v>2</v>
      </c>
      <c r="BQ43" s="122">
        <f>IFERROR(BP43/BN43,"-")</f>
        <v>0.33333333333333</v>
      </c>
      <c r="BR43" s="123">
        <v>48000</v>
      </c>
      <c r="BS43" s="124">
        <f>IFERROR(BR43/BN43,"-")</f>
        <v>8000</v>
      </c>
      <c r="BT43" s="125">
        <v>1</v>
      </c>
      <c r="BU43" s="125"/>
      <c r="BV43" s="125">
        <v>1</v>
      </c>
      <c r="BW43" s="126">
        <v>5</v>
      </c>
      <c r="BX43" s="127">
        <f>IF(P43=0,"",IF(BW43=0,"",(BW43/P43)))</f>
        <v>0.3125</v>
      </c>
      <c r="BY43" s="128">
        <v>3</v>
      </c>
      <c r="BZ43" s="129">
        <f>IFERROR(BY43/BW43,"-")</f>
        <v>0.6</v>
      </c>
      <c r="CA43" s="130">
        <v>1438000</v>
      </c>
      <c r="CB43" s="131">
        <f>IFERROR(CA43/BW43,"-")</f>
        <v>287600</v>
      </c>
      <c r="CC43" s="132"/>
      <c r="CD43" s="132"/>
      <c r="CE43" s="132">
        <v>3</v>
      </c>
      <c r="CF43" s="133">
        <v>3</v>
      </c>
      <c r="CG43" s="134">
        <f>IF(P43=0,"",IF(CF43=0,"",(CF43/P43)))</f>
        <v>0.1875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5</v>
      </c>
      <c r="CP43" s="141">
        <v>1249000</v>
      </c>
      <c r="CQ43" s="141">
        <v>970000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0.3</v>
      </c>
      <c r="B44" s="203" t="s">
        <v>145</v>
      </c>
      <c r="C44" s="203"/>
      <c r="D44" s="203" t="s">
        <v>109</v>
      </c>
      <c r="E44" s="203" t="s">
        <v>63</v>
      </c>
      <c r="F44" s="203" t="s">
        <v>64</v>
      </c>
      <c r="G44" s="203" t="s">
        <v>65</v>
      </c>
      <c r="H44" s="90" t="s">
        <v>87</v>
      </c>
      <c r="I44" s="205" t="s">
        <v>101</v>
      </c>
      <c r="J44" s="188">
        <v>120000</v>
      </c>
      <c r="K44" s="81">
        <v>7</v>
      </c>
      <c r="L44" s="81">
        <v>0</v>
      </c>
      <c r="M44" s="81">
        <v>41</v>
      </c>
      <c r="N44" s="91">
        <v>3</v>
      </c>
      <c r="O44" s="92">
        <v>0</v>
      </c>
      <c r="P44" s="93">
        <f>N44+O44</f>
        <v>3</v>
      </c>
      <c r="Q44" s="82">
        <f>IFERROR(P44/M44,"-")</f>
        <v>0.073170731707317</v>
      </c>
      <c r="R44" s="81">
        <v>0</v>
      </c>
      <c r="S44" s="81">
        <v>2</v>
      </c>
      <c r="T44" s="82">
        <f>IFERROR(S44/(O44+P44),"-")</f>
        <v>0.66666666666667</v>
      </c>
      <c r="U44" s="182">
        <f>IFERROR(J44/SUM(P44:P45),"-")</f>
        <v>17142.857142857</v>
      </c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>
        <f>SUM(X44:X45)-SUM(J44:J45)</f>
        <v>-84000</v>
      </c>
      <c r="AB44" s="85">
        <f>SUM(X44:X45)/SUM(J44:J45)</f>
        <v>0.3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0.33333333333333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0.33333333333333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1</v>
      </c>
      <c r="BO44" s="120">
        <f>IF(P44=0,"",IF(BN44=0,"",(BN44/P44)))</f>
        <v>0.33333333333333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146</v>
      </c>
      <c r="C45" s="203"/>
      <c r="D45" s="203" t="s">
        <v>109</v>
      </c>
      <c r="E45" s="203" t="s">
        <v>63</v>
      </c>
      <c r="F45" s="203" t="s">
        <v>76</v>
      </c>
      <c r="G45" s="203"/>
      <c r="H45" s="90"/>
      <c r="I45" s="90"/>
      <c r="J45" s="188"/>
      <c r="K45" s="81">
        <v>17</v>
      </c>
      <c r="L45" s="81">
        <v>12</v>
      </c>
      <c r="M45" s="81">
        <v>0</v>
      </c>
      <c r="N45" s="91">
        <v>4</v>
      </c>
      <c r="O45" s="92">
        <v>0</v>
      </c>
      <c r="P45" s="93">
        <f>N45+O45</f>
        <v>4</v>
      </c>
      <c r="Q45" s="82" t="str">
        <f>IFERROR(P45/M45,"-")</f>
        <v>-</v>
      </c>
      <c r="R45" s="81">
        <v>1</v>
      </c>
      <c r="S45" s="81">
        <v>1</v>
      </c>
      <c r="T45" s="82">
        <f>IFERROR(S45/(O45+P45),"-")</f>
        <v>0.25</v>
      </c>
      <c r="U45" s="182"/>
      <c r="V45" s="84">
        <v>2</v>
      </c>
      <c r="W45" s="82">
        <f>IF(P45=0,"-",V45/P45)</f>
        <v>0.5</v>
      </c>
      <c r="X45" s="186">
        <v>36000</v>
      </c>
      <c r="Y45" s="187">
        <f>IFERROR(X45/P45,"-")</f>
        <v>9000</v>
      </c>
      <c r="Z45" s="187">
        <f>IFERROR(X45/V45,"-")</f>
        <v>18000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2</v>
      </c>
      <c r="BX45" s="127">
        <f>IF(P45=0,"",IF(BW45=0,"",(BW45/P45)))</f>
        <v>0.5</v>
      </c>
      <c r="BY45" s="128">
        <v>2</v>
      </c>
      <c r="BZ45" s="129">
        <f>IFERROR(BY45/BW45,"-")</f>
        <v>1</v>
      </c>
      <c r="CA45" s="130">
        <v>56000</v>
      </c>
      <c r="CB45" s="131">
        <f>IFERROR(CA45/BW45,"-")</f>
        <v>28000</v>
      </c>
      <c r="CC45" s="132"/>
      <c r="CD45" s="132"/>
      <c r="CE45" s="132">
        <v>2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2</v>
      </c>
      <c r="CP45" s="141">
        <v>36000</v>
      </c>
      <c r="CQ45" s="141">
        <v>38000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0.2</v>
      </c>
      <c r="B46" s="203" t="s">
        <v>147</v>
      </c>
      <c r="C46" s="203"/>
      <c r="D46" s="203" t="s">
        <v>84</v>
      </c>
      <c r="E46" s="203" t="s">
        <v>85</v>
      </c>
      <c r="F46" s="203" t="s">
        <v>92</v>
      </c>
      <c r="G46" s="203" t="s">
        <v>69</v>
      </c>
      <c r="H46" s="90" t="s">
        <v>87</v>
      </c>
      <c r="I46" s="204" t="s">
        <v>93</v>
      </c>
      <c r="J46" s="188">
        <v>150000</v>
      </c>
      <c r="K46" s="81">
        <v>10</v>
      </c>
      <c r="L46" s="81">
        <v>0</v>
      </c>
      <c r="M46" s="81">
        <v>47</v>
      </c>
      <c r="N46" s="91">
        <v>3</v>
      </c>
      <c r="O46" s="92">
        <v>0</v>
      </c>
      <c r="P46" s="93">
        <f>N46+O46</f>
        <v>3</v>
      </c>
      <c r="Q46" s="82">
        <f>IFERROR(P46/M46,"-")</f>
        <v>0.063829787234043</v>
      </c>
      <c r="R46" s="81">
        <v>1</v>
      </c>
      <c r="S46" s="81">
        <v>1</v>
      </c>
      <c r="T46" s="82">
        <f>IFERROR(S46/(O46+P46),"-")</f>
        <v>0.33333333333333</v>
      </c>
      <c r="U46" s="182">
        <f>IFERROR(J46/SUM(P46:P47),"-")</f>
        <v>25000</v>
      </c>
      <c r="V46" s="84">
        <v>1</v>
      </c>
      <c r="W46" s="82">
        <f>IF(P46=0,"-",V46/P46)</f>
        <v>0.33333333333333</v>
      </c>
      <c r="X46" s="186">
        <v>30000</v>
      </c>
      <c r="Y46" s="187">
        <f>IFERROR(X46/P46,"-")</f>
        <v>10000</v>
      </c>
      <c r="Z46" s="187">
        <f>IFERROR(X46/V46,"-")</f>
        <v>30000</v>
      </c>
      <c r="AA46" s="188">
        <f>SUM(X46:X47)-SUM(J46:J47)</f>
        <v>-120000</v>
      </c>
      <c r="AB46" s="85">
        <f>SUM(X46:X47)/SUM(J46:J47)</f>
        <v>0.2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>
        <v>2</v>
      </c>
      <c r="BO46" s="120">
        <f>IF(P46=0,"",IF(BN46=0,"",(BN46/P46)))</f>
        <v>0.66666666666667</v>
      </c>
      <c r="BP46" s="121">
        <v>1</v>
      </c>
      <c r="BQ46" s="122">
        <f>IFERROR(BP46/BN46,"-")</f>
        <v>0.5</v>
      </c>
      <c r="BR46" s="123">
        <v>553000</v>
      </c>
      <c r="BS46" s="124">
        <f>IFERROR(BR46/BN46,"-")</f>
        <v>276500</v>
      </c>
      <c r="BT46" s="125"/>
      <c r="BU46" s="125"/>
      <c r="BV46" s="125">
        <v>1</v>
      </c>
      <c r="BW46" s="126">
        <v>1</v>
      </c>
      <c r="BX46" s="127">
        <f>IF(P46=0,"",IF(BW46=0,"",(BW46/P46)))</f>
        <v>0.33333333333333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30000</v>
      </c>
      <c r="CQ46" s="141">
        <v>553000</v>
      </c>
      <c r="CR46" s="141"/>
      <c r="CS46" s="142" t="str">
        <f>IF(AND(CQ46=0,CR46=0),"",IF(AND(CQ46&lt;=100000,CR46&lt;=100000),"",IF(CQ46/CP46&gt;0.7,"男高",IF(CR46/CP46&gt;0.7,"女高",""))))</f>
        <v>男高</v>
      </c>
    </row>
    <row r="47" spans="1:98">
      <c r="A47" s="80"/>
      <c r="B47" s="203" t="s">
        <v>148</v>
      </c>
      <c r="C47" s="203"/>
      <c r="D47" s="203" t="s">
        <v>84</v>
      </c>
      <c r="E47" s="203" t="s">
        <v>85</v>
      </c>
      <c r="F47" s="203" t="s">
        <v>76</v>
      </c>
      <c r="G47" s="203"/>
      <c r="H47" s="90"/>
      <c r="I47" s="90"/>
      <c r="J47" s="188"/>
      <c r="K47" s="81">
        <v>30</v>
      </c>
      <c r="L47" s="81">
        <v>23</v>
      </c>
      <c r="M47" s="81">
        <v>6</v>
      </c>
      <c r="N47" s="91">
        <v>3</v>
      </c>
      <c r="O47" s="92">
        <v>0</v>
      </c>
      <c r="P47" s="93">
        <f>N47+O47</f>
        <v>3</v>
      </c>
      <c r="Q47" s="82">
        <f>IFERROR(P47/M47,"-")</f>
        <v>0.5</v>
      </c>
      <c r="R47" s="81">
        <v>0</v>
      </c>
      <c r="S47" s="81">
        <v>0</v>
      </c>
      <c r="T47" s="82">
        <f>IFERROR(S47/(O47+P47),"-")</f>
        <v>0</v>
      </c>
      <c r="U47" s="182"/>
      <c r="V47" s="84">
        <v>0</v>
      </c>
      <c r="W47" s="82">
        <f>IF(P47=0,"-",V47/P47)</f>
        <v>0</v>
      </c>
      <c r="X47" s="186">
        <v>0</v>
      </c>
      <c r="Y47" s="187">
        <f>IFERROR(X47/P47,"-")</f>
        <v>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0.33333333333333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1</v>
      </c>
      <c r="BO47" s="120">
        <f>IF(P47=0,"",IF(BN47=0,"",(BN47/P47)))</f>
        <v>0.33333333333333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0.33333333333333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0</v>
      </c>
      <c r="CP47" s="141">
        <v>0</v>
      </c>
      <c r="CQ47" s="141"/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0.084615384615385</v>
      </c>
      <c r="B48" s="203" t="s">
        <v>149</v>
      </c>
      <c r="C48" s="203"/>
      <c r="D48" s="203" t="s">
        <v>84</v>
      </c>
      <c r="E48" s="203" t="s">
        <v>63</v>
      </c>
      <c r="F48" s="203" t="s">
        <v>64</v>
      </c>
      <c r="G48" s="203" t="s">
        <v>80</v>
      </c>
      <c r="H48" s="90" t="s">
        <v>87</v>
      </c>
      <c r="I48" s="90" t="s">
        <v>150</v>
      </c>
      <c r="J48" s="188">
        <v>130000</v>
      </c>
      <c r="K48" s="81">
        <v>11</v>
      </c>
      <c r="L48" s="81">
        <v>0</v>
      </c>
      <c r="M48" s="81">
        <v>26</v>
      </c>
      <c r="N48" s="91">
        <v>3</v>
      </c>
      <c r="O48" s="92">
        <v>0</v>
      </c>
      <c r="P48" s="93">
        <f>N48+O48</f>
        <v>3</v>
      </c>
      <c r="Q48" s="82">
        <f>IFERROR(P48/M48,"-")</f>
        <v>0.11538461538462</v>
      </c>
      <c r="R48" s="81">
        <v>0</v>
      </c>
      <c r="S48" s="81">
        <v>2</v>
      </c>
      <c r="T48" s="82">
        <f>IFERROR(S48/(O48+P48),"-")</f>
        <v>0.66666666666667</v>
      </c>
      <c r="U48" s="182">
        <f>IFERROR(J48/SUM(P48:P49),"-")</f>
        <v>18571.428571429</v>
      </c>
      <c r="V48" s="84">
        <v>0</v>
      </c>
      <c r="W48" s="82">
        <f>IF(P48=0,"-",V48/P48)</f>
        <v>0</v>
      </c>
      <c r="X48" s="186">
        <v>0</v>
      </c>
      <c r="Y48" s="187">
        <f>IFERROR(X48/P48,"-")</f>
        <v>0</v>
      </c>
      <c r="Z48" s="187" t="str">
        <f>IFERROR(X48/V48,"-")</f>
        <v>-</v>
      </c>
      <c r="AA48" s="188">
        <f>SUM(X48:X49)-SUM(J48:J49)</f>
        <v>-119000</v>
      </c>
      <c r="AB48" s="85">
        <f>SUM(X48:X49)/SUM(J48:J49)</f>
        <v>0.084615384615385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0.33333333333333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2</v>
      </c>
      <c r="BO48" s="120">
        <f>IF(P48=0,"",IF(BN48=0,"",(BN48/P48)))</f>
        <v>0.66666666666667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0</v>
      </c>
      <c r="CP48" s="141">
        <v>0</v>
      </c>
      <c r="CQ48" s="141"/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151</v>
      </c>
      <c r="C49" s="203"/>
      <c r="D49" s="203" t="s">
        <v>84</v>
      </c>
      <c r="E49" s="203" t="s">
        <v>63</v>
      </c>
      <c r="F49" s="203" t="s">
        <v>76</v>
      </c>
      <c r="G49" s="203"/>
      <c r="H49" s="90"/>
      <c r="I49" s="90"/>
      <c r="J49" s="188"/>
      <c r="K49" s="81">
        <v>16</v>
      </c>
      <c r="L49" s="81">
        <v>14</v>
      </c>
      <c r="M49" s="81">
        <v>2</v>
      </c>
      <c r="N49" s="91">
        <v>4</v>
      </c>
      <c r="O49" s="92">
        <v>0</v>
      </c>
      <c r="P49" s="93">
        <f>N49+O49</f>
        <v>4</v>
      </c>
      <c r="Q49" s="82">
        <f>IFERROR(P49/M49,"-")</f>
        <v>2</v>
      </c>
      <c r="R49" s="81">
        <v>1</v>
      </c>
      <c r="S49" s="81">
        <v>2</v>
      </c>
      <c r="T49" s="82">
        <f>IFERROR(S49/(O49+P49),"-")</f>
        <v>0.5</v>
      </c>
      <c r="U49" s="182"/>
      <c r="V49" s="84">
        <v>2</v>
      </c>
      <c r="W49" s="82">
        <f>IF(P49=0,"-",V49/P49)</f>
        <v>0.5</v>
      </c>
      <c r="X49" s="186">
        <v>11000</v>
      </c>
      <c r="Y49" s="187">
        <f>IFERROR(X49/P49,"-")</f>
        <v>2750</v>
      </c>
      <c r="Z49" s="187">
        <f>IFERROR(X49/V49,"-")</f>
        <v>5500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3</v>
      </c>
      <c r="BO49" s="120">
        <f>IF(P49=0,"",IF(BN49=0,"",(BN49/P49)))</f>
        <v>0.75</v>
      </c>
      <c r="BP49" s="121">
        <v>2</v>
      </c>
      <c r="BQ49" s="122">
        <f>IFERROR(BP49/BN49,"-")</f>
        <v>0.66666666666667</v>
      </c>
      <c r="BR49" s="123">
        <v>35000</v>
      </c>
      <c r="BS49" s="124">
        <f>IFERROR(BR49/BN49,"-")</f>
        <v>11666.666666667</v>
      </c>
      <c r="BT49" s="125"/>
      <c r="BU49" s="125"/>
      <c r="BV49" s="125">
        <v>2</v>
      </c>
      <c r="BW49" s="126">
        <v>1</v>
      </c>
      <c r="BX49" s="127">
        <f>IF(P49=0,"",IF(BW49=0,"",(BW49/P49)))</f>
        <v>0.25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2</v>
      </c>
      <c r="CP49" s="141">
        <v>11000</v>
      </c>
      <c r="CQ49" s="141">
        <v>24000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</v>
      </c>
      <c r="B50" s="203" t="s">
        <v>152</v>
      </c>
      <c r="C50" s="203"/>
      <c r="D50" s="203" t="s">
        <v>153</v>
      </c>
      <c r="E50" s="203" t="s">
        <v>110</v>
      </c>
      <c r="F50" s="203" t="s">
        <v>92</v>
      </c>
      <c r="G50" s="203" t="s">
        <v>80</v>
      </c>
      <c r="H50" s="90" t="s">
        <v>87</v>
      </c>
      <c r="I50" s="205" t="s">
        <v>154</v>
      </c>
      <c r="J50" s="188">
        <v>130000</v>
      </c>
      <c r="K50" s="81">
        <v>6</v>
      </c>
      <c r="L50" s="81">
        <v>0</v>
      </c>
      <c r="M50" s="81">
        <v>28</v>
      </c>
      <c r="N50" s="91">
        <v>2</v>
      </c>
      <c r="O50" s="92">
        <v>0</v>
      </c>
      <c r="P50" s="93">
        <f>N50+O50</f>
        <v>2</v>
      </c>
      <c r="Q50" s="82">
        <f>IFERROR(P50/M50,"-")</f>
        <v>0.071428571428571</v>
      </c>
      <c r="R50" s="81">
        <v>0</v>
      </c>
      <c r="S50" s="81">
        <v>0</v>
      </c>
      <c r="T50" s="82">
        <f>IFERROR(S50/(O50+P50),"-")</f>
        <v>0</v>
      </c>
      <c r="U50" s="182">
        <f>IFERROR(J50/SUM(P50:P51),"-")</f>
        <v>16250</v>
      </c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>
        <f>SUM(X50:X51)-SUM(J50:J51)</f>
        <v>-130000</v>
      </c>
      <c r="AB50" s="85">
        <f>SUM(X50:X51)/SUM(J50:J51)</f>
        <v>0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1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>
        <v>1</v>
      </c>
      <c r="BX50" s="127">
        <f>IF(P50=0,"",IF(BW50=0,"",(BW50/P50)))</f>
        <v>0.5</v>
      </c>
      <c r="BY50" s="128"/>
      <c r="BZ50" s="129">
        <f>IFERROR(BY50/BW50,"-")</f>
        <v>0</v>
      </c>
      <c r="CA50" s="130"/>
      <c r="CB50" s="131">
        <f>IFERROR(CA50/BW50,"-")</f>
        <v>0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155</v>
      </c>
      <c r="C51" s="203"/>
      <c r="D51" s="203" t="s">
        <v>153</v>
      </c>
      <c r="E51" s="203" t="s">
        <v>110</v>
      </c>
      <c r="F51" s="203" t="s">
        <v>76</v>
      </c>
      <c r="G51" s="203"/>
      <c r="H51" s="90"/>
      <c r="I51" s="90"/>
      <c r="J51" s="188"/>
      <c r="K51" s="81">
        <v>31</v>
      </c>
      <c r="L51" s="81">
        <v>25</v>
      </c>
      <c r="M51" s="81">
        <v>6</v>
      </c>
      <c r="N51" s="91">
        <v>6</v>
      </c>
      <c r="O51" s="92">
        <v>0</v>
      </c>
      <c r="P51" s="93">
        <f>N51+O51</f>
        <v>6</v>
      </c>
      <c r="Q51" s="82">
        <f>IFERROR(P51/M51,"-")</f>
        <v>1</v>
      </c>
      <c r="R51" s="81">
        <v>0</v>
      </c>
      <c r="S51" s="81">
        <v>1</v>
      </c>
      <c r="T51" s="82">
        <f>IFERROR(S51/(O51+P51),"-")</f>
        <v>0.16666666666667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>
        <v>1</v>
      </c>
      <c r="AE51" s="95">
        <f>IF(P51=0,"",IF(AD51=0,"",(AD51/P51)))</f>
        <v>0.16666666666667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3</v>
      </c>
      <c r="BO51" s="120">
        <f>IF(P51=0,"",IF(BN51=0,"",(BN51/P51)))</f>
        <v>0.5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0.33333333333333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0</v>
      </c>
      <c r="B52" s="203" t="s">
        <v>156</v>
      </c>
      <c r="C52" s="203"/>
      <c r="D52" s="203" t="s">
        <v>157</v>
      </c>
      <c r="E52" s="203" t="s">
        <v>110</v>
      </c>
      <c r="F52" s="203" t="s">
        <v>92</v>
      </c>
      <c r="G52" s="203" t="s">
        <v>86</v>
      </c>
      <c r="H52" s="90" t="s">
        <v>87</v>
      </c>
      <c r="I52" s="90" t="s">
        <v>158</v>
      </c>
      <c r="J52" s="188">
        <v>130000</v>
      </c>
      <c r="K52" s="81">
        <v>6</v>
      </c>
      <c r="L52" s="81">
        <v>0</v>
      </c>
      <c r="M52" s="81">
        <v>20</v>
      </c>
      <c r="N52" s="91">
        <v>2</v>
      </c>
      <c r="O52" s="92">
        <v>0</v>
      </c>
      <c r="P52" s="93">
        <f>N52+O52</f>
        <v>2</v>
      </c>
      <c r="Q52" s="82">
        <f>IFERROR(P52/M52,"-")</f>
        <v>0.1</v>
      </c>
      <c r="R52" s="81">
        <v>0</v>
      </c>
      <c r="S52" s="81">
        <v>2</v>
      </c>
      <c r="T52" s="82">
        <f>IFERROR(S52/(O52+P52),"-")</f>
        <v>1</v>
      </c>
      <c r="U52" s="182">
        <f>IFERROR(J52/SUM(P52:P53),"-")</f>
        <v>26000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-130000</v>
      </c>
      <c r="AB52" s="85">
        <f>SUM(X52:X53)/SUM(J52:J53)</f>
        <v>0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0.5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159</v>
      </c>
      <c r="C53" s="203"/>
      <c r="D53" s="203" t="s">
        <v>157</v>
      </c>
      <c r="E53" s="203" t="s">
        <v>110</v>
      </c>
      <c r="F53" s="203" t="s">
        <v>76</v>
      </c>
      <c r="G53" s="203"/>
      <c r="H53" s="90"/>
      <c r="I53" s="90"/>
      <c r="J53" s="188"/>
      <c r="K53" s="81">
        <v>11</v>
      </c>
      <c r="L53" s="81">
        <v>10</v>
      </c>
      <c r="M53" s="81">
        <v>2</v>
      </c>
      <c r="N53" s="91">
        <v>3</v>
      </c>
      <c r="O53" s="92">
        <v>0</v>
      </c>
      <c r="P53" s="93">
        <f>N53+O53</f>
        <v>3</v>
      </c>
      <c r="Q53" s="82">
        <f>IFERROR(P53/M53,"-")</f>
        <v>1.5</v>
      </c>
      <c r="R53" s="81">
        <v>0</v>
      </c>
      <c r="S53" s="81">
        <v>2</v>
      </c>
      <c r="T53" s="82">
        <f>IFERROR(S53/(O53+P53),"-")</f>
        <v>0.66666666666667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0.33333333333333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2</v>
      </c>
      <c r="BX53" s="127">
        <f>IF(P53=0,"",IF(BW53=0,"",(BW53/P53)))</f>
        <v>0.66666666666667</v>
      </c>
      <c r="BY53" s="128"/>
      <c r="BZ53" s="129">
        <f>IFERROR(BY53/BW53,"-")</f>
        <v>0</v>
      </c>
      <c r="CA53" s="130"/>
      <c r="CB53" s="131">
        <f>IFERROR(CA53/BW53,"-")</f>
        <v>0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0.36923076923077</v>
      </c>
      <c r="B54" s="203" t="s">
        <v>160</v>
      </c>
      <c r="C54" s="203"/>
      <c r="D54" s="203" t="s">
        <v>84</v>
      </c>
      <c r="E54" s="203" t="s">
        <v>63</v>
      </c>
      <c r="F54" s="203" t="s">
        <v>92</v>
      </c>
      <c r="G54" s="203" t="s">
        <v>161</v>
      </c>
      <c r="H54" s="90" t="s">
        <v>87</v>
      </c>
      <c r="I54" s="90" t="s">
        <v>162</v>
      </c>
      <c r="J54" s="188">
        <v>130000</v>
      </c>
      <c r="K54" s="81">
        <v>8</v>
      </c>
      <c r="L54" s="81">
        <v>0</v>
      </c>
      <c r="M54" s="81">
        <v>40</v>
      </c>
      <c r="N54" s="91">
        <v>4</v>
      </c>
      <c r="O54" s="92">
        <v>0</v>
      </c>
      <c r="P54" s="93">
        <f>N54+O54</f>
        <v>4</v>
      </c>
      <c r="Q54" s="82">
        <f>IFERROR(P54/M54,"-")</f>
        <v>0.1</v>
      </c>
      <c r="R54" s="81">
        <v>1</v>
      </c>
      <c r="S54" s="81">
        <v>1</v>
      </c>
      <c r="T54" s="82">
        <f>IFERROR(S54/(O54+P54),"-")</f>
        <v>0.25</v>
      </c>
      <c r="U54" s="182">
        <f>IFERROR(J54/SUM(P54:P55),"-")</f>
        <v>21666.666666667</v>
      </c>
      <c r="V54" s="84">
        <v>2</v>
      </c>
      <c r="W54" s="82">
        <f>IF(P54=0,"-",V54/P54)</f>
        <v>0.5</v>
      </c>
      <c r="X54" s="186">
        <v>48000</v>
      </c>
      <c r="Y54" s="187">
        <f>IFERROR(X54/P54,"-")</f>
        <v>12000</v>
      </c>
      <c r="Z54" s="187">
        <f>IFERROR(X54/V54,"-")</f>
        <v>24000</v>
      </c>
      <c r="AA54" s="188">
        <f>SUM(X54:X55)-SUM(J54:J55)</f>
        <v>-82000</v>
      </c>
      <c r="AB54" s="85">
        <f>SUM(X54:X55)/SUM(J54:J55)</f>
        <v>0.36923076923077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>
        <v>1</v>
      </c>
      <c r="AW54" s="107">
        <f>IF(P54=0,"",IF(AV54=0,"",(AV54/P54)))</f>
        <v>0.25</v>
      </c>
      <c r="AX54" s="106"/>
      <c r="AY54" s="108">
        <f>IFERROR(AX54/AV54,"-")</f>
        <v>0</v>
      </c>
      <c r="AZ54" s="109"/>
      <c r="BA54" s="110">
        <f>IFERROR(AZ54/AV54,"-")</f>
        <v>0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</v>
      </c>
      <c r="BO54" s="120">
        <f>IF(P54=0,"",IF(BN54=0,"",(BN54/P54)))</f>
        <v>0.25</v>
      </c>
      <c r="BP54" s="121">
        <v>1</v>
      </c>
      <c r="BQ54" s="122">
        <f>IFERROR(BP54/BN54,"-")</f>
        <v>1</v>
      </c>
      <c r="BR54" s="123">
        <v>28000</v>
      </c>
      <c r="BS54" s="124">
        <f>IFERROR(BR54/BN54,"-")</f>
        <v>28000</v>
      </c>
      <c r="BT54" s="125"/>
      <c r="BU54" s="125"/>
      <c r="BV54" s="125">
        <v>1</v>
      </c>
      <c r="BW54" s="126">
        <v>1</v>
      </c>
      <c r="BX54" s="127">
        <f>IF(P54=0,"",IF(BW54=0,"",(BW54/P54)))</f>
        <v>0.25</v>
      </c>
      <c r="BY54" s="128">
        <v>1</v>
      </c>
      <c r="BZ54" s="129">
        <f>IFERROR(BY54/BW54,"-")</f>
        <v>1</v>
      </c>
      <c r="CA54" s="130">
        <v>20000</v>
      </c>
      <c r="CB54" s="131">
        <f>IFERROR(CA54/BW54,"-")</f>
        <v>20000</v>
      </c>
      <c r="CC54" s="132">
        <v>1</v>
      </c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2</v>
      </c>
      <c r="CP54" s="141">
        <v>48000</v>
      </c>
      <c r="CQ54" s="141">
        <v>28000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163</v>
      </c>
      <c r="C55" s="203"/>
      <c r="D55" s="203" t="s">
        <v>84</v>
      </c>
      <c r="E55" s="203" t="s">
        <v>63</v>
      </c>
      <c r="F55" s="203" t="s">
        <v>76</v>
      </c>
      <c r="G55" s="203"/>
      <c r="H55" s="90"/>
      <c r="I55" s="90"/>
      <c r="J55" s="188"/>
      <c r="K55" s="81">
        <v>36</v>
      </c>
      <c r="L55" s="81">
        <v>27</v>
      </c>
      <c r="M55" s="81">
        <v>5</v>
      </c>
      <c r="N55" s="91">
        <v>2</v>
      </c>
      <c r="O55" s="92">
        <v>0</v>
      </c>
      <c r="P55" s="93">
        <f>N55+O55</f>
        <v>2</v>
      </c>
      <c r="Q55" s="82">
        <f>IFERROR(P55/M55,"-")</f>
        <v>0.4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0.5</v>
      </c>
      <c r="X55" s="186">
        <v>0</v>
      </c>
      <c r="Y55" s="187">
        <f>IFERROR(X55/P55,"-")</f>
        <v>0</v>
      </c>
      <c r="Z55" s="187">
        <f>IFERROR(X55/V55,"-")</f>
        <v>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2</v>
      </c>
      <c r="BX55" s="127">
        <f>IF(P55=0,"",IF(BW55=0,"",(BW55/P55)))</f>
        <v>1</v>
      </c>
      <c r="BY55" s="128">
        <v>1</v>
      </c>
      <c r="BZ55" s="129">
        <f>IFERROR(BY55/BW55,"-")</f>
        <v>0.5</v>
      </c>
      <c r="CA55" s="130">
        <v>8000</v>
      </c>
      <c r="CB55" s="131">
        <f>IFERROR(CA55/BW55,"-")</f>
        <v>4000</v>
      </c>
      <c r="CC55" s="132"/>
      <c r="CD55" s="132"/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0</v>
      </c>
      <c r="CQ55" s="141">
        <v>8000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</v>
      </c>
      <c r="B56" s="203" t="s">
        <v>164</v>
      </c>
      <c r="C56" s="203"/>
      <c r="D56" s="203" t="s">
        <v>62</v>
      </c>
      <c r="E56" s="203" t="s">
        <v>110</v>
      </c>
      <c r="F56" s="203" t="s">
        <v>64</v>
      </c>
      <c r="G56" s="203" t="s">
        <v>161</v>
      </c>
      <c r="H56" s="90" t="s">
        <v>87</v>
      </c>
      <c r="I56" s="204" t="s">
        <v>165</v>
      </c>
      <c r="J56" s="188">
        <v>130000</v>
      </c>
      <c r="K56" s="81">
        <v>6</v>
      </c>
      <c r="L56" s="81">
        <v>0</v>
      </c>
      <c r="M56" s="81">
        <v>35</v>
      </c>
      <c r="N56" s="91">
        <v>2</v>
      </c>
      <c r="O56" s="92">
        <v>0</v>
      </c>
      <c r="P56" s="93">
        <f>N56+O56</f>
        <v>2</v>
      </c>
      <c r="Q56" s="82">
        <f>IFERROR(P56/M56,"-")</f>
        <v>0.057142857142857</v>
      </c>
      <c r="R56" s="81">
        <v>0</v>
      </c>
      <c r="S56" s="81">
        <v>1</v>
      </c>
      <c r="T56" s="82">
        <f>IFERROR(S56/(O56+P56),"-")</f>
        <v>0.5</v>
      </c>
      <c r="U56" s="182">
        <f>IFERROR(J56/SUM(P56:P57),"-")</f>
        <v>32500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-130000</v>
      </c>
      <c r="AB56" s="85">
        <f>SUM(X56:X57)/SUM(J56:J57)</f>
        <v>0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166</v>
      </c>
      <c r="C57" s="203"/>
      <c r="D57" s="203" t="s">
        <v>62</v>
      </c>
      <c r="E57" s="203" t="s">
        <v>110</v>
      </c>
      <c r="F57" s="203" t="s">
        <v>76</v>
      </c>
      <c r="G57" s="203"/>
      <c r="H57" s="90"/>
      <c r="I57" s="90"/>
      <c r="J57" s="188"/>
      <c r="K57" s="81">
        <v>26</v>
      </c>
      <c r="L57" s="81">
        <v>17</v>
      </c>
      <c r="M57" s="81">
        <v>6</v>
      </c>
      <c r="N57" s="91">
        <v>2</v>
      </c>
      <c r="O57" s="92">
        <v>0</v>
      </c>
      <c r="P57" s="93">
        <f>N57+O57</f>
        <v>2</v>
      </c>
      <c r="Q57" s="82">
        <f>IFERROR(P57/M57,"-")</f>
        <v>0.33333333333333</v>
      </c>
      <c r="R57" s="81">
        <v>0</v>
      </c>
      <c r="S57" s="81">
        <v>2</v>
      </c>
      <c r="T57" s="82">
        <f>IFERROR(S57/(O57+P57),"-")</f>
        <v>1</v>
      </c>
      <c r="U57" s="182"/>
      <c r="V57" s="84">
        <v>1</v>
      </c>
      <c r="W57" s="82">
        <f>IF(P57=0,"-",V57/P57)</f>
        <v>0.5</v>
      </c>
      <c r="X57" s="186">
        <v>0</v>
      </c>
      <c r="Y57" s="187">
        <f>IFERROR(X57/P57,"-")</f>
        <v>0</v>
      </c>
      <c r="Z57" s="187">
        <f>IFERROR(X57/V57,"-")</f>
        <v>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1</v>
      </c>
      <c r="BY57" s="128">
        <v>1</v>
      </c>
      <c r="BZ57" s="129">
        <f>IFERROR(BY57/BW57,"-")</f>
        <v>0.5</v>
      </c>
      <c r="CA57" s="130">
        <v>19000</v>
      </c>
      <c r="CB57" s="131">
        <f>IFERROR(CA57/BW57,"-")</f>
        <v>9500</v>
      </c>
      <c r="CC57" s="132"/>
      <c r="CD57" s="132"/>
      <c r="CE57" s="132">
        <v>1</v>
      </c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1</v>
      </c>
      <c r="CP57" s="141">
        <v>0</v>
      </c>
      <c r="CQ57" s="141">
        <v>19000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167</v>
      </c>
      <c r="C58" s="203"/>
      <c r="D58" s="203" t="s">
        <v>168</v>
      </c>
      <c r="E58" s="203" t="s">
        <v>63</v>
      </c>
      <c r="F58" s="203" t="s">
        <v>92</v>
      </c>
      <c r="G58" s="203" t="s">
        <v>100</v>
      </c>
      <c r="H58" s="90" t="s">
        <v>66</v>
      </c>
      <c r="I58" s="90" t="s">
        <v>169</v>
      </c>
      <c r="J58" s="188">
        <v>120000</v>
      </c>
      <c r="K58" s="81">
        <v>4</v>
      </c>
      <c r="L58" s="81">
        <v>0</v>
      </c>
      <c r="M58" s="81">
        <v>45</v>
      </c>
      <c r="N58" s="91">
        <v>2</v>
      </c>
      <c r="O58" s="92">
        <v>0</v>
      </c>
      <c r="P58" s="93">
        <f>N58+O58</f>
        <v>2</v>
      </c>
      <c r="Q58" s="82">
        <f>IFERROR(P58/M58,"-")</f>
        <v>0.044444444444444</v>
      </c>
      <c r="R58" s="81">
        <v>1</v>
      </c>
      <c r="S58" s="81">
        <v>1</v>
      </c>
      <c r="T58" s="82">
        <f>IFERROR(S58/(O58+P58),"-")</f>
        <v>0.5</v>
      </c>
      <c r="U58" s="182">
        <f>IFERROR(J58/SUM(P58:P59),"-")</f>
        <v>20000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-120000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1</v>
      </c>
      <c r="BO58" s="120">
        <f>IF(P58=0,"",IF(BN58=0,"",(BN58/P58)))</f>
        <v>0.5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170</v>
      </c>
      <c r="C59" s="203"/>
      <c r="D59" s="203" t="s">
        <v>168</v>
      </c>
      <c r="E59" s="203" t="s">
        <v>63</v>
      </c>
      <c r="F59" s="203" t="s">
        <v>76</v>
      </c>
      <c r="G59" s="203"/>
      <c r="H59" s="90"/>
      <c r="I59" s="90"/>
      <c r="J59" s="188"/>
      <c r="K59" s="81">
        <v>65</v>
      </c>
      <c r="L59" s="81">
        <v>27</v>
      </c>
      <c r="M59" s="81">
        <v>5</v>
      </c>
      <c r="N59" s="91">
        <v>4</v>
      </c>
      <c r="O59" s="92">
        <v>0</v>
      </c>
      <c r="P59" s="93">
        <f>N59+O59</f>
        <v>4</v>
      </c>
      <c r="Q59" s="82">
        <f>IFERROR(P59/M59,"-")</f>
        <v>0.8</v>
      </c>
      <c r="R59" s="81">
        <v>3</v>
      </c>
      <c r="S59" s="81">
        <v>0</v>
      </c>
      <c r="T59" s="82">
        <f>IFERROR(S59/(O59+P59),"-")</f>
        <v>0</v>
      </c>
      <c r="U59" s="182"/>
      <c r="V59" s="84">
        <v>1</v>
      </c>
      <c r="W59" s="82">
        <f>IF(P59=0,"-",V59/P59)</f>
        <v>0.25</v>
      </c>
      <c r="X59" s="186">
        <v>0</v>
      </c>
      <c r="Y59" s="187">
        <f>IFERROR(X59/P59,"-")</f>
        <v>0</v>
      </c>
      <c r="Z59" s="187">
        <f>IFERROR(X59/V59,"-")</f>
        <v>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1</v>
      </c>
      <c r="BF59" s="113">
        <f>IF(P59=0,"",IF(BE59=0,"",(BE59/P59)))</f>
        <v>0.25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2</v>
      </c>
      <c r="BO59" s="120">
        <f>IF(P59=0,"",IF(BN59=0,"",(BN59/P59)))</f>
        <v>0.5</v>
      </c>
      <c r="BP59" s="121">
        <v>1</v>
      </c>
      <c r="BQ59" s="122">
        <f>IFERROR(BP59/BN59,"-")</f>
        <v>0.5</v>
      </c>
      <c r="BR59" s="123">
        <v>13000</v>
      </c>
      <c r="BS59" s="124">
        <f>IFERROR(BR59/BN59,"-")</f>
        <v>6500</v>
      </c>
      <c r="BT59" s="125"/>
      <c r="BU59" s="125"/>
      <c r="BV59" s="125">
        <v>1</v>
      </c>
      <c r="BW59" s="126">
        <v>1</v>
      </c>
      <c r="BX59" s="127">
        <f>IF(P59=0,"",IF(BW59=0,"",(BW59/P59)))</f>
        <v>0.25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1</v>
      </c>
      <c r="CP59" s="141">
        <v>0</v>
      </c>
      <c r="CQ59" s="141">
        <v>13000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0.9375</v>
      </c>
      <c r="B60" s="203" t="s">
        <v>171</v>
      </c>
      <c r="C60" s="203"/>
      <c r="D60" s="203" t="s">
        <v>84</v>
      </c>
      <c r="E60" s="203" t="s">
        <v>63</v>
      </c>
      <c r="F60" s="203" t="s">
        <v>64</v>
      </c>
      <c r="G60" s="203" t="s">
        <v>172</v>
      </c>
      <c r="H60" s="90" t="s">
        <v>87</v>
      </c>
      <c r="I60" s="205" t="s">
        <v>101</v>
      </c>
      <c r="J60" s="188">
        <v>80000</v>
      </c>
      <c r="K60" s="81">
        <v>0</v>
      </c>
      <c r="L60" s="81">
        <v>0</v>
      </c>
      <c r="M60" s="81">
        <v>20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IFERROR(J60/SUM(P60:P61),"-")</f>
        <v>16000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SUM(X60:X61)-SUM(J60:J61)</f>
        <v>-5000</v>
      </c>
      <c r="AB60" s="85">
        <f>SUM(X60:X61)/SUM(J60:J61)</f>
        <v>0.9375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173</v>
      </c>
      <c r="C61" s="203"/>
      <c r="D61" s="203" t="s">
        <v>84</v>
      </c>
      <c r="E61" s="203" t="s">
        <v>63</v>
      </c>
      <c r="F61" s="203" t="s">
        <v>76</v>
      </c>
      <c r="G61" s="203"/>
      <c r="H61" s="90"/>
      <c r="I61" s="90"/>
      <c r="J61" s="188"/>
      <c r="K61" s="81">
        <v>12</v>
      </c>
      <c r="L61" s="81">
        <v>8</v>
      </c>
      <c r="M61" s="81">
        <v>1</v>
      </c>
      <c r="N61" s="91">
        <v>5</v>
      </c>
      <c r="O61" s="92">
        <v>0</v>
      </c>
      <c r="P61" s="93">
        <f>N61+O61</f>
        <v>5</v>
      </c>
      <c r="Q61" s="82">
        <f>IFERROR(P61/M61,"-")</f>
        <v>5</v>
      </c>
      <c r="R61" s="81">
        <v>0</v>
      </c>
      <c r="S61" s="81">
        <v>2</v>
      </c>
      <c r="T61" s="82">
        <f>IFERROR(S61/(O61+P61),"-")</f>
        <v>0.4</v>
      </c>
      <c r="U61" s="182"/>
      <c r="V61" s="84">
        <v>3</v>
      </c>
      <c r="W61" s="82">
        <f>IF(P61=0,"-",V61/P61)</f>
        <v>0.6</v>
      </c>
      <c r="X61" s="186">
        <v>75000</v>
      </c>
      <c r="Y61" s="187">
        <f>IFERROR(X61/P61,"-")</f>
        <v>15000</v>
      </c>
      <c r="Z61" s="187">
        <f>IFERROR(X61/V61,"-")</f>
        <v>25000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0.2</v>
      </c>
      <c r="BP61" s="121">
        <v>1</v>
      </c>
      <c r="BQ61" s="122">
        <f>IFERROR(BP61/BN61,"-")</f>
        <v>1</v>
      </c>
      <c r="BR61" s="123">
        <v>120000</v>
      </c>
      <c r="BS61" s="124">
        <f>IFERROR(BR61/BN61,"-")</f>
        <v>120000</v>
      </c>
      <c r="BT61" s="125"/>
      <c r="BU61" s="125"/>
      <c r="BV61" s="125">
        <v>1</v>
      </c>
      <c r="BW61" s="126">
        <v>1</v>
      </c>
      <c r="BX61" s="127">
        <f>IF(P61=0,"",IF(BW61=0,"",(BW61/P61)))</f>
        <v>0.2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>
        <v>3</v>
      </c>
      <c r="CG61" s="134">
        <f>IF(P61=0,"",IF(CF61=0,"",(CF61/P61)))</f>
        <v>0.6</v>
      </c>
      <c r="CH61" s="135">
        <v>2</v>
      </c>
      <c r="CI61" s="136">
        <f>IFERROR(CH61/CF61,"-")</f>
        <v>0.66666666666667</v>
      </c>
      <c r="CJ61" s="137">
        <v>78000</v>
      </c>
      <c r="CK61" s="138">
        <f>IFERROR(CJ61/CF61,"-")</f>
        <v>26000</v>
      </c>
      <c r="CL61" s="139">
        <v>1</v>
      </c>
      <c r="CM61" s="139"/>
      <c r="CN61" s="139">
        <v>1</v>
      </c>
      <c r="CO61" s="140">
        <v>3</v>
      </c>
      <c r="CP61" s="141">
        <v>75000</v>
      </c>
      <c r="CQ61" s="141">
        <v>120000</v>
      </c>
      <c r="CR61" s="141"/>
      <c r="CS61" s="142" t="str">
        <f>IF(AND(CQ61=0,CR61=0),"",IF(AND(CQ61&lt;=100000,CR61&lt;=100000),"",IF(CQ61/CP61&gt;0.7,"男高",IF(CR61/CP61&gt;0.7,"女高",""))))</f>
        <v>男高</v>
      </c>
    </row>
    <row r="62" spans="1:98">
      <c r="A62" s="80">
        <f>AB62</f>
        <v>0.1875</v>
      </c>
      <c r="B62" s="203" t="s">
        <v>174</v>
      </c>
      <c r="C62" s="203"/>
      <c r="D62" s="203" t="s">
        <v>153</v>
      </c>
      <c r="E62" s="203" t="s">
        <v>110</v>
      </c>
      <c r="F62" s="203" t="s">
        <v>92</v>
      </c>
      <c r="G62" s="203" t="s">
        <v>172</v>
      </c>
      <c r="H62" s="90" t="s">
        <v>87</v>
      </c>
      <c r="I62" s="204" t="s">
        <v>97</v>
      </c>
      <c r="J62" s="188">
        <v>80000</v>
      </c>
      <c r="K62" s="81">
        <v>3</v>
      </c>
      <c r="L62" s="81">
        <v>0</v>
      </c>
      <c r="M62" s="81">
        <v>11</v>
      </c>
      <c r="N62" s="91">
        <v>1</v>
      </c>
      <c r="O62" s="92">
        <v>0</v>
      </c>
      <c r="P62" s="93">
        <f>N62+O62</f>
        <v>1</v>
      </c>
      <c r="Q62" s="82">
        <f>IFERROR(P62/M62,"-")</f>
        <v>0.090909090909091</v>
      </c>
      <c r="R62" s="81">
        <v>0</v>
      </c>
      <c r="S62" s="81">
        <v>0</v>
      </c>
      <c r="T62" s="82">
        <f>IFERROR(S62/(O62+P62),"-")</f>
        <v>0</v>
      </c>
      <c r="U62" s="182">
        <f>IFERROR(J62/SUM(P62:P63),"-")</f>
        <v>26666.666666667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-65000</v>
      </c>
      <c r="AB62" s="85">
        <f>SUM(X62:X63)/SUM(J62:J63)</f>
        <v>0.1875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/>
      <c r="BO62" s="120">
        <f>IF(P62=0,"",IF(BN62=0,"",(BN62/P62)))</f>
        <v>0</v>
      </c>
      <c r="BP62" s="121"/>
      <c r="BQ62" s="122" t="str">
        <f>IFERROR(BP62/BN62,"-")</f>
        <v>-</v>
      </c>
      <c r="BR62" s="123"/>
      <c r="BS62" s="124" t="str">
        <f>IFERROR(BR62/BN62,"-")</f>
        <v>-</v>
      </c>
      <c r="BT62" s="125"/>
      <c r="BU62" s="125"/>
      <c r="BV62" s="125"/>
      <c r="BW62" s="126">
        <v>1</v>
      </c>
      <c r="BX62" s="127">
        <f>IF(P62=0,"",IF(BW62=0,"",(BW62/P62)))</f>
        <v>1</v>
      </c>
      <c r="BY62" s="128"/>
      <c r="BZ62" s="129">
        <f>IFERROR(BY62/BW62,"-")</f>
        <v>0</v>
      </c>
      <c r="CA62" s="130"/>
      <c r="CB62" s="131">
        <f>IFERROR(CA62/BW62,"-")</f>
        <v>0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175</v>
      </c>
      <c r="C63" s="203"/>
      <c r="D63" s="203" t="s">
        <v>153</v>
      </c>
      <c r="E63" s="203" t="s">
        <v>110</v>
      </c>
      <c r="F63" s="203" t="s">
        <v>76</v>
      </c>
      <c r="G63" s="203"/>
      <c r="H63" s="90"/>
      <c r="I63" s="90"/>
      <c r="J63" s="188"/>
      <c r="K63" s="81">
        <v>7</v>
      </c>
      <c r="L63" s="81">
        <v>6</v>
      </c>
      <c r="M63" s="81">
        <v>3</v>
      </c>
      <c r="N63" s="91">
        <v>1</v>
      </c>
      <c r="O63" s="92">
        <v>1</v>
      </c>
      <c r="P63" s="93">
        <f>N63+O63</f>
        <v>2</v>
      </c>
      <c r="Q63" s="82">
        <f>IFERROR(P63/M63,"-")</f>
        <v>0.66666666666667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1</v>
      </c>
      <c r="W63" s="82">
        <f>IF(P63=0,"-",V63/P63)</f>
        <v>0.5</v>
      </c>
      <c r="X63" s="186">
        <v>15000</v>
      </c>
      <c r="Y63" s="187">
        <f>IFERROR(X63/P63,"-")</f>
        <v>7500</v>
      </c>
      <c r="Z63" s="187">
        <f>IFERROR(X63/V63,"-")</f>
        <v>15000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>
        <v>1</v>
      </c>
      <c r="BO63" s="120">
        <f>IF(P63=0,"",IF(BN63=0,"",(BN63/P63)))</f>
        <v>0.5</v>
      </c>
      <c r="BP63" s="121">
        <v>1</v>
      </c>
      <c r="BQ63" s="122">
        <f>IFERROR(BP63/BN63,"-")</f>
        <v>1</v>
      </c>
      <c r="BR63" s="123">
        <v>15000</v>
      </c>
      <c r="BS63" s="124">
        <f>IFERROR(BR63/BN63,"-")</f>
        <v>15000</v>
      </c>
      <c r="BT63" s="125"/>
      <c r="BU63" s="125"/>
      <c r="BV63" s="125">
        <v>1</v>
      </c>
      <c r="BW63" s="126">
        <v>1</v>
      </c>
      <c r="BX63" s="127">
        <f>IF(P63=0,"",IF(BW63=0,"",(BW63/P63)))</f>
        <v>0.5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15000</v>
      </c>
      <c r="CQ63" s="141">
        <v>15000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</v>
      </c>
      <c r="B64" s="203" t="s">
        <v>176</v>
      </c>
      <c r="C64" s="203"/>
      <c r="D64" s="203" t="s">
        <v>76</v>
      </c>
      <c r="E64" s="203" t="s">
        <v>63</v>
      </c>
      <c r="F64" s="203" t="s">
        <v>92</v>
      </c>
      <c r="G64" s="203" t="s">
        <v>96</v>
      </c>
      <c r="H64" s="90" t="s">
        <v>177</v>
      </c>
      <c r="I64" s="204" t="s">
        <v>67</v>
      </c>
      <c r="J64" s="188">
        <v>50000</v>
      </c>
      <c r="K64" s="81">
        <v>15</v>
      </c>
      <c r="L64" s="81">
        <v>0</v>
      </c>
      <c r="M64" s="81">
        <v>52</v>
      </c>
      <c r="N64" s="91">
        <v>5</v>
      </c>
      <c r="O64" s="92">
        <v>0</v>
      </c>
      <c r="P64" s="93">
        <f>N64+O64</f>
        <v>5</v>
      </c>
      <c r="Q64" s="82">
        <f>IFERROR(P64/M64,"-")</f>
        <v>0.096153846153846</v>
      </c>
      <c r="R64" s="81">
        <v>0</v>
      </c>
      <c r="S64" s="81">
        <v>1</v>
      </c>
      <c r="T64" s="82">
        <f>IFERROR(S64/(O64+P64),"-")</f>
        <v>0.2</v>
      </c>
      <c r="U64" s="182">
        <f>IFERROR(J64/SUM(P64:P65),"-")</f>
        <v>6250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SUM(X64:X65)-SUM(J64:J65)</f>
        <v>-50000</v>
      </c>
      <c r="AB64" s="85">
        <f>SUM(X64:X65)/SUM(J64:J65)</f>
        <v>0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0.2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3</v>
      </c>
      <c r="BF64" s="113">
        <f>IF(P64=0,"",IF(BE64=0,"",(BE64/P64)))</f>
        <v>0.6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1</v>
      </c>
      <c r="BO64" s="120">
        <f>IF(P64=0,"",IF(BN64=0,"",(BN64/P64)))</f>
        <v>0.2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178</v>
      </c>
      <c r="C65" s="203"/>
      <c r="D65" s="203" t="s">
        <v>76</v>
      </c>
      <c r="E65" s="203" t="s">
        <v>63</v>
      </c>
      <c r="F65" s="203" t="s">
        <v>76</v>
      </c>
      <c r="G65" s="203"/>
      <c r="H65" s="90"/>
      <c r="I65" s="90"/>
      <c r="J65" s="188"/>
      <c r="K65" s="81">
        <v>24</v>
      </c>
      <c r="L65" s="81">
        <v>14</v>
      </c>
      <c r="M65" s="81">
        <v>2</v>
      </c>
      <c r="N65" s="91">
        <v>3</v>
      </c>
      <c r="O65" s="92">
        <v>0</v>
      </c>
      <c r="P65" s="93">
        <f>N65+O65</f>
        <v>3</v>
      </c>
      <c r="Q65" s="82">
        <f>IFERROR(P65/M65,"-")</f>
        <v>1.5</v>
      </c>
      <c r="R65" s="81">
        <v>1</v>
      </c>
      <c r="S65" s="81">
        <v>1</v>
      </c>
      <c r="T65" s="82">
        <f>IFERROR(S65/(O65+P65),"-")</f>
        <v>0.33333333333333</v>
      </c>
      <c r="U65" s="182"/>
      <c r="V65" s="84">
        <v>2</v>
      </c>
      <c r="W65" s="82">
        <f>IF(P65=0,"-",V65/P65)</f>
        <v>0.66666666666667</v>
      </c>
      <c r="X65" s="186">
        <v>0</v>
      </c>
      <c r="Y65" s="187">
        <f>IFERROR(X65/P65,"-")</f>
        <v>0</v>
      </c>
      <c r="Z65" s="187">
        <f>IFERROR(X65/V65,"-")</f>
        <v>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2</v>
      </c>
      <c r="BX65" s="127">
        <f>IF(P65=0,"",IF(BW65=0,"",(BW65/P65)))</f>
        <v>0.66666666666667</v>
      </c>
      <c r="BY65" s="128">
        <v>1</v>
      </c>
      <c r="BZ65" s="129">
        <f>IFERROR(BY65/BW65,"-")</f>
        <v>0.5</v>
      </c>
      <c r="CA65" s="130">
        <v>3000</v>
      </c>
      <c r="CB65" s="131">
        <f>IFERROR(CA65/BW65,"-")</f>
        <v>1500</v>
      </c>
      <c r="CC65" s="132">
        <v>1</v>
      </c>
      <c r="CD65" s="132"/>
      <c r="CE65" s="132"/>
      <c r="CF65" s="133">
        <v>1</v>
      </c>
      <c r="CG65" s="134">
        <f>IF(P65=0,"",IF(CF65=0,"",(CF65/P65)))</f>
        <v>0.33333333333333</v>
      </c>
      <c r="CH65" s="135">
        <v>1</v>
      </c>
      <c r="CI65" s="136">
        <f>IFERROR(CH65/CF65,"-")</f>
        <v>1</v>
      </c>
      <c r="CJ65" s="137">
        <v>149000</v>
      </c>
      <c r="CK65" s="138">
        <f>IFERROR(CJ65/CF65,"-")</f>
        <v>149000</v>
      </c>
      <c r="CL65" s="139"/>
      <c r="CM65" s="139"/>
      <c r="CN65" s="139">
        <v>1</v>
      </c>
      <c r="CO65" s="140">
        <v>2</v>
      </c>
      <c r="CP65" s="141">
        <v>0</v>
      </c>
      <c r="CQ65" s="141">
        <v>149000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</v>
      </c>
      <c r="B66" s="203" t="s">
        <v>179</v>
      </c>
      <c r="C66" s="203"/>
      <c r="D66" s="203" t="s">
        <v>76</v>
      </c>
      <c r="E66" s="203" t="s">
        <v>110</v>
      </c>
      <c r="F66" s="203" t="s">
        <v>64</v>
      </c>
      <c r="G66" s="203" t="s">
        <v>96</v>
      </c>
      <c r="H66" s="90" t="s">
        <v>177</v>
      </c>
      <c r="I66" s="90" t="s">
        <v>180</v>
      </c>
      <c r="J66" s="188">
        <v>50000</v>
      </c>
      <c r="K66" s="81">
        <v>4</v>
      </c>
      <c r="L66" s="81">
        <v>0</v>
      </c>
      <c r="M66" s="81">
        <v>38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>
        <f>IFERROR(J66/SUM(P66:P67),"-")</f>
        <v>25000</v>
      </c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>
        <f>SUM(X66:X67)-SUM(J66:J67)</f>
        <v>-50000</v>
      </c>
      <c r="AB66" s="85">
        <f>SUM(X66:X67)/SUM(J66:J67)</f>
        <v>0</v>
      </c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181</v>
      </c>
      <c r="C67" s="203"/>
      <c r="D67" s="203" t="s">
        <v>76</v>
      </c>
      <c r="E67" s="203" t="s">
        <v>110</v>
      </c>
      <c r="F67" s="203" t="s">
        <v>76</v>
      </c>
      <c r="G67" s="203"/>
      <c r="H67" s="90"/>
      <c r="I67" s="90"/>
      <c r="J67" s="188"/>
      <c r="K67" s="81">
        <v>8</v>
      </c>
      <c r="L67" s="81">
        <v>6</v>
      </c>
      <c r="M67" s="81">
        <v>0</v>
      </c>
      <c r="N67" s="91">
        <v>2</v>
      </c>
      <c r="O67" s="92">
        <v>0</v>
      </c>
      <c r="P67" s="93">
        <f>N67+O67</f>
        <v>2</v>
      </c>
      <c r="Q67" s="82" t="str">
        <f>IFERROR(P67/M67,"-")</f>
        <v>-</v>
      </c>
      <c r="R67" s="81">
        <v>0</v>
      </c>
      <c r="S67" s="81">
        <v>2</v>
      </c>
      <c r="T67" s="82">
        <f>IFERROR(S67/(O67+P67),"-")</f>
        <v>1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0.056</v>
      </c>
      <c r="B68" s="203" t="s">
        <v>182</v>
      </c>
      <c r="C68" s="203"/>
      <c r="D68" s="203" t="s">
        <v>183</v>
      </c>
      <c r="E68" s="203" t="s">
        <v>123</v>
      </c>
      <c r="F68" s="203" t="s">
        <v>64</v>
      </c>
      <c r="G68" s="203" t="s">
        <v>100</v>
      </c>
      <c r="H68" s="90" t="s">
        <v>184</v>
      </c>
      <c r="I68" s="205" t="s">
        <v>185</v>
      </c>
      <c r="J68" s="188">
        <v>125000</v>
      </c>
      <c r="K68" s="81">
        <v>1</v>
      </c>
      <c r="L68" s="81">
        <v>0</v>
      </c>
      <c r="M68" s="81">
        <v>9</v>
      </c>
      <c r="N68" s="91">
        <v>1</v>
      </c>
      <c r="O68" s="92">
        <v>0</v>
      </c>
      <c r="P68" s="93">
        <f>N68+O68</f>
        <v>1</v>
      </c>
      <c r="Q68" s="82">
        <f>IFERROR(P68/M68,"-")</f>
        <v>0.11111111111111</v>
      </c>
      <c r="R68" s="81">
        <v>0</v>
      </c>
      <c r="S68" s="81">
        <v>0</v>
      </c>
      <c r="T68" s="82">
        <f>IFERROR(S68/(O68+P68),"-")</f>
        <v>0</v>
      </c>
      <c r="U68" s="182">
        <f>IFERROR(J68/SUM(P68:P73),"-")</f>
        <v>12500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SUM(X68:X73)-SUM(J68:J73)</f>
        <v>-118000</v>
      </c>
      <c r="AB68" s="85">
        <f>SUM(X68:X73)/SUM(J68:J73)</f>
        <v>0.056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1</v>
      </c>
      <c r="BO68" s="120">
        <f>IF(P68=0,"",IF(BN68=0,"",(BN68/P68)))</f>
        <v>1</v>
      </c>
      <c r="BP68" s="121"/>
      <c r="BQ68" s="122">
        <f>IFERROR(BP68/BN68,"-")</f>
        <v>0</v>
      </c>
      <c r="BR68" s="123"/>
      <c r="BS68" s="124">
        <f>IFERROR(BR68/BN68,"-")</f>
        <v>0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186</v>
      </c>
      <c r="C69" s="203"/>
      <c r="D69" s="203" t="s">
        <v>183</v>
      </c>
      <c r="E69" s="203" t="s">
        <v>127</v>
      </c>
      <c r="F69" s="203" t="s">
        <v>64</v>
      </c>
      <c r="G69" s="203" t="s">
        <v>100</v>
      </c>
      <c r="H69" s="90" t="s">
        <v>184</v>
      </c>
      <c r="I69" s="204" t="s">
        <v>165</v>
      </c>
      <c r="J69" s="188"/>
      <c r="K69" s="81">
        <v>1</v>
      </c>
      <c r="L69" s="81">
        <v>0</v>
      </c>
      <c r="M69" s="81">
        <v>19</v>
      </c>
      <c r="N69" s="91">
        <v>0</v>
      </c>
      <c r="O69" s="92">
        <v>0</v>
      </c>
      <c r="P69" s="93">
        <f>N69+O69</f>
        <v>0</v>
      </c>
      <c r="Q69" s="82">
        <f>IFERROR(P69/M69,"-")</f>
        <v>0</v>
      </c>
      <c r="R69" s="81">
        <v>0</v>
      </c>
      <c r="S69" s="81">
        <v>0</v>
      </c>
      <c r="T69" s="82" t="str">
        <f>IFERROR(S69/(O69+P69),"-")</f>
        <v>-</v>
      </c>
      <c r="U69" s="182"/>
      <c r="V69" s="84">
        <v>0</v>
      </c>
      <c r="W69" s="82" t="str">
        <f>IF(P69=0,"-",V69/P69)</f>
        <v>-</v>
      </c>
      <c r="X69" s="186">
        <v>0</v>
      </c>
      <c r="Y69" s="187" t="str">
        <f>IFERROR(X69/P69,"-")</f>
        <v>-</v>
      </c>
      <c r="Z69" s="187" t="str">
        <f>IFERROR(X69/V69,"-")</f>
        <v>-</v>
      </c>
      <c r="AA69" s="188"/>
      <c r="AB69" s="85"/>
      <c r="AC69" s="79"/>
      <c r="AD69" s="94"/>
      <c r="AE69" s="95" t="str">
        <f>IF(P69=0,"",IF(AD69=0,"",(AD69/P69)))</f>
        <v/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 t="str">
        <f>IF(P69=0,"",IF(AM69=0,"",(AM69/P69)))</f>
        <v/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 t="str">
        <f>IF(P69=0,"",IF(AV69=0,"",(AV69/P69)))</f>
        <v/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 t="str">
        <f>IF(P69=0,"",IF(BE69=0,"",(BE69/P69)))</f>
        <v/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 t="str">
        <f>IF(P69=0,"",IF(BN69=0,"",(BN69/P69)))</f>
        <v/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/>
      <c r="BX69" s="127" t="str">
        <f>IF(P69=0,"",IF(BW69=0,"",(BW69/P69)))</f>
        <v/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 t="str">
        <f>IF(P69=0,"",IF(CF69=0,"",(CF69/P69)))</f>
        <v/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187</v>
      </c>
      <c r="C70" s="203"/>
      <c r="D70" s="203" t="s">
        <v>183</v>
      </c>
      <c r="E70" s="203" t="s">
        <v>188</v>
      </c>
      <c r="F70" s="203" t="s">
        <v>92</v>
      </c>
      <c r="G70" s="203" t="s">
        <v>100</v>
      </c>
      <c r="H70" s="90" t="s">
        <v>184</v>
      </c>
      <c r="I70" s="205" t="s">
        <v>189</v>
      </c>
      <c r="J70" s="188"/>
      <c r="K70" s="81">
        <v>5</v>
      </c>
      <c r="L70" s="81">
        <v>0</v>
      </c>
      <c r="M70" s="81">
        <v>23</v>
      </c>
      <c r="N70" s="91">
        <v>1</v>
      </c>
      <c r="O70" s="92">
        <v>0</v>
      </c>
      <c r="P70" s="93">
        <f>N70+O70</f>
        <v>1</v>
      </c>
      <c r="Q70" s="82">
        <f>IFERROR(P70/M70,"-")</f>
        <v>0.043478260869565</v>
      </c>
      <c r="R70" s="81">
        <v>0</v>
      </c>
      <c r="S70" s="81">
        <v>1</v>
      </c>
      <c r="T70" s="82">
        <f>IFERROR(S70/(O70+P70),"-")</f>
        <v>1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>
        <v>1</v>
      </c>
      <c r="AN70" s="101">
        <f>IF(P70=0,"",IF(AM70=0,"",(AM70/P70)))</f>
        <v>1</v>
      </c>
      <c r="AO70" s="100"/>
      <c r="AP70" s="102">
        <f>IFERROR(AP70/AM70,"-")</f>
        <v>0</v>
      </c>
      <c r="AQ70" s="103"/>
      <c r="AR70" s="104">
        <f>IFERROR(AQ70/AM70,"-")</f>
        <v>0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190</v>
      </c>
      <c r="C71" s="203"/>
      <c r="D71" s="203" t="s">
        <v>183</v>
      </c>
      <c r="E71" s="203" t="s">
        <v>129</v>
      </c>
      <c r="F71" s="203" t="s">
        <v>92</v>
      </c>
      <c r="G71" s="203" t="s">
        <v>100</v>
      </c>
      <c r="H71" s="90" t="s">
        <v>184</v>
      </c>
      <c r="I71" s="204" t="s">
        <v>93</v>
      </c>
      <c r="J71" s="188"/>
      <c r="K71" s="81">
        <v>4</v>
      </c>
      <c r="L71" s="81">
        <v>0</v>
      </c>
      <c r="M71" s="81">
        <v>42</v>
      </c>
      <c r="N71" s="91">
        <v>0</v>
      </c>
      <c r="O71" s="92">
        <v>0</v>
      </c>
      <c r="P71" s="93">
        <f>N71+O71</f>
        <v>0</v>
      </c>
      <c r="Q71" s="82">
        <f>IFERROR(P71/M71,"-")</f>
        <v>0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191</v>
      </c>
      <c r="C72" s="203"/>
      <c r="D72" s="203" t="s">
        <v>183</v>
      </c>
      <c r="E72" s="203" t="s">
        <v>131</v>
      </c>
      <c r="F72" s="203" t="s">
        <v>92</v>
      </c>
      <c r="G72" s="203" t="s">
        <v>100</v>
      </c>
      <c r="H72" s="90" t="s">
        <v>184</v>
      </c>
      <c r="I72" s="205" t="s">
        <v>154</v>
      </c>
      <c r="J72" s="188"/>
      <c r="K72" s="81">
        <v>4</v>
      </c>
      <c r="L72" s="81">
        <v>0</v>
      </c>
      <c r="M72" s="81">
        <v>22</v>
      </c>
      <c r="N72" s="91">
        <v>0</v>
      </c>
      <c r="O72" s="92">
        <v>0</v>
      </c>
      <c r="P72" s="93">
        <f>N72+O72</f>
        <v>0</v>
      </c>
      <c r="Q72" s="82">
        <f>IFERROR(P72/M72,"-")</f>
        <v>0</v>
      </c>
      <c r="R72" s="81">
        <v>0</v>
      </c>
      <c r="S72" s="81">
        <v>0</v>
      </c>
      <c r="T72" s="82" t="str">
        <f>IFERROR(S72/(O72+P72),"-")</f>
        <v>-</v>
      </c>
      <c r="U72" s="182"/>
      <c r="V72" s="84">
        <v>0</v>
      </c>
      <c r="W72" s="82" t="str">
        <f>IF(P72=0,"-",V72/P72)</f>
        <v>-</v>
      </c>
      <c r="X72" s="186">
        <v>0</v>
      </c>
      <c r="Y72" s="187" t="str">
        <f>IFERROR(X72/P72,"-")</f>
        <v>-</v>
      </c>
      <c r="Z72" s="187" t="str">
        <f>IFERROR(X72/V72,"-")</f>
        <v>-</v>
      </c>
      <c r="AA72" s="188"/>
      <c r="AB72" s="85"/>
      <c r="AC72" s="79"/>
      <c r="AD72" s="94"/>
      <c r="AE72" s="95" t="str">
        <f>IF(P72=0,"",IF(AD72=0,"",(AD72/P72)))</f>
        <v/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 t="str">
        <f>IF(P72=0,"",IF(AM72=0,"",(AM72/P72)))</f>
        <v/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 t="str">
        <f>IF(P72=0,"",IF(AV72=0,"",(AV72/P72)))</f>
        <v/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 t="str">
        <f>IF(P72=0,"",IF(BE72=0,"",(BE72/P72)))</f>
        <v/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 t="str">
        <f>IF(P72=0,"",IF(BN72=0,"",(BN72/P72)))</f>
        <v/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 t="str">
        <f>IF(P72=0,"",IF(BW72=0,"",(BW72/P72)))</f>
        <v/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 t="str">
        <f>IF(P72=0,"",IF(CF72=0,"",(CF72/P72)))</f>
        <v/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192</v>
      </c>
      <c r="C73" s="203"/>
      <c r="D73" s="203" t="s">
        <v>75</v>
      </c>
      <c r="E73" s="203" t="s">
        <v>75</v>
      </c>
      <c r="F73" s="203" t="s">
        <v>76</v>
      </c>
      <c r="G73" s="203" t="s">
        <v>193</v>
      </c>
      <c r="H73" s="90"/>
      <c r="I73" s="90"/>
      <c r="J73" s="188"/>
      <c r="K73" s="81">
        <v>68</v>
      </c>
      <c r="L73" s="81">
        <v>47</v>
      </c>
      <c r="M73" s="81">
        <v>14</v>
      </c>
      <c r="N73" s="91">
        <v>8</v>
      </c>
      <c r="O73" s="92">
        <v>0</v>
      </c>
      <c r="P73" s="93">
        <f>N73+O73</f>
        <v>8</v>
      </c>
      <c r="Q73" s="82">
        <f>IFERROR(P73/M73,"-")</f>
        <v>0.57142857142857</v>
      </c>
      <c r="R73" s="81">
        <v>0</v>
      </c>
      <c r="S73" s="81">
        <v>4</v>
      </c>
      <c r="T73" s="82">
        <f>IFERROR(S73/(O73+P73),"-")</f>
        <v>0.5</v>
      </c>
      <c r="U73" s="182"/>
      <c r="V73" s="84">
        <v>3</v>
      </c>
      <c r="W73" s="82">
        <f>IF(P73=0,"-",V73/P73)</f>
        <v>0.375</v>
      </c>
      <c r="X73" s="186">
        <v>7000</v>
      </c>
      <c r="Y73" s="187">
        <f>IFERROR(X73/P73,"-")</f>
        <v>875</v>
      </c>
      <c r="Z73" s="187">
        <f>IFERROR(X73/V73,"-")</f>
        <v>2333.3333333333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0.25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0.125</v>
      </c>
      <c r="BP73" s="121">
        <v>1</v>
      </c>
      <c r="BQ73" s="122">
        <f>IFERROR(BP73/BN73,"-")</f>
        <v>1</v>
      </c>
      <c r="BR73" s="123">
        <v>3000</v>
      </c>
      <c r="BS73" s="124">
        <f>IFERROR(BR73/BN73,"-")</f>
        <v>3000</v>
      </c>
      <c r="BT73" s="125">
        <v>1</v>
      </c>
      <c r="BU73" s="125"/>
      <c r="BV73" s="125"/>
      <c r="BW73" s="126">
        <v>5</v>
      </c>
      <c r="BX73" s="127">
        <f>IF(P73=0,"",IF(BW73=0,"",(BW73/P73)))</f>
        <v>0.625</v>
      </c>
      <c r="BY73" s="128">
        <v>2</v>
      </c>
      <c r="BZ73" s="129">
        <f>IFERROR(BY73/BW73,"-")</f>
        <v>0.4</v>
      </c>
      <c r="CA73" s="130">
        <v>4000</v>
      </c>
      <c r="CB73" s="131">
        <f>IFERROR(CA73/BW73,"-")</f>
        <v>800</v>
      </c>
      <c r="CC73" s="132">
        <v>2</v>
      </c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3</v>
      </c>
      <c r="CP73" s="141">
        <v>7000</v>
      </c>
      <c r="CQ73" s="141">
        <v>3000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0.2375</v>
      </c>
      <c r="B74" s="203" t="s">
        <v>194</v>
      </c>
      <c r="C74" s="203"/>
      <c r="D74" s="203"/>
      <c r="E74" s="203" t="s">
        <v>195</v>
      </c>
      <c r="F74" s="203" t="s">
        <v>64</v>
      </c>
      <c r="G74" s="203" t="s">
        <v>196</v>
      </c>
      <c r="H74" s="90" t="s">
        <v>197</v>
      </c>
      <c r="I74" s="90" t="s">
        <v>169</v>
      </c>
      <c r="J74" s="188">
        <v>80000</v>
      </c>
      <c r="K74" s="81">
        <v>7</v>
      </c>
      <c r="L74" s="81">
        <v>0</v>
      </c>
      <c r="M74" s="81">
        <v>79</v>
      </c>
      <c r="N74" s="91">
        <v>1</v>
      </c>
      <c r="O74" s="92">
        <v>0</v>
      </c>
      <c r="P74" s="93">
        <f>N74+O74</f>
        <v>1</v>
      </c>
      <c r="Q74" s="82">
        <f>IFERROR(P74/M74,"-")</f>
        <v>0.012658227848101</v>
      </c>
      <c r="R74" s="81">
        <v>0</v>
      </c>
      <c r="S74" s="81">
        <v>0</v>
      </c>
      <c r="T74" s="82">
        <f>IFERROR(S74/(O74+P74),"-")</f>
        <v>0</v>
      </c>
      <c r="U74" s="182">
        <f>IFERROR(J74/SUM(P74:P75),"-")</f>
        <v>13333.333333333</v>
      </c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>
        <f>SUM(X74:X75)-SUM(J74:J75)</f>
        <v>-61000</v>
      </c>
      <c r="AB74" s="85">
        <f>SUM(X74:X75)/SUM(J74:J75)</f>
        <v>0.2375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/>
      <c r="BO74" s="120">
        <f>IF(P74=0,"",IF(BN74=0,"",(BN74/P74)))</f>
        <v>0</v>
      </c>
      <c r="BP74" s="121"/>
      <c r="BQ74" s="122" t="str">
        <f>IFERROR(BP74/BN74,"-")</f>
        <v>-</v>
      </c>
      <c r="BR74" s="123"/>
      <c r="BS74" s="124" t="str">
        <f>IFERROR(BR74/BN74,"-")</f>
        <v>-</v>
      </c>
      <c r="BT74" s="125"/>
      <c r="BU74" s="125"/>
      <c r="BV74" s="125"/>
      <c r="BW74" s="126">
        <v>1</v>
      </c>
      <c r="BX74" s="127">
        <f>IF(P74=0,"",IF(BW74=0,"",(BW74/P74)))</f>
        <v>1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198</v>
      </c>
      <c r="C75" s="203"/>
      <c r="D75" s="203"/>
      <c r="E75" s="203" t="s">
        <v>195</v>
      </c>
      <c r="F75" s="203" t="s">
        <v>76</v>
      </c>
      <c r="G75" s="203"/>
      <c r="H75" s="90"/>
      <c r="I75" s="90"/>
      <c r="J75" s="188"/>
      <c r="K75" s="81">
        <v>17</v>
      </c>
      <c r="L75" s="81">
        <v>12</v>
      </c>
      <c r="M75" s="81">
        <v>3</v>
      </c>
      <c r="N75" s="91">
        <v>5</v>
      </c>
      <c r="O75" s="92">
        <v>0</v>
      </c>
      <c r="P75" s="93">
        <f>N75+O75</f>
        <v>5</v>
      </c>
      <c r="Q75" s="82">
        <f>IFERROR(P75/M75,"-")</f>
        <v>1.6666666666667</v>
      </c>
      <c r="R75" s="81">
        <v>1</v>
      </c>
      <c r="S75" s="81">
        <v>1</v>
      </c>
      <c r="T75" s="82">
        <f>IFERROR(S75/(O75+P75),"-")</f>
        <v>0.2</v>
      </c>
      <c r="U75" s="182"/>
      <c r="V75" s="84">
        <v>2</v>
      </c>
      <c r="W75" s="82">
        <f>IF(P75=0,"-",V75/P75)</f>
        <v>0.4</v>
      </c>
      <c r="X75" s="186">
        <v>19000</v>
      </c>
      <c r="Y75" s="187">
        <f>IFERROR(X75/P75,"-")</f>
        <v>3800</v>
      </c>
      <c r="Z75" s="187">
        <f>IFERROR(X75/V75,"-")</f>
        <v>9500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>
        <f>IF(P75=0,"",IF(BE75=0,"",(BE75/P75)))</f>
        <v>0</v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>
        <v>4</v>
      </c>
      <c r="BO75" s="120">
        <f>IF(P75=0,"",IF(BN75=0,"",(BN75/P75)))</f>
        <v>0.8</v>
      </c>
      <c r="BP75" s="121">
        <v>1</v>
      </c>
      <c r="BQ75" s="122">
        <f>IFERROR(BP75/BN75,"-")</f>
        <v>0.25</v>
      </c>
      <c r="BR75" s="123">
        <v>16000</v>
      </c>
      <c r="BS75" s="124">
        <f>IFERROR(BR75/BN75,"-")</f>
        <v>4000</v>
      </c>
      <c r="BT75" s="125"/>
      <c r="BU75" s="125"/>
      <c r="BV75" s="125">
        <v>1</v>
      </c>
      <c r="BW75" s="126">
        <v>1</v>
      </c>
      <c r="BX75" s="127">
        <f>IF(P75=0,"",IF(BW75=0,"",(BW75/P75)))</f>
        <v>0.2</v>
      </c>
      <c r="BY75" s="128">
        <v>1</v>
      </c>
      <c r="BZ75" s="129">
        <f>IFERROR(BY75/BW75,"-")</f>
        <v>1</v>
      </c>
      <c r="CA75" s="130">
        <v>3000</v>
      </c>
      <c r="CB75" s="131">
        <f>IFERROR(CA75/BW75,"-")</f>
        <v>3000</v>
      </c>
      <c r="CC75" s="132">
        <v>1</v>
      </c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2</v>
      </c>
      <c r="CP75" s="141">
        <v>19000</v>
      </c>
      <c r="CQ75" s="141">
        <v>16000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3.304</v>
      </c>
      <c r="B76" s="203" t="s">
        <v>199</v>
      </c>
      <c r="C76" s="203"/>
      <c r="D76" s="203" t="s">
        <v>116</v>
      </c>
      <c r="E76" s="203" t="s">
        <v>200</v>
      </c>
      <c r="F76" s="203" t="s">
        <v>64</v>
      </c>
      <c r="G76" s="203" t="s">
        <v>201</v>
      </c>
      <c r="H76" s="90" t="s">
        <v>202</v>
      </c>
      <c r="I76" s="90" t="s">
        <v>203</v>
      </c>
      <c r="J76" s="188">
        <v>125000</v>
      </c>
      <c r="K76" s="81">
        <v>4</v>
      </c>
      <c r="L76" s="81">
        <v>0</v>
      </c>
      <c r="M76" s="81">
        <v>26</v>
      </c>
      <c r="N76" s="91">
        <v>0</v>
      </c>
      <c r="O76" s="92">
        <v>0</v>
      </c>
      <c r="P76" s="93">
        <f>N76+O76</f>
        <v>0</v>
      </c>
      <c r="Q76" s="82">
        <f>IFERROR(P76/M76,"-")</f>
        <v>0</v>
      </c>
      <c r="R76" s="81">
        <v>0</v>
      </c>
      <c r="S76" s="81">
        <v>0</v>
      </c>
      <c r="T76" s="82" t="str">
        <f>IFERROR(S76/(O76+P76),"-")</f>
        <v>-</v>
      </c>
      <c r="U76" s="182">
        <f>IFERROR(J76/SUM(P76:P79),"-")</f>
        <v>5681.8181818182</v>
      </c>
      <c r="V76" s="84">
        <v>0</v>
      </c>
      <c r="W76" s="82" t="str">
        <f>IF(P76=0,"-",V76/P76)</f>
        <v>-</v>
      </c>
      <c r="X76" s="186">
        <v>0</v>
      </c>
      <c r="Y76" s="187" t="str">
        <f>IFERROR(X76/P76,"-")</f>
        <v>-</v>
      </c>
      <c r="Z76" s="187" t="str">
        <f>IFERROR(X76/V76,"-")</f>
        <v>-</v>
      </c>
      <c r="AA76" s="188">
        <f>SUM(X76:X79)-SUM(J76:J79)</f>
        <v>288000</v>
      </c>
      <c r="AB76" s="85">
        <f>SUM(X76:X79)/SUM(J76:J79)</f>
        <v>3.304</v>
      </c>
      <c r="AC76" s="79"/>
      <c r="AD76" s="94"/>
      <c r="AE76" s="95" t="str">
        <f>IF(P76=0,"",IF(AD76=0,"",(AD76/P76)))</f>
        <v/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 t="str">
        <f>IF(P76=0,"",IF(AM76=0,"",(AM76/P76)))</f>
        <v/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 t="str">
        <f>IF(P76=0,"",IF(AV76=0,"",(AV76/P76)))</f>
        <v/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 t="str">
        <f>IF(P76=0,"",IF(BE76=0,"",(BE76/P76)))</f>
        <v/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/>
      <c r="BO76" s="120" t="str">
        <f>IF(P76=0,"",IF(BN76=0,"",(BN76/P76)))</f>
        <v/>
      </c>
      <c r="BP76" s="121"/>
      <c r="BQ76" s="122" t="str">
        <f>IFERROR(BP76/BN76,"-")</f>
        <v>-</v>
      </c>
      <c r="BR76" s="123"/>
      <c r="BS76" s="124" t="str">
        <f>IFERROR(BR76/BN76,"-")</f>
        <v>-</v>
      </c>
      <c r="BT76" s="125"/>
      <c r="BU76" s="125"/>
      <c r="BV76" s="125"/>
      <c r="BW76" s="126"/>
      <c r="BX76" s="127" t="str">
        <f>IF(P76=0,"",IF(BW76=0,"",(BW76/P76)))</f>
        <v/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 t="str">
        <f>IF(P76=0,"",IF(CF76=0,"",(CF76/P76)))</f>
        <v/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204</v>
      </c>
      <c r="C77" s="203"/>
      <c r="D77" s="203" t="s">
        <v>116</v>
      </c>
      <c r="E77" s="203" t="s">
        <v>127</v>
      </c>
      <c r="F77" s="203" t="s">
        <v>64</v>
      </c>
      <c r="G77" s="203"/>
      <c r="H77" s="90" t="s">
        <v>202</v>
      </c>
      <c r="I77" s="90" t="s">
        <v>205</v>
      </c>
      <c r="J77" s="188"/>
      <c r="K77" s="81">
        <v>5</v>
      </c>
      <c r="L77" s="81">
        <v>0</v>
      </c>
      <c r="M77" s="81">
        <v>27</v>
      </c>
      <c r="N77" s="91">
        <v>2</v>
      </c>
      <c r="O77" s="92">
        <v>0</v>
      </c>
      <c r="P77" s="93">
        <f>N77+O77</f>
        <v>2</v>
      </c>
      <c r="Q77" s="82">
        <f>IFERROR(P77/M77,"-")</f>
        <v>0.074074074074074</v>
      </c>
      <c r="R77" s="81">
        <v>0</v>
      </c>
      <c r="S77" s="81">
        <v>2</v>
      </c>
      <c r="T77" s="82">
        <f>IFERROR(S77/(O77+P77),"-")</f>
        <v>1</v>
      </c>
      <c r="U77" s="182"/>
      <c r="V77" s="84">
        <v>1</v>
      </c>
      <c r="W77" s="82">
        <f>IF(P77=0,"-",V77/P77)</f>
        <v>0.5</v>
      </c>
      <c r="X77" s="186">
        <v>18000</v>
      </c>
      <c r="Y77" s="187">
        <f>IFERROR(X77/P77,"-")</f>
        <v>9000</v>
      </c>
      <c r="Z77" s="187">
        <f>IFERROR(X77/V77,"-")</f>
        <v>18000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0.5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>
        <v>1</v>
      </c>
      <c r="BO77" s="120">
        <f>IF(P77=0,"",IF(BN77=0,"",(BN77/P77)))</f>
        <v>0.5</v>
      </c>
      <c r="BP77" s="121">
        <v>1</v>
      </c>
      <c r="BQ77" s="122">
        <f>IFERROR(BP77/BN77,"-")</f>
        <v>1</v>
      </c>
      <c r="BR77" s="123">
        <v>18000</v>
      </c>
      <c r="BS77" s="124">
        <f>IFERROR(BR77/BN77,"-")</f>
        <v>18000</v>
      </c>
      <c r="BT77" s="125"/>
      <c r="BU77" s="125"/>
      <c r="BV77" s="125">
        <v>1</v>
      </c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18000</v>
      </c>
      <c r="CQ77" s="141">
        <v>18000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206</v>
      </c>
      <c r="C78" s="203"/>
      <c r="D78" s="203" t="s">
        <v>116</v>
      </c>
      <c r="E78" s="203" t="s">
        <v>207</v>
      </c>
      <c r="F78" s="203" t="s">
        <v>64</v>
      </c>
      <c r="G78" s="203"/>
      <c r="H78" s="90" t="s">
        <v>202</v>
      </c>
      <c r="I78" s="90" t="s">
        <v>208</v>
      </c>
      <c r="J78" s="188"/>
      <c r="K78" s="81">
        <v>14</v>
      </c>
      <c r="L78" s="81">
        <v>0</v>
      </c>
      <c r="M78" s="81">
        <v>55</v>
      </c>
      <c r="N78" s="91">
        <v>5</v>
      </c>
      <c r="O78" s="92">
        <v>0</v>
      </c>
      <c r="P78" s="93">
        <f>N78+O78</f>
        <v>5</v>
      </c>
      <c r="Q78" s="82">
        <f>IFERROR(P78/M78,"-")</f>
        <v>0.090909090909091</v>
      </c>
      <c r="R78" s="81">
        <v>0</v>
      </c>
      <c r="S78" s="81">
        <v>2</v>
      </c>
      <c r="T78" s="82">
        <f>IFERROR(S78/(O78+P78),"-")</f>
        <v>0.4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>
        <v>1</v>
      </c>
      <c r="AN78" s="101">
        <f>IF(P78=0,"",IF(AM78=0,"",(AM78/P78)))</f>
        <v>0.2</v>
      </c>
      <c r="AO78" s="100"/>
      <c r="AP78" s="102">
        <f>IFERROR(AP78/AM78,"-")</f>
        <v>0</v>
      </c>
      <c r="AQ78" s="103"/>
      <c r="AR78" s="104">
        <f>IFERROR(AQ78/AM78,"-")</f>
        <v>0</v>
      </c>
      <c r="AS78" s="105"/>
      <c r="AT78" s="105"/>
      <c r="AU78" s="105"/>
      <c r="AV78" s="106">
        <v>2</v>
      </c>
      <c r="AW78" s="107">
        <f>IF(P78=0,"",IF(AV78=0,"",(AV78/P78)))</f>
        <v>0.4</v>
      </c>
      <c r="AX78" s="106"/>
      <c r="AY78" s="108">
        <f>IFERROR(AX78/AV78,"-")</f>
        <v>0</v>
      </c>
      <c r="AZ78" s="109"/>
      <c r="BA78" s="110">
        <f>IFERROR(AZ78/AV78,"-")</f>
        <v>0</v>
      </c>
      <c r="BB78" s="111"/>
      <c r="BC78" s="111"/>
      <c r="BD78" s="111"/>
      <c r="BE78" s="112">
        <v>1</v>
      </c>
      <c r="BF78" s="113">
        <f>IF(P78=0,"",IF(BE78=0,"",(BE78/P78)))</f>
        <v>0.2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1</v>
      </c>
      <c r="BO78" s="120">
        <f>IF(P78=0,"",IF(BN78=0,"",(BN78/P78)))</f>
        <v>0.2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209</v>
      </c>
      <c r="C79" s="203"/>
      <c r="D79" s="203" t="s">
        <v>75</v>
      </c>
      <c r="E79" s="203" t="s">
        <v>75</v>
      </c>
      <c r="F79" s="203" t="s">
        <v>76</v>
      </c>
      <c r="G79" s="203"/>
      <c r="H79" s="90"/>
      <c r="I79" s="90"/>
      <c r="J79" s="188"/>
      <c r="K79" s="81">
        <v>63</v>
      </c>
      <c r="L79" s="81">
        <v>45</v>
      </c>
      <c r="M79" s="81">
        <v>9</v>
      </c>
      <c r="N79" s="91">
        <v>15</v>
      </c>
      <c r="O79" s="92">
        <v>0</v>
      </c>
      <c r="P79" s="93">
        <f>N79+O79</f>
        <v>15</v>
      </c>
      <c r="Q79" s="82">
        <f>IFERROR(P79/M79,"-")</f>
        <v>1.6666666666667</v>
      </c>
      <c r="R79" s="81">
        <v>3</v>
      </c>
      <c r="S79" s="81">
        <v>7</v>
      </c>
      <c r="T79" s="82">
        <f>IFERROR(S79/(O79+P79),"-")</f>
        <v>0.46666666666667</v>
      </c>
      <c r="U79" s="182"/>
      <c r="V79" s="84">
        <v>8</v>
      </c>
      <c r="W79" s="82">
        <f>IF(P79=0,"-",V79/P79)</f>
        <v>0.53333333333333</v>
      </c>
      <c r="X79" s="186">
        <v>395000</v>
      </c>
      <c r="Y79" s="187">
        <f>IFERROR(X79/P79,"-")</f>
        <v>26333.333333333</v>
      </c>
      <c r="Z79" s="187">
        <f>IFERROR(X79/V79,"-")</f>
        <v>49375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>
        <v>1</v>
      </c>
      <c r="AW79" s="107">
        <f>IF(P79=0,"",IF(AV79=0,"",(AV79/P79)))</f>
        <v>0.066666666666667</v>
      </c>
      <c r="AX79" s="106"/>
      <c r="AY79" s="108">
        <f>IFERROR(AX79/AV79,"-")</f>
        <v>0</v>
      </c>
      <c r="AZ79" s="109"/>
      <c r="BA79" s="110">
        <f>IFERROR(AZ79/AV79,"-")</f>
        <v>0</v>
      </c>
      <c r="BB79" s="111"/>
      <c r="BC79" s="111"/>
      <c r="BD79" s="111"/>
      <c r="BE79" s="112">
        <v>3</v>
      </c>
      <c r="BF79" s="113">
        <f>IF(P79=0,"",IF(BE79=0,"",(BE79/P79)))</f>
        <v>0.2</v>
      </c>
      <c r="BG79" s="112">
        <v>1</v>
      </c>
      <c r="BH79" s="114">
        <f>IFERROR(BG79/BE79,"-")</f>
        <v>0.33333333333333</v>
      </c>
      <c r="BI79" s="115">
        <v>2000</v>
      </c>
      <c r="BJ79" s="116">
        <f>IFERROR(BI79/BE79,"-")</f>
        <v>666.66666666667</v>
      </c>
      <c r="BK79" s="117">
        <v>1</v>
      </c>
      <c r="BL79" s="117"/>
      <c r="BM79" s="117"/>
      <c r="BN79" s="119">
        <v>5</v>
      </c>
      <c r="BO79" s="120">
        <f>IF(P79=0,"",IF(BN79=0,"",(BN79/P79)))</f>
        <v>0.33333333333333</v>
      </c>
      <c r="BP79" s="121">
        <v>4</v>
      </c>
      <c r="BQ79" s="122">
        <f>IFERROR(BP79/BN79,"-")</f>
        <v>0.8</v>
      </c>
      <c r="BR79" s="123">
        <v>62000</v>
      </c>
      <c r="BS79" s="124">
        <f>IFERROR(BR79/BN79,"-")</f>
        <v>12400</v>
      </c>
      <c r="BT79" s="125">
        <v>2</v>
      </c>
      <c r="BU79" s="125">
        <v>1</v>
      </c>
      <c r="BV79" s="125">
        <v>1</v>
      </c>
      <c r="BW79" s="126">
        <v>5</v>
      </c>
      <c r="BX79" s="127">
        <f>IF(P79=0,"",IF(BW79=0,"",(BW79/P79)))</f>
        <v>0.33333333333333</v>
      </c>
      <c r="BY79" s="128">
        <v>3</v>
      </c>
      <c r="BZ79" s="129">
        <f>IFERROR(BY79/BW79,"-")</f>
        <v>0.6</v>
      </c>
      <c r="CA79" s="130">
        <v>633000</v>
      </c>
      <c r="CB79" s="131">
        <f>IFERROR(CA79/BW79,"-")</f>
        <v>126600</v>
      </c>
      <c r="CC79" s="132">
        <v>1</v>
      </c>
      <c r="CD79" s="132"/>
      <c r="CE79" s="132">
        <v>2</v>
      </c>
      <c r="CF79" s="133">
        <v>1</v>
      </c>
      <c r="CG79" s="134">
        <f>IF(P79=0,"",IF(CF79=0,"",(CF79/P79)))</f>
        <v>0.066666666666667</v>
      </c>
      <c r="CH79" s="135"/>
      <c r="CI79" s="136">
        <f>IFERROR(CH79/CF79,"-")</f>
        <v>0</v>
      </c>
      <c r="CJ79" s="137"/>
      <c r="CK79" s="138">
        <f>IFERROR(CJ79/CF79,"-")</f>
        <v>0</v>
      </c>
      <c r="CL79" s="139"/>
      <c r="CM79" s="139"/>
      <c r="CN79" s="139"/>
      <c r="CO79" s="140">
        <v>8</v>
      </c>
      <c r="CP79" s="141">
        <v>395000</v>
      </c>
      <c r="CQ79" s="141">
        <v>441000</v>
      </c>
      <c r="CR79" s="141"/>
      <c r="CS79" s="142" t="str">
        <f>IF(AND(CQ79=0,CR79=0),"",IF(AND(CQ79&lt;=100000,CR79&lt;=100000),"",IF(CQ79/CP79&gt;0.7,"男高",IF(CR79/CP79&gt;0.7,"女高",""))))</f>
        <v>男高</v>
      </c>
    </row>
    <row r="80" spans="1:98">
      <c r="A80" s="80">
        <f>AB80</f>
        <v>0.11428571428571</v>
      </c>
      <c r="B80" s="203" t="s">
        <v>210</v>
      </c>
      <c r="C80" s="203"/>
      <c r="D80" s="203" t="s">
        <v>84</v>
      </c>
      <c r="E80" s="203" t="s">
        <v>85</v>
      </c>
      <c r="F80" s="203" t="s">
        <v>64</v>
      </c>
      <c r="G80" s="203" t="s">
        <v>65</v>
      </c>
      <c r="H80" s="90" t="s">
        <v>211</v>
      </c>
      <c r="I80" s="205" t="s">
        <v>185</v>
      </c>
      <c r="J80" s="188">
        <v>140000</v>
      </c>
      <c r="K80" s="81">
        <v>12</v>
      </c>
      <c r="L80" s="81">
        <v>0</v>
      </c>
      <c r="M80" s="81">
        <v>53</v>
      </c>
      <c r="N80" s="91">
        <v>3</v>
      </c>
      <c r="O80" s="92">
        <v>0</v>
      </c>
      <c r="P80" s="93">
        <f>N80+O80</f>
        <v>3</v>
      </c>
      <c r="Q80" s="82">
        <f>IFERROR(P80/M80,"-")</f>
        <v>0.056603773584906</v>
      </c>
      <c r="R80" s="81">
        <v>0</v>
      </c>
      <c r="S80" s="81">
        <v>2</v>
      </c>
      <c r="T80" s="82">
        <f>IFERROR(S80/(O80+P80),"-")</f>
        <v>0.66666666666667</v>
      </c>
      <c r="U80" s="182">
        <f>IFERROR(J80/SUM(P80:P81),"-")</f>
        <v>17500</v>
      </c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>
        <f>SUM(X80:X81)-SUM(J80:J81)</f>
        <v>-124000</v>
      </c>
      <c r="AB80" s="85">
        <f>SUM(X80:X81)/SUM(J80:J81)</f>
        <v>0.11428571428571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0.33333333333333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1</v>
      </c>
      <c r="BO80" s="120">
        <f>IF(P80=0,"",IF(BN80=0,"",(BN80/P80)))</f>
        <v>0.33333333333333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0.33333333333333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212</v>
      </c>
      <c r="C81" s="203"/>
      <c r="D81" s="203" t="s">
        <v>84</v>
      </c>
      <c r="E81" s="203" t="s">
        <v>85</v>
      </c>
      <c r="F81" s="203" t="s">
        <v>76</v>
      </c>
      <c r="G81" s="203"/>
      <c r="H81" s="90"/>
      <c r="I81" s="90"/>
      <c r="J81" s="188"/>
      <c r="K81" s="81">
        <v>32</v>
      </c>
      <c r="L81" s="81">
        <v>25</v>
      </c>
      <c r="M81" s="81">
        <v>13</v>
      </c>
      <c r="N81" s="91">
        <v>5</v>
      </c>
      <c r="O81" s="92">
        <v>0</v>
      </c>
      <c r="P81" s="93">
        <f>N81+O81</f>
        <v>5</v>
      </c>
      <c r="Q81" s="82">
        <f>IFERROR(P81/M81,"-")</f>
        <v>0.38461538461538</v>
      </c>
      <c r="R81" s="81">
        <v>1</v>
      </c>
      <c r="S81" s="81">
        <v>2</v>
      </c>
      <c r="T81" s="82">
        <f>IFERROR(S81/(O81+P81),"-")</f>
        <v>0.4</v>
      </c>
      <c r="U81" s="182"/>
      <c r="V81" s="84">
        <v>2</v>
      </c>
      <c r="W81" s="82">
        <f>IF(P81=0,"-",V81/P81)</f>
        <v>0.4</v>
      </c>
      <c r="X81" s="186">
        <v>16000</v>
      </c>
      <c r="Y81" s="187">
        <f>IFERROR(X81/P81,"-")</f>
        <v>3200</v>
      </c>
      <c r="Z81" s="187">
        <f>IFERROR(X81/V81,"-")</f>
        <v>8000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/>
      <c r="BF81" s="113">
        <f>IF(P81=0,"",IF(BE81=0,"",(BE81/P81)))</f>
        <v>0</v>
      </c>
      <c r="BG81" s="112"/>
      <c r="BH81" s="114" t="str">
        <f>IFERROR(BG81/BE81,"-")</f>
        <v>-</v>
      </c>
      <c r="BI81" s="115"/>
      <c r="BJ81" s="116" t="str">
        <f>IFERROR(BI81/BE81,"-")</f>
        <v>-</v>
      </c>
      <c r="BK81" s="117"/>
      <c r="BL81" s="117"/>
      <c r="BM81" s="117"/>
      <c r="BN81" s="119">
        <v>5</v>
      </c>
      <c r="BO81" s="120">
        <f>IF(P81=0,"",IF(BN81=0,"",(BN81/P81)))</f>
        <v>1</v>
      </c>
      <c r="BP81" s="121">
        <v>2</v>
      </c>
      <c r="BQ81" s="122">
        <f>IFERROR(BP81/BN81,"-")</f>
        <v>0.4</v>
      </c>
      <c r="BR81" s="123">
        <v>16000</v>
      </c>
      <c r="BS81" s="124">
        <f>IFERROR(BR81/BN81,"-")</f>
        <v>3200</v>
      </c>
      <c r="BT81" s="125">
        <v>1</v>
      </c>
      <c r="BU81" s="125">
        <v>1</v>
      </c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2</v>
      </c>
      <c r="CP81" s="141">
        <v>16000</v>
      </c>
      <c r="CQ81" s="141">
        <v>10000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0.15</v>
      </c>
      <c r="B82" s="203" t="s">
        <v>213</v>
      </c>
      <c r="C82" s="203"/>
      <c r="D82" s="203" t="s">
        <v>109</v>
      </c>
      <c r="E82" s="203" t="s">
        <v>63</v>
      </c>
      <c r="F82" s="203" t="s">
        <v>92</v>
      </c>
      <c r="G82" s="203" t="s">
        <v>65</v>
      </c>
      <c r="H82" s="90" t="s">
        <v>211</v>
      </c>
      <c r="I82" s="205" t="s">
        <v>214</v>
      </c>
      <c r="J82" s="188">
        <v>140000</v>
      </c>
      <c r="K82" s="81">
        <v>3</v>
      </c>
      <c r="L82" s="81">
        <v>0</v>
      </c>
      <c r="M82" s="81">
        <v>30</v>
      </c>
      <c r="N82" s="91">
        <v>1</v>
      </c>
      <c r="O82" s="92">
        <v>0</v>
      </c>
      <c r="P82" s="93">
        <f>N82+O82</f>
        <v>1</v>
      </c>
      <c r="Q82" s="82">
        <f>IFERROR(P82/M82,"-")</f>
        <v>0.033333333333333</v>
      </c>
      <c r="R82" s="81">
        <v>0</v>
      </c>
      <c r="S82" s="81">
        <v>1</v>
      </c>
      <c r="T82" s="82">
        <f>IFERROR(S82/(O82+P82),"-")</f>
        <v>1</v>
      </c>
      <c r="U82" s="182">
        <f>IFERROR(J82/SUM(P82:P83),"-")</f>
        <v>23333.333333333</v>
      </c>
      <c r="V82" s="84">
        <v>1</v>
      </c>
      <c r="W82" s="82">
        <f>IF(P82=0,"-",V82/P82)</f>
        <v>1</v>
      </c>
      <c r="X82" s="186">
        <v>8000</v>
      </c>
      <c r="Y82" s="187">
        <f>IFERROR(X82/P82,"-")</f>
        <v>8000</v>
      </c>
      <c r="Z82" s="187">
        <f>IFERROR(X82/V82,"-")</f>
        <v>8000</v>
      </c>
      <c r="AA82" s="188">
        <f>SUM(X82:X83)-SUM(J82:J83)</f>
        <v>-119000</v>
      </c>
      <c r="AB82" s="85">
        <f>SUM(X82:X83)/SUM(J82:J83)</f>
        <v>0.15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>
        <v>1</v>
      </c>
      <c r="AN82" s="101">
        <f>IF(P82=0,"",IF(AM82=0,"",(AM82/P82)))</f>
        <v>1</v>
      </c>
      <c r="AO82" s="100">
        <v>1</v>
      </c>
      <c r="AP82" s="102">
        <f>IFERROR(AP82/AM82,"-")</f>
        <v>0</v>
      </c>
      <c r="AQ82" s="103">
        <v>8000</v>
      </c>
      <c r="AR82" s="104">
        <f>IFERROR(AQ82/AM82,"-")</f>
        <v>8000</v>
      </c>
      <c r="AS82" s="105"/>
      <c r="AT82" s="105">
        <v>1</v>
      </c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/>
      <c r="BO82" s="120">
        <f>IF(P82=0,"",IF(BN82=0,"",(BN82/P82)))</f>
        <v>0</v>
      </c>
      <c r="BP82" s="121"/>
      <c r="BQ82" s="122" t="str">
        <f>IFERROR(BP82/BN82,"-")</f>
        <v>-</v>
      </c>
      <c r="BR82" s="123"/>
      <c r="BS82" s="124" t="str">
        <f>IFERROR(BR82/BN82,"-")</f>
        <v>-</v>
      </c>
      <c r="BT82" s="125"/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8000</v>
      </c>
      <c r="CQ82" s="141">
        <v>8000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215</v>
      </c>
      <c r="C83" s="203"/>
      <c r="D83" s="203" t="s">
        <v>109</v>
      </c>
      <c r="E83" s="203" t="s">
        <v>63</v>
      </c>
      <c r="F83" s="203" t="s">
        <v>76</v>
      </c>
      <c r="G83" s="203"/>
      <c r="H83" s="90"/>
      <c r="I83" s="90"/>
      <c r="J83" s="188"/>
      <c r="K83" s="81">
        <v>21</v>
      </c>
      <c r="L83" s="81">
        <v>17</v>
      </c>
      <c r="M83" s="81">
        <v>1</v>
      </c>
      <c r="N83" s="91">
        <v>4</v>
      </c>
      <c r="O83" s="92">
        <v>1</v>
      </c>
      <c r="P83" s="93">
        <f>N83+O83</f>
        <v>5</v>
      </c>
      <c r="Q83" s="82">
        <f>IFERROR(P83/M83,"-")</f>
        <v>5</v>
      </c>
      <c r="R83" s="81">
        <v>1</v>
      </c>
      <c r="S83" s="81">
        <v>3</v>
      </c>
      <c r="T83" s="82">
        <f>IFERROR(S83/(O83+P83),"-")</f>
        <v>0.5</v>
      </c>
      <c r="U83" s="182"/>
      <c r="V83" s="84">
        <v>3</v>
      </c>
      <c r="W83" s="82">
        <f>IF(P83=0,"-",V83/P83)</f>
        <v>0.6</v>
      </c>
      <c r="X83" s="186">
        <v>13000</v>
      </c>
      <c r="Y83" s="187">
        <f>IFERROR(X83/P83,"-")</f>
        <v>2600</v>
      </c>
      <c r="Z83" s="187">
        <f>IFERROR(X83/V83,"-")</f>
        <v>4333.3333333333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4</v>
      </c>
      <c r="BO83" s="120">
        <f>IF(P83=0,"",IF(BN83=0,"",(BN83/P83)))</f>
        <v>0.8</v>
      </c>
      <c r="BP83" s="121">
        <v>2</v>
      </c>
      <c r="BQ83" s="122">
        <f>IFERROR(BP83/BN83,"-")</f>
        <v>0.5</v>
      </c>
      <c r="BR83" s="123">
        <v>467000</v>
      </c>
      <c r="BS83" s="124">
        <f>IFERROR(BR83/BN83,"-")</f>
        <v>116750</v>
      </c>
      <c r="BT83" s="125"/>
      <c r="BU83" s="125"/>
      <c r="BV83" s="125">
        <v>2</v>
      </c>
      <c r="BW83" s="126">
        <v>1</v>
      </c>
      <c r="BX83" s="127">
        <f>IF(P83=0,"",IF(BW83=0,"",(BW83/P83)))</f>
        <v>0.2</v>
      </c>
      <c r="BY83" s="128">
        <v>1</v>
      </c>
      <c r="BZ83" s="129">
        <f>IFERROR(BY83/BW83,"-")</f>
        <v>1</v>
      </c>
      <c r="CA83" s="130">
        <v>3000</v>
      </c>
      <c r="CB83" s="131">
        <f>IFERROR(CA83/BW83,"-")</f>
        <v>3000</v>
      </c>
      <c r="CC83" s="132">
        <v>1</v>
      </c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3</v>
      </c>
      <c r="CP83" s="141">
        <v>13000</v>
      </c>
      <c r="CQ83" s="141">
        <v>454000</v>
      </c>
      <c r="CR83" s="141"/>
      <c r="CS83" s="142" t="str">
        <f>IF(AND(CQ83=0,CR83=0),"",IF(AND(CQ83&lt;=100000,CR83&lt;=100000),"",IF(CQ83/CP83&gt;0.7,"男高",IF(CR83/CP83&gt;0.7,"女高",""))))</f>
        <v>男高</v>
      </c>
    </row>
    <row r="84" spans="1:98">
      <c r="A84" s="80">
        <f>AB84</f>
        <v>0</v>
      </c>
      <c r="B84" s="203" t="s">
        <v>216</v>
      </c>
      <c r="C84" s="203"/>
      <c r="D84" s="203" t="s">
        <v>217</v>
      </c>
      <c r="E84" s="203" t="s">
        <v>85</v>
      </c>
      <c r="F84" s="203" t="s">
        <v>92</v>
      </c>
      <c r="G84" s="203" t="s">
        <v>80</v>
      </c>
      <c r="H84" s="90" t="s">
        <v>211</v>
      </c>
      <c r="I84" s="90" t="s">
        <v>218</v>
      </c>
      <c r="J84" s="188">
        <v>130000</v>
      </c>
      <c r="K84" s="81">
        <v>7</v>
      </c>
      <c r="L84" s="81">
        <v>0</v>
      </c>
      <c r="M84" s="81">
        <v>30</v>
      </c>
      <c r="N84" s="91">
        <v>1</v>
      </c>
      <c r="O84" s="92">
        <v>0</v>
      </c>
      <c r="P84" s="93">
        <f>N84+O84</f>
        <v>1</v>
      </c>
      <c r="Q84" s="82">
        <f>IFERROR(P84/M84,"-")</f>
        <v>0.033333333333333</v>
      </c>
      <c r="R84" s="81">
        <v>0</v>
      </c>
      <c r="S84" s="81">
        <v>1</v>
      </c>
      <c r="T84" s="82">
        <f>IFERROR(S84/(O84+P84),"-")</f>
        <v>1</v>
      </c>
      <c r="U84" s="182">
        <f>IFERROR(J84/SUM(P84:P85),"-")</f>
        <v>43333.333333333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-130000</v>
      </c>
      <c r="AB84" s="85">
        <f>SUM(X84:X85)/SUM(J84:J85)</f>
        <v>0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1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219</v>
      </c>
      <c r="C85" s="203"/>
      <c r="D85" s="203" t="s">
        <v>217</v>
      </c>
      <c r="E85" s="203" t="s">
        <v>85</v>
      </c>
      <c r="F85" s="203" t="s">
        <v>76</v>
      </c>
      <c r="G85" s="203"/>
      <c r="H85" s="90"/>
      <c r="I85" s="90"/>
      <c r="J85" s="188"/>
      <c r="K85" s="81">
        <v>11</v>
      </c>
      <c r="L85" s="81">
        <v>11</v>
      </c>
      <c r="M85" s="81">
        <v>0</v>
      </c>
      <c r="N85" s="91">
        <v>2</v>
      </c>
      <c r="O85" s="92">
        <v>0</v>
      </c>
      <c r="P85" s="93">
        <f>N85+O85</f>
        <v>2</v>
      </c>
      <c r="Q85" s="82" t="str">
        <f>IFERROR(P85/M85,"-")</f>
        <v>-</v>
      </c>
      <c r="R85" s="81">
        <v>0</v>
      </c>
      <c r="S85" s="81">
        <v>1</v>
      </c>
      <c r="T85" s="82">
        <f>IFERROR(S85/(O85+P85),"-")</f>
        <v>0.5</v>
      </c>
      <c r="U85" s="182"/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/>
      <c r="AB85" s="85"/>
      <c r="AC85" s="79"/>
      <c r="AD85" s="94">
        <v>1</v>
      </c>
      <c r="AE85" s="95">
        <f>IF(P85=0,"",IF(AD85=0,"",(AD85/P85)))</f>
        <v>0.5</v>
      </c>
      <c r="AF85" s="94"/>
      <c r="AG85" s="96">
        <f>IFERROR(AF85/AD85,"-")</f>
        <v>0</v>
      </c>
      <c r="AH85" s="97"/>
      <c r="AI85" s="98">
        <f>IFERROR(AH85/AD85,"-")</f>
        <v>0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/>
      <c r="BO85" s="120">
        <f>IF(P85=0,"",IF(BN85=0,"",(BN85/P85)))</f>
        <v>0</v>
      </c>
      <c r="BP85" s="121"/>
      <c r="BQ85" s="122" t="str">
        <f>IFERROR(BP85/BN85,"-")</f>
        <v>-</v>
      </c>
      <c r="BR85" s="123"/>
      <c r="BS85" s="124" t="str">
        <f>IFERROR(BR85/BN85,"-")</f>
        <v>-</v>
      </c>
      <c r="BT85" s="125"/>
      <c r="BU85" s="125"/>
      <c r="BV85" s="125"/>
      <c r="BW85" s="126">
        <v>1</v>
      </c>
      <c r="BX85" s="127">
        <f>IF(P85=0,"",IF(BW85=0,"",(BW85/P85)))</f>
        <v>0.5</v>
      </c>
      <c r="BY85" s="128"/>
      <c r="BZ85" s="129">
        <f>IFERROR(BY85/BW85,"-")</f>
        <v>0</v>
      </c>
      <c r="CA85" s="130"/>
      <c r="CB85" s="131">
        <f>IFERROR(CA85/BW85,"-")</f>
        <v>0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>
        <f>AB86</f>
        <v>0</v>
      </c>
      <c r="B86" s="203" t="s">
        <v>220</v>
      </c>
      <c r="C86" s="203"/>
      <c r="D86" s="203" t="s">
        <v>168</v>
      </c>
      <c r="E86" s="203" t="s">
        <v>63</v>
      </c>
      <c r="F86" s="203" t="s">
        <v>64</v>
      </c>
      <c r="G86" s="203" t="s">
        <v>86</v>
      </c>
      <c r="H86" s="90" t="s">
        <v>211</v>
      </c>
      <c r="I86" s="90" t="s">
        <v>221</v>
      </c>
      <c r="J86" s="188">
        <v>130000</v>
      </c>
      <c r="K86" s="81">
        <v>6</v>
      </c>
      <c r="L86" s="81">
        <v>0</v>
      </c>
      <c r="M86" s="81">
        <v>18</v>
      </c>
      <c r="N86" s="91">
        <v>2</v>
      </c>
      <c r="O86" s="92">
        <v>0</v>
      </c>
      <c r="P86" s="93">
        <f>N86+O86</f>
        <v>2</v>
      </c>
      <c r="Q86" s="82">
        <f>IFERROR(P86/M86,"-")</f>
        <v>0.11111111111111</v>
      </c>
      <c r="R86" s="81">
        <v>0</v>
      </c>
      <c r="S86" s="81">
        <v>2</v>
      </c>
      <c r="T86" s="82">
        <f>IFERROR(S86/(O86+P86),"-")</f>
        <v>1</v>
      </c>
      <c r="U86" s="182">
        <f>IFERROR(J86/SUM(P86:P87),"-")</f>
        <v>65000</v>
      </c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>
        <f>SUM(X86:X87)-SUM(J86:J87)</f>
        <v>-130000</v>
      </c>
      <c r="AB86" s="85">
        <f>SUM(X86:X87)/SUM(J86:J87)</f>
        <v>0</v>
      </c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>
        <v>1</v>
      </c>
      <c r="BF86" s="113">
        <f>IF(P86=0,"",IF(BE86=0,"",(BE86/P86)))</f>
        <v>0.5</v>
      </c>
      <c r="BG86" s="112"/>
      <c r="BH86" s="114">
        <f>IFERROR(BG86/BE86,"-")</f>
        <v>0</v>
      </c>
      <c r="BI86" s="115"/>
      <c r="BJ86" s="116">
        <f>IFERROR(BI86/BE86,"-")</f>
        <v>0</v>
      </c>
      <c r="BK86" s="117"/>
      <c r="BL86" s="117"/>
      <c r="BM86" s="117"/>
      <c r="BN86" s="119">
        <v>1</v>
      </c>
      <c r="BO86" s="120">
        <f>IF(P86=0,"",IF(BN86=0,"",(BN86/P86)))</f>
        <v>0.5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/>
      <c r="B87" s="203" t="s">
        <v>222</v>
      </c>
      <c r="C87" s="203"/>
      <c r="D87" s="203" t="s">
        <v>168</v>
      </c>
      <c r="E87" s="203" t="s">
        <v>63</v>
      </c>
      <c r="F87" s="203" t="s">
        <v>76</v>
      </c>
      <c r="G87" s="203"/>
      <c r="H87" s="90"/>
      <c r="I87" s="90"/>
      <c r="J87" s="188"/>
      <c r="K87" s="81">
        <v>13</v>
      </c>
      <c r="L87" s="81">
        <v>12</v>
      </c>
      <c r="M87" s="81">
        <v>5</v>
      </c>
      <c r="N87" s="91">
        <v>0</v>
      </c>
      <c r="O87" s="92">
        <v>0</v>
      </c>
      <c r="P87" s="93">
        <f>N87+O87</f>
        <v>0</v>
      </c>
      <c r="Q87" s="82">
        <f>IFERROR(P87/M87,"-")</f>
        <v>0</v>
      </c>
      <c r="R87" s="81">
        <v>0</v>
      </c>
      <c r="S87" s="81">
        <v>0</v>
      </c>
      <c r="T87" s="82" t="str">
        <f>IFERROR(S87/(O87+P87),"-")</f>
        <v>-</v>
      </c>
      <c r="U87" s="182"/>
      <c r="V87" s="84">
        <v>0</v>
      </c>
      <c r="W87" s="82" t="str">
        <f>IF(P87=0,"-",V87/P87)</f>
        <v>-</v>
      </c>
      <c r="X87" s="186">
        <v>0</v>
      </c>
      <c r="Y87" s="187" t="str">
        <f>IFERROR(X87/P87,"-")</f>
        <v>-</v>
      </c>
      <c r="Z87" s="187" t="str">
        <f>IFERROR(X87/V87,"-")</f>
        <v>-</v>
      </c>
      <c r="AA87" s="188"/>
      <c r="AB87" s="85"/>
      <c r="AC87" s="79"/>
      <c r="AD87" s="94"/>
      <c r="AE87" s="95" t="str">
        <f>IF(P87=0,"",IF(AD87=0,"",(AD87/P87)))</f>
        <v/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 t="str">
        <f>IF(P87=0,"",IF(AM87=0,"",(AM87/P87)))</f>
        <v/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 t="str">
        <f>IF(P87=0,"",IF(AV87=0,"",(AV87/P87)))</f>
        <v/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/>
      <c r="BF87" s="113" t="str">
        <f>IF(P87=0,"",IF(BE87=0,"",(BE87/P87)))</f>
        <v/>
      </c>
      <c r="BG87" s="112"/>
      <c r="BH87" s="114" t="str">
        <f>IFERROR(BG87/BE87,"-")</f>
        <v>-</v>
      </c>
      <c r="BI87" s="115"/>
      <c r="BJ87" s="116" t="str">
        <f>IFERROR(BI87/BE87,"-")</f>
        <v>-</v>
      </c>
      <c r="BK87" s="117"/>
      <c r="BL87" s="117"/>
      <c r="BM87" s="117"/>
      <c r="BN87" s="119"/>
      <c r="BO87" s="120" t="str">
        <f>IF(P87=0,"",IF(BN87=0,"",(BN87/P87)))</f>
        <v/>
      </c>
      <c r="BP87" s="121"/>
      <c r="BQ87" s="122" t="str">
        <f>IFERROR(BP87/BN87,"-")</f>
        <v>-</v>
      </c>
      <c r="BR87" s="123"/>
      <c r="BS87" s="124" t="str">
        <f>IFERROR(BR87/BN87,"-")</f>
        <v>-</v>
      </c>
      <c r="BT87" s="125"/>
      <c r="BU87" s="125"/>
      <c r="BV87" s="125"/>
      <c r="BW87" s="126"/>
      <c r="BX87" s="127" t="str">
        <f>IF(P87=0,"",IF(BW87=0,"",(BW87/P87)))</f>
        <v/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 t="str">
        <f>IF(P87=0,"",IF(CF87=0,"",(CF87/P87)))</f>
        <v/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30"/>
      <c r="B88" s="87"/>
      <c r="C88" s="88"/>
      <c r="D88" s="88"/>
      <c r="E88" s="88"/>
      <c r="F88" s="89"/>
      <c r="G88" s="90"/>
      <c r="H88" s="90"/>
      <c r="I88" s="90"/>
      <c r="J88" s="192"/>
      <c r="K88" s="34"/>
      <c r="L88" s="34"/>
      <c r="M88" s="31"/>
      <c r="N88" s="23"/>
      <c r="O88" s="23"/>
      <c r="P88" s="23"/>
      <c r="Q88" s="33"/>
      <c r="R88" s="32"/>
      <c r="S88" s="23"/>
      <c r="T88" s="32"/>
      <c r="U88" s="183"/>
      <c r="V88" s="25"/>
      <c r="W88" s="25"/>
      <c r="X88" s="189"/>
      <c r="Y88" s="189"/>
      <c r="Z88" s="189"/>
      <c r="AA88" s="189"/>
      <c r="AB88" s="33"/>
      <c r="AC88" s="59"/>
      <c r="AD88" s="63"/>
      <c r="AE88" s="64"/>
      <c r="AF88" s="63"/>
      <c r="AG88" s="67"/>
      <c r="AH88" s="68"/>
      <c r="AI88" s="69"/>
      <c r="AJ88" s="70"/>
      <c r="AK88" s="70"/>
      <c r="AL88" s="70"/>
      <c r="AM88" s="63"/>
      <c r="AN88" s="64"/>
      <c r="AO88" s="63"/>
      <c r="AP88" s="67"/>
      <c r="AQ88" s="68"/>
      <c r="AR88" s="69"/>
      <c r="AS88" s="70"/>
      <c r="AT88" s="70"/>
      <c r="AU88" s="70"/>
      <c r="AV88" s="63"/>
      <c r="AW88" s="64"/>
      <c r="AX88" s="63"/>
      <c r="AY88" s="67"/>
      <c r="AZ88" s="68"/>
      <c r="BA88" s="69"/>
      <c r="BB88" s="70"/>
      <c r="BC88" s="70"/>
      <c r="BD88" s="70"/>
      <c r="BE88" s="63"/>
      <c r="BF88" s="64"/>
      <c r="BG88" s="63"/>
      <c r="BH88" s="67"/>
      <c r="BI88" s="68"/>
      <c r="BJ88" s="69"/>
      <c r="BK88" s="70"/>
      <c r="BL88" s="70"/>
      <c r="BM88" s="70"/>
      <c r="BN88" s="65"/>
      <c r="BO88" s="66"/>
      <c r="BP88" s="63"/>
      <c r="BQ88" s="67"/>
      <c r="BR88" s="68"/>
      <c r="BS88" s="69"/>
      <c r="BT88" s="70"/>
      <c r="BU88" s="70"/>
      <c r="BV88" s="70"/>
      <c r="BW88" s="65"/>
      <c r="BX88" s="66"/>
      <c r="BY88" s="63"/>
      <c r="BZ88" s="67"/>
      <c r="CA88" s="68"/>
      <c r="CB88" s="69"/>
      <c r="CC88" s="70"/>
      <c r="CD88" s="70"/>
      <c r="CE88" s="70"/>
      <c r="CF88" s="65"/>
      <c r="CG88" s="66"/>
      <c r="CH88" s="63"/>
      <c r="CI88" s="67"/>
      <c r="CJ88" s="68"/>
      <c r="CK88" s="69"/>
      <c r="CL88" s="70"/>
      <c r="CM88" s="70"/>
      <c r="CN88" s="70"/>
      <c r="CO88" s="71"/>
      <c r="CP88" s="68"/>
      <c r="CQ88" s="68"/>
      <c r="CR88" s="68"/>
      <c r="CS88" s="72"/>
    </row>
    <row r="89" spans="1:98">
      <c r="A89" s="30"/>
      <c r="B89" s="37"/>
      <c r="C89" s="21"/>
      <c r="D89" s="21"/>
      <c r="E89" s="21"/>
      <c r="F89" s="22"/>
      <c r="G89" s="36"/>
      <c r="H89" s="36"/>
      <c r="I89" s="75"/>
      <c r="J89" s="193"/>
      <c r="K89" s="34"/>
      <c r="L89" s="34"/>
      <c r="M89" s="31"/>
      <c r="N89" s="23"/>
      <c r="O89" s="23"/>
      <c r="P89" s="23"/>
      <c r="Q89" s="33"/>
      <c r="R89" s="32"/>
      <c r="S89" s="23"/>
      <c r="T89" s="32"/>
      <c r="U89" s="183"/>
      <c r="V89" s="25"/>
      <c r="W89" s="25"/>
      <c r="X89" s="189"/>
      <c r="Y89" s="189"/>
      <c r="Z89" s="189"/>
      <c r="AA89" s="189"/>
      <c r="AB89" s="33"/>
      <c r="AC89" s="61"/>
      <c r="AD89" s="63"/>
      <c r="AE89" s="64"/>
      <c r="AF89" s="63"/>
      <c r="AG89" s="67"/>
      <c r="AH89" s="68"/>
      <c r="AI89" s="69"/>
      <c r="AJ89" s="70"/>
      <c r="AK89" s="70"/>
      <c r="AL89" s="70"/>
      <c r="AM89" s="63"/>
      <c r="AN89" s="64"/>
      <c r="AO89" s="63"/>
      <c r="AP89" s="67"/>
      <c r="AQ89" s="68"/>
      <c r="AR89" s="69"/>
      <c r="AS89" s="70"/>
      <c r="AT89" s="70"/>
      <c r="AU89" s="70"/>
      <c r="AV89" s="63"/>
      <c r="AW89" s="64"/>
      <c r="AX89" s="63"/>
      <c r="AY89" s="67"/>
      <c r="AZ89" s="68"/>
      <c r="BA89" s="69"/>
      <c r="BB89" s="70"/>
      <c r="BC89" s="70"/>
      <c r="BD89" s="70"/>
      <c r="BE89" s="63"/>
      <c r="BF89" s="64"/>
      <c r="BG89" s="63"/>
      <c r="BH89" s="67"/>
      <c r="BI89" s="68"/>
      <c r="BJ89" s="69"/>
      <c r="BK89" s="70"/>
      <c r="BL89" s="70"/>
      <c r="BM89" s="70"/>
      <c r="BN89" s="65"/>
      <c r="BO89" s="66"/>
      <c r="BP89" s="63"/>
      <c r="BQ89" s="67"/>
      <c r="BR89" s="68"/>
      <c r="BS89" s="69"/>
      <c r="BT89" s="70"/>
      <c r="BU89" s="70"/>
      <c r="BV89" s="70"/>
      <c r="BW89" s="65"/>
      <c r="BX89" s="66"/>
      <c r="BY89" s="63"/>
      <c r="BZ89" s="67"/>
      <c r="CA89" s="68"/>
      <c r="CB89" s="69"/>
      <c r="CC89" s="70"/>
      <c r="CD89" s="70"/>
      <c r="CE89" s="70"/>
      <c r="CF89" s="65"/>
      <c r="CG89" s="66"/>
      <c r="CH89" s="63"/>
      <c r="CI89" s="67"/>
      <c r="CJ89" s="68"/>
      <c r="CK89" s="69"/>
      <c r="CL89" s="70"/>
      <c r="CM89" s="70"/>
      <c r="CN89" s="70"/>
      <c r="CO89" s="71"/>
      <c r="CP89" s="68"/>
      <c r="CQ89" s="68"/>
      <c r="CR89" s="68"/>
      <c r="CS89" s="72"/>
    </row>
    <row r="90" spans="1:98">
      <c r="A90" s="19">
        <f>AB90</f>
        <v>0.58503507404521</v>
      </c>
      <c r="B90" s="39"/>
      <c r="C90" s="39"/>
      <c r="D90" s="39"/>
      <c r="E90" s="39"/>
      <c r="F90" s="39"/>
      <c r="G90" s="40" t="s">
        <v>223</v>
      </c>
      <c r="H90" s="40"/>
      <c r="I90" s="40"/>
      <c r="J90" s="190">
        <f>SUM(J6:J89)</f>
        <v>6415000</v>
      </c>
      <c r="K90" s="41">
        <f>SUM(K6:K89)</f>
        <v>1888</v>
      </c>
      <c r="L90" s="41">
        <f>SUM(L6:L89)</f>
        <v>902</v>
      </c>
      <c r="M90" s="41">
        <f>SUM(M6:M89)</f>
        <v>2295</v>
      </c>
      <c r="N90" s="41">
        <f>SUM(N6:N89)</f>
        <v>339</v>
      </c>
      <c r="O90" s="41">
        <f>SUM(O6:O89)</f>
        <v>2</v>
      </c>
      <c r="P90" s="41">
        <f>SUM(P6:P89)</f>
        <v>341</v>
      </c>
      <c r="Q90" s="42">
        <f>IFERROR(P90/M90,"-")</f>
        <v>0.14858387799564</v>
      </c>
      <c r="R90" s="78">
        <f>SUM(R6:R89)</f>
        <v>40</v>
      </c>
      <c r="S90" s="78">
        <f>SUM(S6:S89)</f>
        <v>119</v>
      </c>
      <c r="T90" s="42">
        <f>IFERROR(R90/P90,"-")</f>
        <v>0.11730205278592</v>
      </c>
      <c r="U90" s="184">
        <f>IFERROR(J90/P90,"-")</f>
        <v>18812.316715543</v>
      </c>
      <c r="V90" s="44">
        <f>SUM(V6:V89)</f>
        <v>90</v>
      </c>
      <c r="W90" s="42">
        <f>IFERROR(V90/P90,"-")</f>
        <v>0.26392961876833</v>
      </c>
      <c r="X90" s="190">
        <f>SUM(X6:X89)</f>
        <v>3753000</v>
      </c>
      <c r="Y90" s="190">
        <f>IFERROR(X90/P90,"-")</f>
        <v>11005.865102639</v>
      </c>
      <c r="Z90" s="190">
        <f>IFERROR(X90/V90,"-")</f>
        <v>41700</v>
      </c>
      <c r="AA90" s="190">
        <f>X90-J90</f>
        <v>-2662000</v>
      </c>
      <c r="AB90" s="47">
        <f>X90/J90</f>
        <v>0.58503507404521</v>
      </c>
      <c r="AC90" s="60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5"/>
    <mergeCell ref="J21:J25"/>
    <mergeCell ref="U21:U25"/>
    <mergeCell ref="AA21:AA25"/>
    <mergeCell ref="AB21:AB25"/>
    <mergeCell ref="A26:A27"/>
    <mergeCell ref="J26:J27"/>
    <mergeCell ref="U26:U27"/>
    <mergeCell ref="AA26:AA27"/>
    <mergeCell ref="AB26:AB27"/>
    <mergeCell ref="A28:A29"/>
    <mergeCell ref="J28:J29"/>
    <mergeCell ref="U28:U29"/>
    <mergeCell ref="AA28:AA29"/>
    <mergeCell ref="AB28:AB29"/>
    <mergeCell ref="A30:A34"/>
    <mergeCell ref="J30:J34"/>
    <mergeCell ref="U30:U34"/>
    <mergeCell ref="AA30:AA34"/>
    <mergeCell ref="AB30:AB34"/>
    <mergeCell ref="A35:A39"/>
    <mergeCell ref="J35:J39"/>
    <mergeCell ref="U35:U39"/>
    <mergeCell ref="AA35:AA39"/>
    <mergeCell ref="AB35:AB39"/>
    <mergeCell ref="A40:A43"/>
    <mergeCell ref="J40:J43"/>
    <mergeCell ref="U40:U43"/>
    <mergeCell ref="AA40:AA43"/>
    <mergeCell ref="AB40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73"/>
    <mergeCell ref="J68:J73"/>
    <mergeCell ref="U68:U73"/>
    <mergeCell ref="AA68:AA73"/>
    <mergeCell ref="AB68:AB73"/>
    <mergeCell ref="A74:A75"/>
    <mergeCell ref="J74:J75"/>
    <mergeCell ref="U74:U75"/>
    <mergeCell ref="AA74:AA75"/>
    <mergeCell ref="AB74:AB75"/>
    <mergeCell ref="A76:A79"/>
    <mergeCell ref="J76:J79"/>
    <mergeCell ref="U76:U79"/>
    <mergeCell ref="AA76:AA79"/>
    <mergeCell ref="AB76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  <mergeCell ref="A86:A87"/>
    <mergeCell ref="J86:J87"/>
    <mergeCell ref="U86:U87"/>
    <mergeCell ref="AA86:AA87"/>
    <mergeCell ref="AB86:AB8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0.054285714285714</v>
      </c>
      <c r="B6" s="203" t="s">
        <v>225</v>
      </c>
      <c r="C6" s="203" t="s">
        <v>226</v>
      </c>
      <c r="D6" s="203" t="s">
        <v>116</v>
      </c>
      <c r="E6" s="203" t="s">
        <v>63</v>
      </c>
      <c r="F6" s="203" t="s">
        <v>227</v>
      </c>
      <c r="G6" s="203" t="s">
        <v>228</v>
      </c>
      <c r="H6" s="90" t="s">
        <v>229</v>
      </c>
      <c r="I6" s="90" t="s">
        <v>230</v>
      </c>
      <c r="J6" s="188">
        <v>350000</v>
      </c>
      <c r="K6" s="81">
        <v>19</v>
      </c>
      <c r="L6" s="81">
        <v>0</v>
      </c>
      <c r="M6" s="81">
        <v>46</v>
      </c>
      <c r="N6" s="91">
        <v>7</v>
      </c>
      <c r="O6" s="92">
        <v>0</v>
      </c>
      <c r="P6" s="93">
        <f>N6+O6</f>
        <v>7</v>
      </c>
      <c r="Q6" s="82">
        <f>IFERROR(P6/M6,"-")</f>
        <v>0.15217391304348</v>
      </c>
      <c r="R6" s="81">
        <v>0</v>
      </c>
      <c r="S6" s="81">
        <v>4</v>
      </c>
      <c r="T6" s="82">
        <f>IFERROR(S6/(O6+P6),"-")</f>
        <v>0.57142857142857</v>
      </c>
      <c r="U6" s="182">
        <f>IFERROR(J6/SUM(P6:P7),"-")</f>
        <v>25000</v>
      </c>
      <c r="V6" s="84">
        <v>1</v>
      </c>
      <c r="W6" s="82">
        <f>IF(P6=0,"-",V6/P6)</f>
        <v>0.14285714285714</v>
      </c>
      <c r="X6" s="186">
        <v>0</v>
      </c>
      <c r="Y6" s="187">
        <f>IFERROR(X6/P6,"-")</f>
        <v>0</v>
      </c>
      <c r="Z6" s="187">
        <f>IFERROR(X6/V6,"-")</f>
        <v>0</v>
      </c>
      <c r="AA6" s="188">
        <f>SUM(X6:X7)-SUM(J6:J7)</f>
        <v>-331000</v>
      </c>
      <c r="AB6" s="85">
        <f>SUM(X6:X7)/SUM(J6:J7)</f>
        <v>0.054285714285714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0.14285714285714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3</v>
      </c>
      <c r="BO6" s="120">
        <f>IF(P6=0,"",IF(BN6=0,"",(BN6/P6)))</f>
        <v>0.42857142857143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3</v>
      </c>
      <c r="BX6" s="127">
        <f>IF(P6=0,"",IF(BW6=0,"",(BW6/P6)))</f>
        <v>0.42857142857143</v>
      </c>
      <c r="BY6" s="128">
        <v>1</v>
      </c>
      <c r="BZ6" s="129">
        <f>IFERROR(BY6/BW6,"-")</f>
        <v>0.33333333333333</v>
      </c>
      <c r="CA6" s="130">
        <v>1000</v>
      </c>
      <c r="CB6" s="131">
        <f>IFERROR(CA6/BW6,"-")</f>
        <v>333.33333333333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0</v>
      </c>
      <c r="CQ6" s="141">
        <v>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231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69</v>
      </c>
      <c r="L7" s="81">
        <v>34</v>
      </c>
      <c r="M7" s="81">
        <v>8</v>
      </c>
      <c r="N7" s="91">
        <v>7</v>
      </c>
      <c r="O7" s="92">
        <v>0</v>
      </c>
      <c r="P7" s="93">
        <f>N7+O7</f>
        <v>7</v>
      </c>
      <c r="Q7" s="82">
        <f>IFERROR(P7/M7,"-")</f>
        <v>0.875</v>
      </c>
      <c r="R7" s="81">
        <v>2</v>
      </c>
      <c r="S7" s="81">
        <v>1</v>
      </c>
      <c r="T7" s="82">
        <f>IFERROR(S7/(O7+P7),"-")</f>
        <v>0.14285714285714</v>
      </c>
      <c r="U7" s="182"/>
      <c r="V7" s="84">
        <v>3</v>
      </c>
      <c r="W7" s="82">
        <f>IF(P7=0,"-",V7/P7)</f>
        <v>0.42857142857143</v>
      </c>
      <c r="X7" s="186">
        <v>19000</v>
      </c>
      <c r="Y7" s="187">
        <f>IFERROR(X7/P7,"-")</f>
        <v>2714.2857142857</v>
      </c>
      <c r="Z7" s="187">
        <f>IFERROR(X7/V7,"-")</f>
        <v>6333.3333333333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4</v>
      </c>
      <c r="BX7" s="127">
        <f>IF(P7=0,"",IF(BW7=0,"",(BW7/P7)))</f>
        <v>0.57142857142857</v>
      </c>
      <c r="BY7" s="128">
        <v>3</v>
      </c>
      <c r="BZ7" s="129">
        <f>IFERROR(BY7/BW7,"-")</f>
        <v>0.75</v>
      </c>
      <c r="CA7" s="130">
        <v>1256000</v>
      </c>
      <c r="CB7" s="131">
        <f>IFERROR(CA7/BW7,"-")</f>
        <v>314000</v>
      </c>
      <c r="CC7" s="132"/>
      <c r="CD7" s="132">
        <v>1</v>
      </c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19000</v>
      </c>
      <c r="CQ7" s="141">
        <v>1237000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0.054285714285714</v>
      </c>
      <c r="B10" s="39"/>
      <c r="C10" s="39"/>
      <c r="D10" s="39"/>
      <c r="E10" s="39"/>
      <c r="F10" s="39"/>
      <c r="G10" s="40" t="s">
        <v>232</v>
      </c>
      <c r="H10" s="40"/>
      <c r="I10" s="40"/>
      <c r="J10" s="190">
        <f>SUM(J6:J9)</f>
        <v>350000</v>
      </c>
      <c r="K10" s="41">
        <f>SUM(K6:K9)</f>
        <v>88</v>
      </c>
      <c r="L10" s="41">
        <f>SUM(L6:L9)</f>
        <v>34</v>
      </c>
      <c r="M10" s="41">
        <f>SUM(M6:M9)</f>
        <v>54</v>
      </c>
      <c r="N10" s="41">
        <f>SUM(N6:N9)</f>
        <v>14</v>
      </c>
      <c r="O10" s="41">
        <f>SUM(O6:O9)</f>
        <v>0</v>
      </c>
      <c r="P10" s="41">
        <f>SUM(P6:P9)</f>
        <v>14</v>
      </c>
      <c r="Q10" s="42">
        <f>IFERROR(P10/M10,"-")</f>
        <v>0.25925925925926</v>
      </c>
      <c r="R10" s="78">
        <f>SUM(R6:R9)</f>
        <v>2</v>
      </c>
      <c r="S10" s="78">
        <f>SUM(S6:S9)</f>
        <v>5</v>
      </c>
      <c r="T10" s="42">
        <f>IFERROR(R10/P10,"-")</f>
        <v>0.14285714285714</v>
      </c>
      <c r="U10" s="184">
        <f>IFERROR(J10/P10,"-")</f>
        <v>25000</v>
      </c>
      <c r="V10" s="44">
        <f>SUM(V6:V9)</f>
        <v>4</v>
      </c>
      <c r="W10" s="42">
        <f>IFERROR(V10/P10,"-")</f>
        <v>0.28571428571429</v>
      </c>
      <c r="X10" s="190">
        <f>SUM(X6:X9)</f>
        <v>19000</v>
      </c>
      <c r="Y10" s="190">
        <f>IFERROR(X10/P10,"-")</f>
        <v>1357.1428571429</v>
      </c>
      <c r="Z10" s="190">
        <f>IFERROR(X10/V10,"-")</f>
        <v>4750</v>
      </c>
      <c r="AA10" s="190">
        <f>X10-J10</f>
        <v>-331000</v>
      </c>
      <c r="AB10" s="47">
        <f>X10/J10</f>
        <v>0.054285714285714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