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<sst xmlns="http://schemas.openxmlformats.org/spreadsheetml/2006/main" uniqueCount="255">
  <si>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</si>
  <si>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</si>
  <si>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</si>
  <si>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</si>
  <si>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</si>
  <si>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</si>
  <si>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</si>
  <si>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</si>
  <si>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</si>
  <si>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</si>
  <si>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</si>
  <si>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</si>
  <si>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</si>
  <si>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</si>
  <si>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</si>
  <si>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</si>
  <si>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</si>
  <si>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</si>
  <si>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</si>
  <si>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</si>
  <si>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</si>
  <si>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</si>
  <si>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</si>
  <si>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</si>
  <si>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</si>
  <si>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</si>
  <si>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</si>
  <si>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</si>
  <si>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</si>
  <si>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</si>
  <si>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</si>
  <si>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</si>
  <si>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</si>
  <si>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</si>
  <si>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</si>
  <si>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</si>
  <si>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</si>
  <si>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</si>
  <si>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</si>
  <si>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</si>
  <si>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</si>
  <si>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</si>
  <si>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</si>
  <si>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</si>
  <si>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</si>
  <si>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</si>
  <si>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</si>
  <si>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</si>
  <si>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</si>
  <si>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</si>
  <si>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</si>
  <si>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</si>
  <si>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</si>
  <si>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</si>
  <si>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</si>
  <si>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</si>
  <si>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</si>
  <si>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</si>
  <si>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</si>
  <si>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</si>
  <si>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</si>
  <si>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np1724</t>
  </si>
  <si>
    <t>C版</t>
  </si>
  <si>
    <t>(新txt)女性から逆指名</t>
  </si>
  <si>
    <t>lp03_a</t>
  </si>
  <si>
    <t>スポニチ関東</t>
  </si>
  <si>
    <t>4C終面全5段</t>
  </si>
  <si>
    <t>np1725</t>
  </si>
  <si>
    <t>スポニチ関西</t>
  </si>
  <si>
    <t>np1726</t>
  </si>
  <si>
    <t>スポニチ西部</t>
  </si>
  <si>
    <t>np1727</t>
  </si>
  <si>
    <t>スポニチ北海道</t>
  </si>
  <si>
    <t>np1728</t>
  </si>
  <si>
    <t>(空電共通)</t>
  </si>
  <si>
    <t>空電</t>
  </si>
  <si>
    <t>空電 (共通)</t>
  </si>
  <si>
    <t>np1729</t>
  </si>
  <si>
    <t>サンスポ関西</t>
  </si>
  <si>
    <t>8月18日(日)</t>
  </si>
  <si>
    <t>np1730</t>
  </si>
  <si>
    <t>np1731</t>
  </si>
  <si>
    <t>サンスポ関東</t>
  </si>
  <si>
    <t>全5段</t>
  </si>
  <si>
    <t>8月04日(日)</t>
  </si>
  <si>
    <t>np1732</t>
  </si>
  <si>
    <t>np1733</t>
  </si>
  <si>
    <t>黒：記事風版</t>
  </si>
  <si>
    <t>オシャレ不要！！オッサンは中身で勝負</t>
  </si>
  <si>
    <t>8月17日(土)</t>
  </si>
  <si>
    <t>np1734</t>
  </si>
  <si>
    <t>np1735</t>
  </si>
  <si>
    <t>ニッカン関西</t>
  </si>
  <si>
    <t>4C全面</t>
  </si>
  <si>
    <t>8月12日(月)</t>
  </si>
  <si>
    <t>np1736</t>
  </si>
  <si>
    <t>np1737</t>
  </si>
  <si>
    <t>スポーツ報知関東</t>
  </si>
  <si>
    <t>np1738</t>
  </si>
  <si>
    <t>np1739</t>
  </si>
  <si>
    <t>恋愛経験は不要！女性がリードしてくれます</t>
  </si>
  <si>
    <t>8月10日(土)</t>
  </si>
  <si>
    <t>np1740</t>
  </si>
  <si>
    <t>np1741</t>
  </si>
  <si>
    <t>右女３</t>
  </si>
  <si>
    <t>83「海よりも家でビール。1人よりも2人でラブラブ。」</t>
  </si>
  <si>
    <t>スポーツ報知関西　1回目</t>
  </si>
  <si>
    <t>4C終面雑報</t>
  </si>
  <si>
    <t>np1742</t>
  </si>
  <si>
    <t>84「キスしたな？母さんにもされたことないのに！」</t>
  </si>
  <si>
    <t>スポーツ報知関西　2回目</t>
  </si>
  <si>
    <t>np1743</t>
  </si>
  <si>
    <t>85「男女の交流戦開幕！」</t>
  </si>
  <si>
    <t>スポーツ報知関西　3回目</t>
  </si>
  <si>
    <t>np1744</t>
  </si>
  <si>
    <t>86「60代、70代男性にも新しい出会いの予感」</t>
  </si>
  <si>
    <t>スポーツ報知関西　4回目</t>
  </si>
  <si>
    <t>np1745</t>
  </si>
  <si>
    <t>スポーツ報知関西　5回目</t>
  </si>
  <si>
    <t>np1746</t>
  </si>
  <si>
    <t>スポーツ報知関西　6回目</t>
  </si>
  <si>
    <t>np1747</t>
  </si>
  <si>
    <t>スポーツ報知関西　7回目</t>
  </si>
  <si>
    <t>np1748</t>
  </si>
  <si>
    <t>スポーツ報知関西　8回目</t>
  </si>
  <si>
    <t>np1749</t>
  </si>
  <si>
    <t>スポーツ報知関西　9回目</t>
  </si>
  <si>
    <t>np1750</t>
  </si>
  <si>
    <t>スポーツ報知関西　10回目</t>
  </si>
  <si>
    <t>np1751</t>
  </si>
  <si>
    <t>スポーツ報知関西　11回目</t>
  </si>
  <si>
    <t>np1752</t>
  </si>
  <si>
    <t>スポーツ報知関西　12回目</t>
  </si>
  <si>
    <t>np1753</t>
  </si>
  <si>
    <t>スポーツ報知関西　13回目</t>
  </si>
  <si>
    <t>np1754</t>
  </si>
  <si>
    <t>共通</t>
  </si>
  <si>
    <t>np1755</t>
  </si>
  <si>
    <t>デイリースポーツ関西</t>
  </si>
  <si>
    <t>全5段・半5段段つかみ10段保証</t>
  </si>
  <si>
    <t>10段保証</t>
  </si>
  <si>
    <t>np1756</t>
  </si>
  <si>
    <t>np1757</t>
  </si>
  <si>
    <t>黒：熟女版</t>
  </si>
  <si>
    <t>np1758</t>
  </si>
  <si>
    <t>４コマ漫画版</t>
  </si>
  <si>
    <t>女性からナンパしてほしい</t>
  </si>
  <si>
    <t>np1759</t>
  </si>
  <si>
    <t>漫画版</t>
  </si>
  <si>
    <t>献身交際。キュートな四十路妻。</t>
  </si>
  <si>
    <t>np1760</t>
  </si>
  <si>
    <t>np1761</t>
  </si>
  <si>
    <t>半2段つかみ20段保証</t>
  </si>
  <si>
    <t>20段保証</t>
  </si>
  <si>
    <t>np1762</t>
  </si>
  <si>
    <t>半3段つかみ20段保証</t>
  </si>
  <si>
    <t>np1763</t>
  </si>
  <si>
    <t>半5段つかみ20段保証</t>
  </si>
  <si>
    <t>np1764</t>
  </si>
  <si>
    <t>np1765</t>
  </si>
  <si>
    <t>東スポ</t>
  </si>
  <si>
    <t>全2段金土</t>
  </si>
  <si>
    <t>8/1～</t>
  </si>
  <si>
    <t>np1766</t>
  </si>
  <si>
    <t>np1767</t>
  </si>
  <si>
    <t>np1768</t>
  </si>
  <si>
    <t>np1769</t>
  </si>
  <si>
    <t>np1770</t>
  </si>
  <si>
    <t>np1771</t>
  </si>
  <si>
    <t>みすず学苑版</t>
  </si>
  <si>
    <t>熟女が怒涛の個人レッスン</t>
  </si>
  <si>
    <t>np1772</t>
  </si>
  <si>
    <t>np1773</t>
  </si>
  <si>
    <t>np1774</t>
  </si>
  <si>
    <t>np1775</t>
  </si>
  <si>
    <t>np1776</t>
  </si>
  <si>
    <t>np1777</t>
  </si>
  <si>
    <t>8月25日(日)</t>
  </si>
  <si>
    <t>np1778</t>
  </si>
  <si>
    <t>np1779</t>
  </si>
  <si>
    <t>8月09日(金)</t>
  </si>
  <si>
    <t>np1780</t>
  </si>
  <si>
    <t>np1781</t>
  </si>
  <si>
    <t>8月31日(土)</t>
  </si>
  <si>
    <t>np1782</t>
  </si>
  <si>
    <t>np1783</t>
  </si>
  <si>
    <t>np1784</t>
  </si>
  <si>
    <t>np1785</t>
  </si>
  <si>
    <t>8月08日(木)</t>
  </si>
  <si>
    <t>np1786</t>
  </si>
  <si>
    <t>np1787</t>
  </si>
  <si>
    <t>np1788</t>
  </si>
  <si>
    <t>np1789</t>
  </si>
  <si>
    <t>九スポ</t>
  </si>
  <si>
    <t>np1790</t>
  </si>
  <si>
    <t>np1791</t>
  </si>
  <si>
    <t>np1792</t>
  </si>
  <si>
    <t>np1793</t>
  </si>
  <si>
    <t>8月02日(金)</t>
  </si>
  <si>
    <t>np1794</t>
  </si>
  <si>
    <t>np1795</t>
  </si>
  <si>
    <t>8月07日(水)</t>
  </si>
  <si>
    <t>np1796</t>
  </si>
  <si>
    <t>np1797</t>
  </si>
  <si>
    <t>記事</t>
  </si>
  <si>
    <t>4C記事枠</t>
  </si>
  <si>
    <t>8月03日(土)</t>
  </si>
  <si>
    <t>np1798</t>
  </si>
  <si>
    <t>8月11日(日)</t>
  </si>
  <si>
    <t>np1799</t>
  </si>
  <si>
    <t>np1800</t>
  </si>
  <si>
    <t>np1801</t>
  </si>
  <si>
    <t>np1802</t>
  </si>
  <si>
    <t>np1803</t>
  </si>
  <si>
    <t>道新スポーツ</t>
  </si>
  <si>
    <t>np1804</t>
  </si>
  <si>
    <t>np1805</t>
  </si>
  <si>
    <t>np1806</t>
  </si>
  <si>
    <t>np1807</t>
  </si>
  <si>
    <t>np1808</t>
  </si>
  <si>
    <t>np1809</t>
  </si>
  <si>
    <t>スポーツ報知関西</t>
  </si>
  <si>
    <t>np1810</t>
  </si>
  <si>
    <t>np1811</t>
  </si>
  <si>
    <t>np1812</t>
  </si>
  <si>
    <t>np1813</t>
  </si>
  <si>
    <t>中京スポーツ</t>
  </si>
  <si>
    <t>np1814</t>
  </si>
  <si>
    <t>np1815</t>
  </si>
  <si>
    <t>np1816</t>
  </si>
  <si>
    <t>新聞 TOTAL</t>
  </si>
  <si>
    <t>●雑誌 広告</t>
  </si>
  <si>
    <t>zw159</t>
  </si>
  <si>
    <t>芸文社</t>
  </si>
  <si>
    <t>新50代</t>
  </si>
  <si>
    <t>女性から逆指名</t>
  </si>
  <si>
    <t>lp03_l</t>
  </si>
  <si>
    <t>カミオン</t>
  </si>
  <si>
    <t>4C1P</t>
  </si>
  <si>
    <t>8月01日(木)</t>
  </si>
  <si>
    <t>zw160</t>
  </si>
  <si>
    <t>zw161</t>
  </si>
  <si>
    <t>光文社</t>
  </si>
  <si>
    <t>FLASH(合併号)</t>
  </si>
  <si>
    <t>8月06日(火)</t>
  </si>
  <si>
    <t>zw162</t>
  </si>
  <si>
    <t>zw163</t>
  </si>
  <si>
    <t>扶桑社</t>
  </si>
  <si>
    <t>Tvnavi</t>
  </si>
  <si>
    <t>(月間Tvnavi)①</t>
  </si>
  <si>
    <t>8月24日(土)</t>
  </si>
  <si>
    <t>zw164</t>
  </si>
  <si>
    <t>zw165</t>
  </si>
  <si>
    <t>zw166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</si>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</sst>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93</v>
      </c>
      <c r="D6" s="195">
        <v>5740000</v>
      </c>
      <c r="E6" s="81">
        <v>2208</v>
      </c>
      <c r="F6" s="81">
        <v>959</v>
      </c>
      <c r="G6" s="81">
        <v>2396</v>
      </c>
      <c r="H6" s="91">
        <v>404</v>
      </c>
      <c r="I6" s="92">
        <v>1</v>
      </c>
      <c r="J6" s="145">
        <f>H6+I6</f>
        <v>405</v>
      </c>
      <c r="K6" s="82">
        <f>IFERROR(J6/G6,"-")</f>
        <v>0.16903171953255</v>
      </c>
      <c r="L6" s="81">
        <v>46</v>
      </c>
      <c r="M6" s="81">
        <v>154</v>
      </c>
      <c r="N6" s="82">
        <f>IFERROR(L6/J6,"-")</f>
        <v>0.11358024691358</v>
      </c>
      <c r="O6" s="83">
        <f>IFERROR(D6/J6,"-")</f>
        <v>14172.839506173</v>
      </c>
      <c r="P6" s="84">
        <v>115</v>
      </c>
      <c r="Q6" s="82">
        <f>IFERROR(P6/J6,"-")</f>
        <v>0.28395061728395</v>
      </c>
      <c r="R6" s="200">
        <v>3966500</v>
      </c>
      <c r="S6" s="201">
        <f>IFERROR(R6/J6,"-")</f>
        <v>9793.8271604938</v>
      </c>
      <c r="T6" s="201">
        <f>IFERROR(R6/P6,"-")</f>
        <v>34491.304347826</v>
      </c>
      <c r="U6" s="195">
        <f>IFERROR(R6-D6,"-")</f>
        <v>-1773500</v>
      </c>
      <c r="V6" s="85">
        <f>R6/D6</f>
        <v>0.69102787456446</v>
      </c>
      <c r="W6" s="79"/>
      <c r="X6" s="144"/>
    </row>
    <row r="7" spans="1:24">
      <c r="A7" s="80"/>
      <c r="B7" s="86" t="s">
        <v>24</v>
      </c>
      <c r="C7" s="86">
        <v>8</v>
      </c>
      <c r="D7" s="195">
        <v>575000</v>
      </c>
      <c r="E7" s="81">
        <v>269</v>
      </c>
      <c r="F7" s="81">
        <v>114</v>
      </c>
      <c r="G7" s="81">
        <v>306</v>
      </c>
      <c r="H7" s="91">
        <v>77</v>
      </c>
      <c r="I7" s="92">
        <v>4</v>
      </c>
      <c r="J7" s="145">
        <f>H7+I7</f>
        <v>81</v>
      </c>
      <c r="K7" s="82">
        <f>IFERROR(J7/G7,"-")</f>
        <v>0.26470588235294</v>
      </c>
      <c r="L7" s="81">
        <v>9</v>
      </c>
      <c r="M7" s="81">
        <v>27</v>
      </c>
      <c r="N7" s="82">
        <f>IFERROR(L7/J7,"-")</f>
        <v>0.11111111111111</v>
      </c>
      <c r="O7" s="83">
        <f>IFERROR(D7/J7,"-")</f>
        <v>7098.7654320988</v>
      </c>
      <c r="P7" s="84">
        <v>16</v>
      </c>
      <c r="Q7" s="82">
        <f>IFERROR(P7/J7,"-")</f>
        <v>0.19753086419753</v>
      </c>
      <c r="R7" s="200">
        <v>489000</v>
      </c>
      <c r="S7" s="201">
        <f>IFERROR(R7/J7,"-")</f>
        <v>6037.037037037</v>
      </c>
      <c r="T7" s="201">
        <f>IFERROR(R7/P7,"-")</f>
        <v>30562.5</v>
      </c>
      <c r="U7" s="195">
        <f>IFERROR(R7-D7,"-")</f>
        <v>-86000</v>
      </c>
      <c r="V7" s="85">
        <f>R7/D7</f>
        <v>0.8504347826087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6315000</v>
      </c>
      <c r="E10" s="41">
        <f>SUM(E6:E8)</f>
        <v>2477</v>
      </c>
      <c r="F10" s="41">
        <f>SUM(F6:F8)</f>
        <v>1073</v>
      </c>
      <c r="G10" s="41">
        <f>SUM(G6:G8)</f>
        <v>2702</v>
      </c>
      <c r="H10" s="41">
        <f>SUM(H6:H8)</f>
        <v>481</v>
      </c>
      <c r="I10" s="41">
        <f>SUM(I6:I8)</f>
        <v>5</v>
      </c>
      <c r="J10" s="41">
        <f>SUM(J6:J8)</f>
        <v>486</v>
      </c>
      <c r="K10" s="42">
        <f>IFERROR(J10/G10,"-")</f>
        <v>0.17986676535899</v>
      </c>
      <c r="L10" s="78">
        <f>SUM(L6:L8)</f>
        <v>55</v>
      </c>
      <c r="M10" s="78">
        <f>SUM(M6:M8)</f>
        <v>181</v>
      </c>
      <c r="N10" s="42">
        <f>IFERROR(L10/J10,"-")</f>
        <v>0.11316872427984</v>
      </c>
      <c r="O10" s="43">
        <f>IFERROR(D10/J10,"-")</f>
        <v>12993.827160494</v>
      </c>
      <c r="P10" s="44">
        <f>SUM(P6:P8)</f>
        <v>131</v>
      </c>
      <c r="Q10" s="42">
        <f>IFERROR(P10/J10,"-")</f>
        <v>0.26954732510288</v>
      </c>
      <c r="R10" s="45">
        <f>SUM(R6:R8)</f>
        <v>4455500</v>
      </c>
      <c r="S10" s="45">
        <f>IFERROR(R10/J10,"-")</f>
        <v>9167.695473251</v>
      </c>
      <c r="T10" s="45">
        <f>IFERROR(R10/P10,"-")</f>
        <v>34011.450381679</v>
      </c>
      <c r="U10" s="46">
        <f>SUM(U6:U8)</f>
        <v>-1859500</v>
      </c>
      <c r="V10" s="47">
        <f>IFERROR(R10/D10,"-")</f>
        <v>0.7055423594616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0.26142857142857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/>
      <c r="J6" s="188">
        <v>700000</v>
      </c>
      <c r="K6" s="81">
        <v>41</v>
      </c>
      <c r="L6" s="81">
        <v>0</v>
      </c>
      <c r="M6" s="81">
        <v>111</v>
      </c>
      <c r="N6" s="91">
        <v>24</v>
      </c>
      <c r="O6" s="92">
        <v>0</v>
      </c>
      <c r="P6" s="93">
        <f>N6+O6</f>
        <v>24</v>
      </c>
      <c r="Q6" s="82">
        <f>IFERROR(P6/M6,"-")</f>
        <v>0.21621621621622</v>
      </c>
      <c r="R6" s="81">
        <v>0</v>
      </c>
      <c r="S6" s="81">
        <v>12</v>
      </c>
      <c r="T6" s="82">
        <f>IFERROR(S6/(O6+P6),"-")</f>
        <v>0.5</v>
      </c>
      <c r="U6" s="182">
        <f>IFERROR(J6/SUM(P6:P10),"-")</f>
        <v>9589.0410958904</v>
      </c>
      <c r="V6" s="84">
        <v>5</v>
      </c>
      <c r="W6" s="82">
        <f>IF(P6=0,"-",V6/P6)</f>
        <v>0.20833333333333</v>
      </c>
      <c r="X6" s="186">
        <v>54000</v>
      </c>
      <c r="Y6" s="187">
        <f>IFERROR(X6/P6,"-")</f>
        <v>2250</v>
      </c>
      <c r="Z6" s="187">
        <f>IFERROR(X6/V6,"-")</f>
        <v>10800</v>
      </c>
      <c r="AA6" s="188">
        <f>SUM(X6:X10)-SUM(J6:J10)</f>
        <v>-517000</v>
      </c>
      <c r="AB6" s="85">
        <f>SUM(X6:X10)/SUM(J6:J10)</f>
        <v>0.26142857142857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0.083333333333333</v>
      </c>
      <c r="AO6" s="100">
        <v>1</v>
      </c>
      <c r="AP6" s="102">
        <f>IFERROR(AP6/AM6,"-")</f>
        <v>0</v>
      </c>
      <c r="AQ6" s="103">
        <v>6000</v>
      </c>
      <c r="AR6" s="104">
        <f>IFERROR(AQ6/AM6,"-")</f>
        <v>3000</v>
      </c>
      <c r="AS6" s="105"/>
      <c r="AT6" s="105">
        <v>1</v>
      </c>
      <c r="AU6" s="105"/>
      <c r="AV6" s="106">
        <v>1</v>
      </c>
      <c r="AW6" s="107">
        <f>IF(P6=0,"",IF(AV6=0,"",(AV6/P6)))</f>
        <v>0.041666666666667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9</v>
      </c>
      <c r="BF6" s="113">
        <f>IF(P6=0,"",IF(BE6=0,"",(BE6/P6)))</f>
        <v>0.375</v>
      </c>
      <c r="BG6" s="112">
        <v>2</v>
      </c>
      <c r="BH6" s="114">
        <f>IFERROR(BG6/BE6,"-")</f>
        <v>0.22222222222222</v>
      </c>
      <c r="BI6" s="115">
        <v>29000</v>
      </c>
      <c r="BJ6" s="116">
        <f>IFERROR(BI6/BE6,"-")</f>
        <v>3222.2222222222</v>
      </c>
      <c r="BK6" s="117">
        <v>1</v>
      </c>
      <c r="BL6" s="117"/>
      <c r="BM6" s="117">
        <v>1</v>
      </c>
      <c r="BN6" s="119">
        <v>8</v>
      </c>
      <c r="BO6" s="120">
        <f>IF(P6=0,"",IF(BN6=0,"",(BN6/P6)))</f>
        <v>0.33333333333333</v>
      </c>
      <c r="BP6" s="121">
        <v>1</v>
      </c>
      <c r="BQ6" s="122">
        <f>IFERROR(BP6/BN6,"-")</f>
        <v>0.125</v>
      </c>
      <c r="BR6" s="123">
        <v>20000</v>
      </c>
      <c r="BS6" s="124">
        <f>IFERROR(BR6/BN6,"-")</f>
        <v>2500</v>
      </c>
      <c r="BT6" s="125"/>
      <c r="BU6" s="125"/>
      <c r="BV6" s="125">
        <v>1</v>
      </c>
      <c r="BW6" s="126">
        <v>3</v>
      </c>
      <c r="BX6" s="127">
        <f>IF(P6=0,"",IF(BW6=0,"",(BW6/P6)))</f>
        <v>0.125</v>
      </c>
      <c r="BY6" s="128">
        <v>1</v>
      </c>
      <c r="BZ6" s="129">
        <f>IFERROR(BY6/BW6,"-")</f>
        <v>0.33333333333333</v>
      </c>
      <c r="CA6" s="130">
        <v>4000</v>
      </c>
      <c r="CB6" s="131">
        <f>IFERROR(CA6/BW6,"-")</f>
        <v>1333.3333333333</v>
      </c>
      <c r="CC6" s="132"/>
      <c r="CD6" s="132">
        <v>1</v>
      </c>
      <c r="CE6" s="132"/>
      <c r="CF6" s="133">
        <v>1</v>
      </c>
      <c r="CG6" s="134">
        <f>IF(P6=0,"",IF(CF6=0,"",(CF6/P6)))</f>
        <v>0.041666666666667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5</v>
      </c>
      <c r="CP6" s="141">
        <v>54000</v>
      </c>
      <c r="CQ6" s="141">
        <v>24000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62</v>
      </c>
      <c r="E7" s="203" t="s">
        <v>63</v>
      </c>
      <c r="F7" s="203" t="s">
        <v>64</v>
      </c>
      <c r="G7" s="203" t="s">
        <v>68</v>
      </c>
      <c r="H7" s="90" t="s">
        <v>66</v>
      </c>
      <c r="I7" s="90"/>
      <c r="J7" s="188"/>
      <c r="K7" s="81">
        <v>19</v>
      </c>
      <c r="L7" s="81">
        <v>0</v>
      </c>
      <c r="M7" s="81">
        <v>114</v>
      </c>
      <c r="N7" s="91">
        <v>8</v>
      </c>
      <c r="O7" s="92">
        <v>0</v>
      </c>
      <c r="P7" s="93">
        <f>N7+O7</f>
        <v>8</v>
      </c>
      <c r="Q7" s="82">
        <f>IFERROR(P7/M7,"-")</f>
        <v>0.070175438596491</v>
      </c>
      <c r="R7" s="81">
        <v>0</v>
      </c>
      <c r="S7" s="81">
        <v>4</v>
      </c>
      <c r="T7" s="82">
        <f>IFERROR(S7/(O7+P7),"-")</f>
        <v>0.5</v>
      </c>
      <c r="U7" s="182"/>
      <c r="V7" s="84">
        <v>3</v>
      </c>
      <c r="W7" s="82">
        <f>IF(P7=0,"-",V7/P7)</f>
        <v>0.375</v>
      </c>
      <c r="X7" s="186">
        <v>25000</v>
      </c>
      <c r="Y7" s="187">
        <f>IFERROR(X7/P7,"-")</f>
        <v>3125</v>
      </c>
      <c r="Z7" s="187">
        <f>IFERROR(X7/V7,"-")</f>
        <v>8333.3333333333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0.25</v>
      </c>
      <c r="BG7" s="112">
        <v>1</v>
      </c>
      <c r="BH7" s="114">
        <f>IFERROR(BG7/BE7,"-")</f>
        <v>0.5</v>
      </c>
      <c r="BI7" s="115">
        <v>15000</v>
      </c>
      <c r="BJ7" s="116">
        <f>IFERROR(BI7/BE7,"-")</f>
        <v>7500</v>
      </c>
      <c r="BK7" s="117"/>
      <c r="BL7" s="117">
        <v>1</v>
      </c>
      <c r="BM7" s="117"/>
      <c r="BN7" s="119">
        <v>1</v>
      </c>
      <c r="BO7" s="120">
        <f>IF(P7=0,"",IF(BN7=0,"",(BN7/P7)))</f>
        <v>0.125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0.5</v>
      </c>
      <c r="BY7" s="128">
        <v>2</v>
      </c>
      <c r="BZ7" s="129">
        <f>IFERROR(BY7/BW7,"-")</f>
        <v>0.5</v>
      </c>
      <c r="CA7" s="130">
        <v>150000</v>
      </c>
      <c r="CB7" s="131">
        <f>IFERROR(CA7/BW7,"-")</f>
        <v>37500</v>
      </c>
      <c r="CC7" s="132"/>
      <c r="CD7" s="132"/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25000</v>
      </c>
      <c r="CQ7" s="141">
        <v>120000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69</v>
      </c>
      <c r="C8" s="203"/>
      <c r="D8" s="203" t="s">
        <v>62</v>
      </c>
      <c r="E8" s="203" t="s">
        <v>63</v>
      </c>
      <c r="F8" s="203" t="s">
        <v>64</v>
      </c>
      <c r="G8" s="203" t="s">
        <v>70</v>
      </c>
      <c r="H8" s="90" t="s">
        <v>66</v>
      </c>
      <c r="I8" s="90"/>
      <c r="J8" s="188"/>
      <c r="K8" s="81">
        <v>12</v>
      </c>
      <c r="L8" s="81">
        <v>0</v>
      </c>
      <c r="M8" s="81">
        <v>42</v>
      </c>
      <c r="N8" s="91">
        <v>3</v>
      </c>
      <c r="O8" s="92">
        <v>0</v>
      </c>
      <c r="P8" s="93">
        <f>N8+O8</f>
        <v>3</v>
      </c>
      <c r="Q8" s="82">
        <f>IFERROR(P8/M8,"-")</f>
        <v>0.071428571428571</v>
      </c>
      <c r="R8" s="81">
        <v>0</v>
      </c>
      <c r="S8" s="81">
        <v>3</v>
      </c>
      <c r="T8" s="82">
        <f>IFERROR(S8/(O8+P8),"-")</f>
        <v>1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2</v>
      </c>
      <c r="AW8" s="107">
        <f>IF(P8=0,"",IF(AV8=0,"",(AV8/P8)))</f>
        <v>0.66666666666667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62</v>
      </c>
      <c r="E9" s="203" t="s">
        <v>63</v>
      </c>
      <c r="F9" s="203" t="s">
        <v>64</v>
      </c>
      <c r="G9" s="203" t="s">
        <v>72</v>
      </c>
      <c r="H9" s="90" t="s">
        <v>66</v>
      </c>
      <c r="I9" s="90"/>
      <c r="J9" s="188"/>
      <c r="K9" s="81">
        <v>13</v>
      </c>
      <c r="L9" s="81">
        <v>0</v>
      </c>
      <c r="M9" s="81">
        <v>33</v>
      </c>
      <c r="N9" s="91">
        <v>6</v>
      </c>
      <c r="O9" s="92">
        <v>0</v>
      </c>
      <c r="P9" s="93">
        <f>N9+O9</f>
        <v>6</v>
      </c>
      <c r="Q9" s="82">
        <f>IFERROR(P9/M9,"-")</f>
        <v>0.18181818181818</v>
      </c>
      <c r="R9" s="81">
        <v>0</v>
      </c>
      <c r="S9" s="81">
        <v>2</v>
      </c>
      <c r="T9" s="82">
        <f>IFERROR(S9/(O9+P9),"-")</f>
        <v>0.33333333333333</v>
      </c>
      <c r="U9" s="182"/>
      <c r="V9" s="84">
        <v>2</v>
      </c>
      <c r="W9" s="82">
        <f>IF(P9=0,"-",V9/P9)</f>
        <v>0.33333333333333</v>
      </c>
      <c r="X9" s="186">
        <v>3000</v>
      </c>
      <c r="Y9" s="187">
        <f>IFERROR(X9/P9,"-")</f>
        <v>500</v>
      </c>
      <c r="Z9" s="187">
        <f>IFERROR(X9/V9,"-")</f>
        <v>1500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0.16666666666667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0.5</v>
      </c>
      <c r="BY9" s="128">
        <v>2</v>
      </c>
      <c r="BZ9" s="129">
        <f>IFERROR(BY9/BW9,"-")</f>
        <v>0.66666666666667</v>
      </c>
      <c r="CA9" s="130">
        <v>6000</v>
      </c>
      <c r="CB9" s="131">
        <f>IFERROR(CA9/BW9,"-")</f>
        <v>2000</v>
      </c>
      <c r="CC9" s="132">
        <v>2</v>
      </c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74</v>
      </c>
      <c r="F10" s="203" t="s">
        <v>75</v>
      </c>
      <c r="G10" s="203" t="s">
        <v>76</v>
      </c>
      <c r="H10" s="90"/>
      <c r="I10" s="90"/>
      <c r="J10" s="188"/>
      <c r="K10" s="81">
        <v>179</v>
      </c>
      <c r="L10" s="81">
        <v>123</v>
      </c>
      <c r="M10" s="81">
        <v>36</v>
      </c>
      <c r="N10" s="91">
        <v>32</v>
      </c>
      <c r="O10" s="92">
        <v>0</v>
      </c>
      <c r="P10" s="93">
        <f>N10+O10</f>
        <v>32</v>
      </c>
      <c r="Q10" s="82">
        <f>IFERROR(P10/M10,"-")</f>
        <v>0.88888888888889</v>
      </c>
      <c r="R10" s="81">
        <v>5</v>
      </c>
      <c r="S10" s="81">
        <v>11</v>
      </c>
      <c r="T10" s="82">
        <f>IFERROR(S10/(O10+P10),"-")</f>
        <v>0.34375</v>
      </c>
      <c r="U10" s="182"/>
      <c r="V10" s="84">
        <v>11</v>
      </c>
      <c r="W10" s="82">
        <f>IF(P10=0,"-",V10/P10)</f>
        <v>0.34375</v>
      </c>
      <c r="X10" s="186">
        <v>101000</v>
      </c>
      <c r="Y10" s="187">
        <f>IFERROR(X10/P10,"-")</f>
        <v>3156.25</v>
      </c>
      <c r="Z10" s="187">
        <f>IFERROR(X10/V10,"-")</f>
        <v>9181.8181818182</v>
      </c>
      <c r="AA10" s="188"/>
      <c r="AB10" s="85"/>
      <c r="AC10" s="79"/>
      <c r="AD10" s="94">
        <v>1</v>
      </c>
      <c r="AE10" s="95">
        <f>IF(P10=0,"",IF(AD10=0,"",(AD10/P10)))</f>
        <v>0.03125</v>
      </c>
      <c r="AF10" s="94">
        <v>1</v>
      </c>
      <c r="AG10" s="96">
        <f>IFERROR(AF10/AD10,"-")</f>
        <v>1</v>
      </c>
      <c r="AH10" s="97">
        <v>3000</v>
      </c>
      <c r="AI10" s="98">
        <f>IFERROR(AH10/AD10,"-")</f>
        <v>3000</v>
      </c>
      <c r="AJ10" s="99">
        <v>1</v>
      </c>
      <c r="AK10" s="99"/>
      <c r="AL10" s="99"/>
      <c r="AM10" s="100">
        <v>1</v>
      </c>
      <c r="AN10" s="101">
        <f>IF(P10=0,"",IF(AM10=0,"",(AM10/P10)))</f>
        <v>0.03125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4</v>
      </c>
      <c r="BF10" s="113">
        <f>IF(P10=0,"",IF(BE10=0,"",(BE10/P10)))</f>
        <v>0.125</v>
      </c>
      <c r="BG10" s="112">
        <v>3</v>
      </c>
      <c r="BH10" s="114">
        <f>IFERROR(BG10/BE10,"-")</f>
        <v>0.75</v>
      </c>
      <c r="BI10" s="115">
        <v>29000</v>
      </c>
      <c r="BJ10" s="116">
        <f>IFERROR(BI10/BE10,"-")</f>
        <v>7250</v>
      </c>
      <c r="BK10" s="117">
        <v>1</v>
      </c>
      <c r="BL10" s="117">
        <v>1</v>
      </c>
      <c r="BM10" s="117">
        <v>1</v>
      </c>
      <c r="BN10" s="119">
        <v>8</v>
      </c>
      <c r="BO10" s="120">
        <f>IF(P10=0,"",IF(BN10=0,"",(BN10/P10)))</f>
        <v>0.25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15</v>
      </c>
      <c r="BX10" s="127">
        <f>IF(P10=0,"",IF(BW10=0,"",(BW10/P10)))</f>
        <v>0.46875</v>
      </c>
      <c r="BY10" s="128">
        <v>5</v>
      </c>
      <c r="BZ10" s="129">
        <f>IFERROR(BY10/BW10,"-")</f>
        <v>0.33333333333333</v>
      </c>
      <c r="CA10" s="130">
        <v>295000</v>
      </c>
      <c r="CB10" s="131">
        <f>IFERROR(CA10/BW10,"-")</f>
        <v>19666.666666667</v>
      </c>
      <c r="CC10" s="132">
        <v>2</v>
      </c>
      <c r="CD10" s="132"/>
      <c r="CE10" s="132">
        <v>3</v>
      </c>
      <c r="CF10" s="133">
        <v>3</v>
      </c>
      <c r="CG10" s="134">
        <f>IF(P10=0,"",IF(CF10=0,"",(CF10/P10)))</f>
        <v>0.09375</v>
      </c>
      <c r="CH10" s="135">
        <v>2</v>
      </c>
      <c r="CI10" s="136">
        <f>IFERROR(CH10/CF10,"-")</f>
        <v>0.66666666666667</v>
      </c>
      <c r="CJ10" s="137">
        <v>66000</v>
      </c>
      <c r="CK10" s="138">
        <f>IFERROR(CJ10/CF10,"-")</f>
        <v>22000</v>
      </c>
      <c r="CL10" s="139">
        <v>1</v>
      </c>
      <c r="CM10" s="139"/>
      <c r="CN10" s="139">
        <v>1</v>
      </c>
      <c r="CO10" s="140">
        <v>11</v>
      </c>
      <c r="CP10" s="141">
        <v>101000</v>
      </c>
      <c r="CQ10" s="141">
        <v>261000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1.3877192982456</v>
      </c>
      <c r="B11" s="203" t="s">
        <v>77</v>
      </c>
      <c r="C11" s="203"/>
      <c r="D11" s="203" t="s">
        <v>62</v>
      </c>
      <c r="E11" s="203" t="s">
        <v>63</v>
      </c>
      <c r="F11" s="203" t="s">
        <v>64</v>
      </c>
      <c r="G11" s="203" t="s">
        <v>78</v>
      </c>
      <c r="H11" s="90" t="s">
        <v>66</v>
      </c>
      <c r="I11" s="204" t="s">
        <v>79</v>
      </c>
      <c r="J11" s="188">
        <v>570000</v>
      </c>
      <c r="K11" s="81">
        <v>23</v>
      </c>
      <c r="L11" s="81">
        <v>0</v>
      </c>
      <c r="M11" s="81">
        <v>81</v>
      </c>
      <c r="N11" s="91">
        <v>7</v>
      </c>
      <c r="O11" s="92">
        <v>0</v>
      </c>
      <c r="P11" s="93">
        <f>N11+O11</f>
        <v>7</v>
      </c>
      <c r="Q11" s="82">
        <f>IFERROR(P11/M11,"-")</f>
        <v>0.08641975308642</v>
      </c>
      <c r="R11" s="81">
        <v>0</v>
      </c>
      <c r="S11" s="81">
        <v>5</v>
      </c>
      <c r="T11" s="82">
        <f>IFERROR(S11/(O11+P11),"-")</f>
        <v>0.71428571428571</v>
      </c>
      <c r="U11" s="182">
        <f>IFERROR(J11/SUM(P11:P16),"-")</f>
        <v>13571.428571429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SUM(X11:X16)-SUM(J11:J16)</f>
        <v>221000</v>
      </c>
      <c r="AB11" s="85">
        <f>SUM(X11:X16)/SUM(J11:J16)</f>
        <v>1.3877192982456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0.14285714285714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0.14285714285714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0.57142857142857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0.14285714285714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80</v>
      </c>
      <c r="C12" s="203"/>
      <c r="D12" s="203" t="s">
        <v>62</v>
      </c>
      <c r="E12" s="203" t="s">
        <v>63</v>
      </c>
      <c r="F12" s="203" t="s">
        <v>75</v>
      </c>
      <c r="G12" s="203"/>
      <c r="H12" s="90"/>
      <c r="I12" s="90"/>
      <c r="J12" s="188"/>
      <c r="K12" s="81">
        <v>68</v>
      </c>
      <c r="L12" s="81">
        <v>44</v>
      </c>
      <c r="M12" s="81">
        <v>16</v>
      </c>
      <c r="N12" s="91">
        <v>15</v>
      </c>
      <c r="O12" s="92">
        <v>0</v>
      </c>
      <c r="P12" s="93">
        <f>N12+O12</f>
        <v>15</v>
      </c>
      <c r="Q12" s="82">
        <f>IFERROR(P12/M12,"-")</f>
        <v>0.9375</v>
      </c>
      <c r="R12" s="81">
        <v>3</v>
      </c>
      <c r="S12" s="81">
        <v>3</v>
      </c>
      <c r="T12" s="82">
        <f>IFERROR(S12/(O12+P12),"-")</f>
        <v>0.2</v>
      </c>
      <c r="U12" s="182"/>
      <c r="V12" s="84">
        <v>4</v>
      </c>
      <c r="W12" s="82">
        <f>IF(P12=0,"-",V12/P12)</f>
        <v>0.26666666666667</v>
      </c>
      <c r="X12" s="186">
        <v>586000</v>
      </c>
      <c r="Y12" s="187">
        <f>IFERROR(X12/P12,"-")</f>
        <v>39066.666666667</v>
      </c>
      <c r="Z12" s="187">
        <f>IFERROR(X12/V12,"-")</f>
        <v>146500</v>
      </c>
      <c r="AA12" s="188"/>
      <c r="AB12" s="85"/>
      <c r="AC12" s="79"/>
      <c r="AD12" s="94">
        <v>2</v>
      </c>
      <c r="AE12" s="95">
        <f>IF(P12=0,"",IF(AD12=0,"",(AD12/P12)))</f>
        <v>0.13333333333333</v>
      </c>
      <c r="AF12" s="94"/>
      <c r="AG12" s="96">
        <f>IFERROR(AF12/AD12,"-")</f>
        <v>0</v>
      </c>
      <c r="AH12" s="97"/>
      <c r="AI12" s="98">
        <f>IFERROR(AH12/AD12,"-")</f>
        <v>0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0.2</v>
      </c>
      <c r="BG12" s="112">
        <v>1</v>
      </c>
      <c r="BH12" s="114">
        <f>IFERROR(BG12/BE12,"-")</f>
        <v>0.33333333333333</v>
      </c>
      <c r="BI12" s="115">
        <v>3000</v>
      </c>
      <c r="BJ12" s="116">
        <f>IFERROR(BI12/BE12,"-")</f>
        <v>1000</v>
      </c>
      <c r="BK12" s="117">
        <v>1</v>
      </c>
      <c r="BL12" s="117"/>
      <c r="BM12" s="117"/>
      <c r="BN12" s="119">
        <v>3</v>
      </c>
      <c r="BO12" s="120">
        <f>IF(P12=0,"",IF(BN12=0,"",(BN12/P12)))</f>
        <v>0.2</v>
      </c>
      <c r="BP12" s="121">
        <v>1</v>
      </c>
      <c r="BQ12" s="122">
        <f>IFERROR(BP12/BN12,"-")</f>
        <v>0.33333333333333</v>
      </c>
      <c r="BR12" s="123">
        <v>403000</v>
      </c>
      <c r="BS12" s="124">
        <f>IFERROR(BR12/BN12,"-")</f>
        <v>134333.33333333</v>
      </c>
      <c r="BT12" s="125"/>
      <c r="BU12" s="125"/>
      <c r="BV12" s="125">
        <v>1</v>
      </c>
      <c r="BW12" s="126">
        <v>5</v>
      </c>
      <c r="BX12" s="127">
        <f>IF(P12=0,"",IF(BW12=0,"",(BW12/P12)))</f>
        <v>0.33333333333333</v>
      </c>
      <c r="BY12" s="128">
        <v>2</v>
      </c>
      <c r="BZ12" s="129">
        <f>IFERROR(BY12/BW12,"-")</f>
        <v>0.4</v>
      </c>
      <c r="CA12" s="130">
        <v>697000</v>
      </c>
      <c r="CB12" s="131">
        <f>IFERROR(CA12/BW12,"-")</f>
        <v>139400</v>
      </c>
      <c r="CC12" s="132"/>
      <c r="CD12" s="132"/>
      <c r="CE12" s="132">
        <v>2</v>
      </c>
      <c r="CF12" s="133">
        <v>2</v>
      </c>
      <c r="CG12" s="134">
        <f>IF(P12=0,"",IF(CF12=0,"",(CF12/P12)))</f>
        <v>0.13333333333333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4</v>
      </c>
      <c r="CP12" s="141">
        <v>586000</v>
      </c>
      <c r="CQ12" s="141">
        <v>487000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81</v>
      </c>
      <c r="C13" s="203"/>
      <c r="D13" s="203" t="s">
        <v>62</v>
      </c>
      <c r="E13" s="203" t="s">
        <v>63</v>
      </c>
      <c r="F13" s="203" t="s">
        <v>64</v>
      </c>
      <c r="G13" s="203" t="s">
        <v>82</v>
      </c>
      <c r="H13" s="90" t="s">
        <v>83</v>
      </c>
      <c r="I13" s="204" t="s">
        <v>84</v>
      </c>
      <c r="J13" s="188"/>
      <c r="K13" s="81">
        <v>16</v>
      </c>
      <c r="L13" s="81">
        <v>0</v>
      </c>
      <c r="M13" s="81">
        <v>39</v>
      </c>
      <c r="N13" s="91">
        <v>7</v>
      </c>
      <c r="O13" s="92">
        <v>0</v>
      </c>
      <c r="P13" s="93">
        <f>N13+O13</f>
        <v>7</v>
      </c>
      <c r="Q13" s="82">
        <f>IFERROR(P13/M13,"-")</f>
        <v>0.17948717948718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0.14285714285714</v>
      </c>
      <c r="X13" s="186">
        <v>0</v>
      </c>
      <c r="Y13" s="187">
        <f>IFERROR(X13/P13,"-")</f>
        <v>0</v>
      </c>
      <c r="Z13" s="187">
        <f>IFERROR(X13/V13,"-")</f>
        <v>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0.14285714285714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2</v>
      </c>
      <c r="BF13" s="113">
        <f>IF(P13=0,"",IF(BE13=0,"",(BE13/P13)))</f>
        <v>0.28571428571429</v>
      </c>
      <c r="BG13" s="112">
        <v>1</v>
      </c>
      <c r="BH13" s="114">
        <f>IFERROR(BG13/BE13,"-")</f>
        <v>0.5</v>
      </c>
      <c r="BI13" s="115">
        <v>14000</v>
      </c>
      <c r="BJ13" s="116">
        <f>IFERROR(BI13/BE13,"-")</f>
        <v>7000</v>
      </c>
      <c r="BK13" s="117"/>
      <c r="BL13" s="117"/>
      <c r="BM13" s="117">
        <v>1</v>
      </c>
      <c r="BN13" s="119">
        <v>4</v>
      </c>
      <c r="BO13" s="120">
        <f>IF(P13=0,"",IF(BN13=0,"",(BN13/P13)))</f>
        <v>0.57142857142857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0</v>
      </c>
      <c r="CQ13" s="141">
        <v>14000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85</v>
      </c>
      <c r="C14" s="203"/>
      <c r="D14" s="203" t="s">
        <v>62</v>
      </c>
      <c r="E14" s="203" t="s">
        <v>63</v>
      </c>
      <c r="F14" s="203" t="s">
        <v>75</v>
      </c>
      <c r="G14" s="203"/>
      <c r="H14" s="90"/>
      <c r="I14" s="90"/>
      <c r="J14" s="188"/>
      <c r="K14" s="81">
        <v>17</v>
      </c>
      <c r="L14" s="81">
        <v>14</v>
      </c>
      <c r="M14" s="81">
        <v>7</v>
      </c>
      <c r="N14" s="91">
        <v>4</v>
      </c>
      <c r="O14" s="92">
        <v>0</v>
      </c>
      <c r="P14" s="93">
        <f>N14+O14</f>
        <v>4</v>
      </c>
      <c r="Q14" s="82">
        <f>IFERROR(P14/M14,"-")</f>
        <v>0.57142857142857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4</v>
      </c>
      <c r="BO14" s="120">
        <f>IF(P14=0,"",IF(BN14=0,"",(BN14/P14)))</f>
        <v>1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86</v>
      </c>
      <c r="C15" s="203"/>
      <c r="D15" s="203" t="s">
        <v>87</v>
      </c>
      <c r="E15" s="203" t="s">
        <v>88</v>
      </c>
      <c r="F15" s="203" t="s">
        <v>64</v>
      </c>
      <c r="G15" s="203" t="s">
        <v>82</v>
      </c>
      <c r="H15" s="90" t="s">
        <v>83</v>
      </c>
      <c r="I15" s="205" t="s">
        <v>89</v>
      </c>
      <c r="J15" s="188"/>
      <c r="K15" s="81">
        <v>9</v>
      </c>
      <c r="L15" s="81">
        <v>0</v>
      </c>
      <c r="M15" s="81">
        <v>23</v>
      </c>
      <c r="N15" s="91">
        <v>0</v>
      </c>
      <c r="O15" s="92">
        <v>0</v>
      </c>
      <c r="P15" s="93">
        <f>N15+O15</f>
        <v>0</v>
      </c>
      <c r="Q15" s="82">
        <f>IFERROR(P15/M15,"-")</f>
        <v>0</v>
      </c>
      <c r="R15" s="81">
        <v>0</v>
      </c>
      <c r="S15" s="81">
        <v>0</v>
      </c>
      <c r="T15" s="82" t="str">
        <f>IFERROR(S15/(O15+P15),"-")</f>
        <v>-</v>
      </c>
      <c r="U15" s="182"/>
      <c r="V15" s="84">
        <v>0</v>
      </c>
      <c r="W15" s="82" t="str">
        <f>IF(P15=0,"-",V15/P15)</f>
        <v>-</v>
      </c>
      <c r="X15" s="186">
        <v>0</v>
      </c>
      <c r="Y15" s="187" t="str">
        <f>IFERROR(X15/P15,"-")</f>
        <v>-</v>
      </c>
      <c r="Z15" s="187" t="str">
        <f>IFERROR(X15/V15,"-")</f>
        <v>-</v>
      </c>
      <c r="AA15" s="188"/>
      <c r="AB15" s="85"/>
      <c r="AC15" s="79"/>
      <c r="AD15" s="94"/>
      <c r="AE15" s="95" t="str">
        <f>IF(P15=0,"",IF(AD15=0,"",(AD15/P15)))</f>
        <v/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 t="str">
        <f>IF(P15=0,"",IF(AM15=0,"",(AM15/P15)))</f>
        <v/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 t="str">
        <f>IF(P15=0,"",IF(AV15=0,"",(AV15/P15)))</f>
        <v/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 t="str">
        <f>IF(P15=0,"",IF(BE15=0,"",(BE15/P15)))</f>
        <v/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 t="str">
        <f>IF(P15=0,"",IF(BN15=0,"",(BN15/P15)))</f>
        <v/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 t="str">
        <f>IF(P15=0,"",IF(BW15=0,"",(BW15/P15)))</f>
        <v/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 t="str">
        <f>IF(P15=0,"",IF(CF15=0,"",(CF15/P15)))</f>
        <v/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90</v>
      </c>
      <c r="C16" s="203"/>
      <c r="D16" s="203" t="s">
        <v>87</v>
      </c>
      <c r="E16" s="203" t="s">
        <v>88</v>
      </c>
      <c r="F16" s="203" t="s">
        <v>75</v>
      </c>
      <c r="G16" s="203"/>
      <c r="H16" s="90"/>
      <c r="I16" s="90"/>
      <c r="J16" s="188"/>
      <c r="K16" s="81">
        <v>30</v>
      </c>
      <c r="L16" s="81">
        <v>22</v>
      </c>
      <c r="M16" s="81">
        <v>3</v>
      </c>
      <c r="N16" s="91">
        <v>9</v>
      </c>
      <c r="O16" s="92">
        <v>0</v>
      </c>
      <c r="P16" s="93">
        <f>N16+O16</f>
        <v>9</v>
      </c>
      <c r="Q16" s="82">
        <f>IFERROR(P16/M16,"-")</f>
        <v>3</v>
      </c>
      <c r="R16" s="81">
        <v>2</v>
      </c>
      <c r="S16" s="81">
        <v>3</v>
      </c>
      <c r="T16" s="82">
        <f>IFERROR(S16/(O16+P16),"-")</f>
        <v>0.33333333333333</v>
      </c>
      <c r="U16" s="182"/>
      <c r="V16" s="84">
        <v>2</v>
      </c>
      <c r="W16" s="82">
        <f>IF(P16=0,"-",V16/P16)</f>
        <v>0.22222222222222</v>
      </c>
      <c r="X16" s="186">
        <v>205000</v>
      </c>
      <c r="Y16" s="187">
        <f>IFERROR(X16/P16,"-")</f>
        <v>22777.777777778</v>
      </c>
      <c r="Z16" s="187">
        <f>IFERROR(X16/V16,"-")</f>
        <v>102500</v>
      </c>
      <c r="AA16" s="188"/>
      <c r="AB16" s="85"/>
      <c r="AC16" s="79"/>
      <c r="AD16" s="94">
        <v>1</v>
      </c>
      <c r="AE16" s="95">
        <f>IF(P16=0,"",IF(AD16=0,"",(AD16/P16)))</f>
        <v>0.11111111111111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0.11111111111111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0.33333333333333</v>
      </c>
      <c r="BP16" s="121">
        <v>1</v>
      </c>
      <c r="BQ16" s="122">
        <f>IFERROR(BP16/BN16,"-")</f>
        <v>0.33333333333333</v>
      </c>
      <c r="BR16" s="123">
        <v>610000</v>
      </c>
      <c r="BS16" s="124">
        <f>IFERROR(BR16/BN16,"-")</f>
        <v>203333.33333333</v>
      </c>
      <c r="BT16" s="125"/>
      <c r="BU16" s="125"/>
      <c r="BV16" s="125">
        <v>1</v>
      </c>
      <c r="BW16" s="126">
        <v>3</v>
      </c>
      <c r="BX16" s="127">
        <f>IF(P16=0,"",IF(BW16=0,"",(BW16/P16)))</f>
        <v>0.33333333333333</v>
      </c>
      <c r="BY16" s="128">
        <v>1</v>
      </c>
      <c r="BZ16" s="129">
        <f>IFERROR(BY16/BW16,"-")</f>
        <v>0.33333333333333</v>
      </c>
      <c r="CA16" s="130">
        <v>345000</v>
      </c>
      <c r="CB16" s="131">
        <f>IFERROR(CA16/BW16,"-")</f>
        <v>115000</v>
      </c>
      <c r="CC16" s="132"/>
      <c r="CD16" s="132"/>
      <c r="CE16" s="132">
        <v>1</v>
      </c>
      <c r="CF16" s="133">
        <v>1</v>
      </c>
      <c r="CG16" s="134">
        <f>IF(P16=0,"",IF(CF16=0,"",(CF16/P16)))</f>
        <v>0.11111111111111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2</v>
      </c>
      <c r="CP16" s="141">
        <v>205000</v>
      </c>
      <c r="CQ16" s="141">
        <v>610000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0.128125</v>
      </c>
      <c r="B17" s="203" t="s">
        <v>91</v>
      </c>
      <c r="C17" s="203"/>
      <c r="D17" s="203" t="s">
        <v>62</v>
      </c>
      <c r="E17" s="203" t="s">
        <v>63</v>
      </c>
      <c r="F17" s="203" t="s">
        <v>64</v>
      </c>
      <c r="G17" s="203" t="s">
        <v>92</v>
      </c>
      <c r="H17" s="90" t="s">
        <v>93</v>
      </c>
      <c r="I17" s="90" t="s">
        <v>94</v>
      </c>
      <c r="J17" s="188">
        <v>320000</v>
      </c>
      <c r="K17" s="81">
        <v>11</v>
      </c>
      <c r="L17" s="81">
        <v>0</v>
      </c>
      <c r="M17" s="81">
        <v>37</v>
      </c>
      <c r="N17" s="91">
        <v>7</v>
      </c>
      <c r="O17" s="92">
        <v>0</v>
      </c>
      <c r="P17" s="93">
        <f>N17+O17</f>
        <v>7</v>
      </c>
      <c r="Q17" s="82">
        <f>IFERROR(P17/M17,"-")</f>
        <v>0.18918918918919</v>
      </c>
      <c r="R17" s="81">
        <v>0</v>
      </c>
      <c r="S17" s="81">
        <v>4</v>
      </c>
      <c r="T17" s="82">
        <f>IFERROR(S17/(O17+P17),"-")</f>
        <v>0.57142857142857</v>
      </c>
      <c r="U17" s="182">
        <f>IFERROR(J17/SUM(P17:P18),"-")</f>
        <v>24615.384615385</v>
      </c>
      <c r="V17" s="84">
        <v>1</v>
      </c>
      <c r="W17" s="82">
        <f>IF(P17=0,"-",V17/P17)</f>
        <v>0.14285714285714</v>
      </c>
      <c r="X17" s="186">
        <v>3000</v>
      </c>
      <c r="Y17" s="187">
        <f>IFERROR(X17/P17,"-")</f>
        <v>428.57142857143</v>
      </c>
      <c r="Z17" s="187">
        <f>IFERROR(X17/V17,"-")</f>
        <v>3000</v>
      </c>
      <c r="AA17" s="188">
        <f>SUM(X17:X18)-SUM(J17:J18)</f>
        <v>-279000</v>
      </c>
      <c r="AB17" s="85">
        <f>SUM(X17:X18)/SUM(J17:J18)</f>
        <v>0.128125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3</v>
      </c>
      <c r="BF17" s="113">
        <f>IF(P17=0,"",IF(BE17=0,"",(BE17/P17)))</f>
        <v>0.42857142857143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3</v>
      </c>
      <c r="BO17" s="120">
        <f>IF(P17=0,"",IF(BN17=0,"",(BN17/P17)))</f>
        <v>0.42857142857143</v>
      </c>
      <c r="BP17" s="121">
        <v>1</v>
      </c>
      <c r="BQ17" s="122">
        <f>IFERROR(BP17/BN17,"-")</f>
        <v>0.33333333333333</v>
      </c>
      <c r="BR17" s="123">
        <v>3000</v>
      </c>
      <c r="BS17" s="124">
        <f>IFERROR(BR17/BN17,"-")</f>
        <v>1000</v>
      </c>
      <c r="BT17" s="125">
        <v>1</v>
      </c>
      <c r="BU17" s="125"/>
      <c r="BV17" s="125"/>
      <c r="BW17" s="126">
        <v>1</v>
      </c>
      <c r="BX17" s="127">
        <f>IF(P17=0,"",IF(BW17=0,"",(BW17/P17)))</f>
        <v>0.14285714285714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3000</v>
      </c>
      <c r="CQ17" s="141">
        <v>3000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95</v>
      </c>
      <c r="C18" s="203"/>
      <c r="D18" s="203" t="s">
        <v>62</v>
      </c>
      <c r="E18" s="203" t="s">
        <v>63</v>
      </c>
      <c r="F18" s="203" t="s">
        <v>75</v>
      </c>
      <c r="G18" s="203"/>
      <c r="H18" s="90"/>
      <c r="I18" s="90"/>
      <c r="J18" s="188"/>
      <c r="K18" s="81">
        <v>19</v>
      </c>
      <c r="L18" s="81">
        <v>17</v>
      </c>
      <c r="M18" s="81">
        <v>3</v>
      </c>
      <c r="N18" s="91">
        <v>6</v>
      </c>
      <c r="O18" s="92">
        <v>0</v>
      </c>
      <c r="P18" s="93">
        <f>N18+O18</f>
        <v>6</v>
      </c>
      <c r="Q18" s="82">
        <f>IFERROR(P18/M18,"-")</f>
        <v>2</v>
      </c>
      <c r="R18" s="81">
        <v>0</v>
      </c>
      <c r="S18" s="81">
        <v>3</v>
      </c>
      <c r="T18" s="82">
        <f>IFERROR(S18/(O18+P18),"-")</f>
        <v>0.5</v>
      </c>
      <c r="U18" s="182"/>
      <c r="V18" s="84">
        <v>3</v>
      </c>
      <c r="W18" s="82">
        <f>IF(P18=0,"-",V18/P18)</f>
        <v>0.5</v>
      </c>
      <c r="X18" s="186">
        <v>38000</v>
      </c>
      <c r="Y18" s="187">
        <f>IFERROR(X18/P18,"-")</f>
        <v>6333.3333333333</v>
      </c>
      <c r="Z18" s="187">
        <f>IFERROR(X18/V18,"-")</f>
        <v>12666.666666667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0.16666666666667</v>
      </c>
      <c r="BG18" s="112">
        <v>1</v>
      </c>
      <c r="BH18" s="114">
        <f>IFERROR(BG18/BE18,"-")</f>
        <v>1</v>
      </c>
      <c r="BI18" s="115">
        <v>3000</v>
      </c>
      <c r="BJ18" s="116">
        <f>IFERROR(BI18/BE18,"-")</f>
        <v>3000</v>
      </c>
      <c r="BK18" s="117">
        <v>1</v>
      </c>
      <c r="BL18" s="117"/>
      <c r="BM18" s="117"/>
      <c r="BN18" s="119">
        <v>2</v>
      </c>
      <c r="BO18" s="120">
        <f>IF(P18=0,"",IF(BN18=0,"",(BN18/P18)))</f>
        <v>0.33333333333333</v>
      </c>
      <c r="BP18" s="121">
        <v>1</v>
      </c>
      <c r="BQ18" s="122">
        <f>IFERROR(BP18/BN18,"-")</f>
        <v>0.5</v>
      </c>
      <c r="BR18" s="123">
        <v>25000</v>
      </c>
      <c r="BS18" s="124">
        <f>IFERROR(BR18/BN18,"-")</f>
        <v>12500</v>
      </c>
      <c r="BT18" s="125"/>
      <c r="BU18" s="125"/>
      <c r="BV18" s="125">
        <v>1</v>
      </c>
      <c r="BW18" s="126">
        <v>3</v>
      </c>
      <c r="BX18" s="127">
        <f>IF(P18=0,"",IF(BW18=0,"",(BW18/P18)))</f>
        <v>0.5</v>
      </c>
      <c r="BY18" s="128">
        <v>1</v>
      </c>
      <c r="BZ18" s="129">
        <f>IFERROR(BY18/BW18,"-")</f>
        <v>0.33333333333333</v>
      </c>
      <c r="CA18" s="130">
        <v>10000</v>
      </c>
      <c r="CB18" s="131">
        <f>IFERROR(CA18/BW18,"-")</f>
        <v>3333.3333333333</v>
      </c>
      <c r="CC18" s="132"/>
      <c r="CD18" s="132"/>
      <c r="CE18" s="132">
        <v>1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3</v>
      </c>
      <c r="CP18" s="141">
        <v>38000</v>
      </c>
      <c r="CQ18" s="141">
        <v>25000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1.9475</v>
      </c>
      <c r="B19" s="203" t="s">
        <v>96</v>
      </c>
      <c r="C19" s="203"/>
      <c r="D19" s="203" t="s">
        <v>62</v>
      </c>
      <c r="E19" s="203" t="s">
        <v>63</v>
      </c>
      <c r="F19" s="203" t="s">
        <v>64</v>
      </c>
      <c r="G19" s="203" t="s">
        <v>97</v>
      </c>
      <c r="H19" s="90" t="s">
        <v>66</v>
      </c>
      <c r="I19" s="90" t="s">
        <v>94</v>
      </c>
      <c r="J19" s="188">
        <v>400000</v>
      </c>
      <c r="K19" s="81">
        <v>34</v>
      </c>
      <c r="L19" s="81">
        <v>0</v>
      </c>
      <c r="M19" s="81">
        <v>120</v>
      </c>
      <c r="N19" s="91">
        <v>16</v>
      </c>
      <c r="O19" s="92">
        <v>0</v>
      </c>
      <c r="P19" s="93">
        <f>N19+O19</f>
        <v>16</v>
      </c>
      <c r="Q19" s="82">
        <f>IFERROR(P19/M19,"-")</f>
        <v>0.13333333333333</v>
      </c>
      <c r="R19" s="81">
        <v>1</v>
      </c>
      <c r="S19" s="81">
        <v>11</v>
      </c>
      <c r="T19" s="82">
        <f>IFERROR(S19/(O19+P19),"-")</f>
        <v>0.6875</v>
      </c>
      <c r="U19" s="182">
        <f>IFERROR(J19/SUM(P19:P20),"-")</f>
        <v>15384.615384615</v>
      </c>
      <c r="V19" s="84">
        <v>2</v>
      </c>
      <c r="W19" s="82">
        <f>IF(P19=0,"-",V19/P19)</f>
        <v>0.125</v>
      </c>
      <c r="X19" s="186">
        <v>28000</v>
      </c>
      <c r="Y19" s="187">
        <f>IFERROR(X19/P19,"-")</f>
        <v>1750</v>
      </c>
      <c r="Z19" s="187">
        <f>IFERROR(X19/V19,"-")</f>
        <v>14000</v>
      </c>
      <c r="AA19" s="188">
        <f>SUM(X19:X20)-SUM(J19:J20)</f>
        <v>379000</v>
      </c>
      <c r="AB19" s="85">
        <f>SUM(X19:X20)/SUM(J19:J20)</f>
        <v>1.9475</v>
      </c>
      <c r="AC19" s="79"/>
      <c r="AD19" s="94">
        <v>1</v>
      </c>
      <c r="AE19" s="95">
        <f>IF(P19=0,"",IF(AD19=0,"",(AD19/P19)))</f>
        <v>0.0625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2</v>
      </c>
      <c r="AN19" s="101">
        <f>IF(P19=0,"",IF(AM19=0,"",(AM19/P19)))</f>
        <v>0.125</v>
      </c>
      <c r="AO19" s="100">
        <v>1</v>
      </c>
      <c r="AP19" s="102">
        <f>IFERROR(AP19/AM19,"-")</f>
        <v>0</v>
      </c>
      <c r="AQ19" s="103">
        <v>3000</v>
      </c>
      <c r="AR19" s="104">
        <f>IFERROR(AQ19/AM19,"-")</f>
        <v>1500</v>
      </c>
      <c r="AS19" s="105">
        <v>1</v>
      </c>
      <c r="AT19" s="105"/>
      <c r="AU19" s="105"/>
      <c r="AV19" s="106">
        <v>2</v>
      </c>
      <c r="AW19" s="107">
        <f>IF(P19=0,"",IF(AV19=0,"",(AV19/P19)))</f>
        <v>0.125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5</v>
      </c>
      <c r="BF19" s="113">
        <f>IF(P19=0,"",IF(BE19=0,"",(BE19/P19)))</f>
        <v>0.3125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4</v>
      </c>
      <c r="BO19" s="120">
        <f>IF(P19=0,"",IF(BN19=0,"",(BN19/P19)))</f>
        <v>0.25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2</v>
      </c>
      <c r="BX19" s="127">
        <f>IF(P19=0,"",IF(BW19=0,"",(BW19/P19)))</f>
        <v>0.125</v>
      </c>
      <c r="BY19" s="128">
        <v>1</v>
      </c>
      <c r="BZ19" s="129">
        <f>IFERROR(BY19/BW19,"-")</f>
        <v>0.5</v>
      </c>
      <c r="CA19" s="130">
        <v>25000</v>
      </c>
      <c r="CB19" s="131">
        <f>IFERROR(CA19/BW19,"-")</f>
        <v>12500</v>
      </c>
      <c r="CC19" s="132"/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2</v>
      </c>
      <c r="CP19" s="141">
        <v>28000</v>
      </c>
      <c r="CQ19" s="141">
        <v>25000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98</v>
      </c>
      <c r="C20" s="203"/>
      <c r="D20" s="203" t="s">
        <v>62</v>
      </c>
      <c r="E20" s="203" t="s">
        <v>63</v>
      </c>
      <c r="F20" s="203" t="s">
        <v>75</v>
      </c>
      <c r="G20" s="203"/>
      <c r="H20" s="90"/>
      <c r="I20" s="90"/>
      <c r="J20" s="188"/>
      <c r="K20" s="81">
        <v>60</v>
      </c>
      <c r="L20" s="81">
        <v>44</v>
      </c>
      <c r="M20" s="81">
        <v>34</v>
      </c>
      <c r="N20" s="91">
        <v>10</v>
      </c>
      <c r="O20" s="92">
        <v>0</v>
      </c>
      <c r="P20" s="93">
        <f>N20+O20</f>
        <v>10</v>
      </c>
      <c r="Q20" s="82">
        <f>IFERROR(P20/M20,"-")</f>
        <v>0.29411764705882</v>
      </c>
      <c r="R20" s="81">
        <v>2</v>
      </c>
      <c r="S20" s="81">
        <v>4</v>
      </c>
      <c r="T20" s="82">
        <f>IFERROR(S20/(O20+P20),"-")</f>
        <v>0.4</v>
      </c>
      <c r="U20" s="182"/>
      <c r="V20" s="84">
        <v>3</v>
      </c>
      <c r="W20" s="82">
        <f>IF(P20=0,"-",V20/P20)</f>
        <v>0.3</v>
      </c>
      <c r="X20" s="186">
        <v>751000</v>
      </c>
      <c r="Y20" s="187">
        <f>IFERROR(X20/P20,"-")</f>
        <v>75100</v>
      </c>
      <c r="Z20" s="187">
        <f>IFERROR(X20/V20,"-")</f>
        <v>250333.33333333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2</v>
      </c>
      <c r="BF20" s="113">
        <f>IF(P20=0,"",IF(BE20=0,"",(BE20/P20)))</f>
        <v>0.2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4</v>
      </c>
      <c r="BO20" s="120">
        <f>IF(P20=0,"",IF(BN20=0,"",(BN20/P20)))</f>
        <v>0.4</v>
      </c>
      <c r="BP20" s="121">
        <v>2</v>
      </c>
      <c r="BQ20" s="122">
        <f>IFERROR(BP20/BN20,"-")</f>
        <v>0.5</v>
      </c>
      <c r="BR20" s="123">
        <v>429000</v>
      </c>
      <c r="BS20" s="124">
        <f>IFERROR(BR20/BN20,"-")</f>
        <v>107250</v>
      </c>
      <c r="BT20" s="125">
        <v>1</v>
      </c>
      <c r="BU20" s="125"/>
      <c r="BV20" s="125">
        <v>1</v>
      </c>
      <c r="BW20" s="126">
        <v>3</v>
      </c>
      <c r="BX20" s="127">
        <f>IF(P20=0,"",IF(BW20=0,"",(BW20/P20)))</f>
        <v>0.3</v>
      </c>
      <c r="BY20" s="128">
        <v>1</v>
      </c>
      <c r="BZ20" s="129">
        <f>IFERROR(BY20/BW20,"-")</f>
        <v>0.33333333333333</v>
      </c>
      <c r="CA20" s="130">
        <v>405000</v>
      </c>
      <c r="CB20" s="131">
        <f>IFERROR(CA20/BW20,"-")</f>
        <v>135000</v>
      </c>
      <c r="CC20" s="132"/>
      <c r="CD20" s="132"/>
      <c r="CE20" s="132">
        <v>1</v>
      </c>
      <c r="CF20" s="133">
        <v>1</v>
      </c>
      <c r="CG20" s="134">
        <f>IF(P20=0,"",IF(CF20=0,"",(CF20/P20)))</f>
        <v>0.1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3</v>
      </c>
      <c r="CP20" s="141">
        <v>751000</v>
      </c>
      <c r="CQ20" s="141">
        <v>426000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0.29333333333333</v>
      </c>
      <c r="B21" s="203" t="s">
        <v>99</v>
      </c>
      <c r="C21" s="203"/>
      <c r="D21" s="203" t="s">
        <v>87</v>
      </c>
      <c r="E21" s="203" t="s">
        <v>100</v>
      </c>
      <c r="F21" s="203" t="s">
        <v>64</v>
      </c>
      <c r="G21" s="203" t="s">
        <v>97</v>
      </c>
      <c r="H21" s="90" t="s">
        <v>83</v>
      </c>
      <c r="I21" s="205" t="s">
        <v>101</v>
      </c>
      <c r="J21" s="188">
        <v>150000</v>
      </c>
      <c r="K21" s="81">
        <v>15</v>
      </c>
      <c r="L21" s="81">
        <v>0</v>
      </c>
      <c r="M21" s="81">
        <v>60</v>
      </c>
      <c r="N21" s="91">
        <v>6</v>
      </c>
      <c r="O21" s="92">
        <v>0</v>
      </c>
      <c r="P21" s="93">
        <f>N21+O21</f>
        <v>6</v>
      </c>
      <c r="Q21" s="82">
        <f>IFERROR(P21/M21,"-")</f>
        <v>0.1</v>
      </c>
      <c r="R21" s="81">
        <v>1</v>
      </c>
      <c r="S21" s="81">
        <v>3</v>
      </c>
      <c r="T21" s="82">
        <f>IFERROR(S21/(O21+P21),"-")</f>
        <v>0.5</v>
      </c>
      <c r="U21" s="182">
        <f>IFERROR(J21/SUM(P21:P22),"-")</f>
        <v>18750</v>
      </c>
      <c r="V21" s="84">
        <v>2</v>
      </c>
      <c r="W21" s="82">
        <f>IF(P21=0,"-",V21/P21)</f>
        <v>0.33333333333333</v>
      </c>
      <c r="X21" s="186">
        <v>36000</v>
      </c>
      <c r="Y21" s="187">
        <f>IFERROR(X21/P21,"-")</f>
        <v>6000</v>
      </c>
      <c r="Z21" s="187">
        <f>IFERROR(X21/V21,"-")</f>
        <v>18000</v>
      </c>
      <c r="AA21" s="188">
        <f>SUM(X21:X22)-SUM(J21:J22)</f>
        <v>-106000</v>
      </c>
      <c r="AB21" s="85">
        <f>SUM(X21:X22)/SUM(J21:J22)</f>
        <v>0.29333333333333</v>
      </c>
      <c r="AC21" s="79"/>
      <c r="AD21" s="94">
        <v>1</v>
      </c>
      <c r="AE21" s="95">
        <f>IF(P21=0,"",IF(AD21=0,"",(AD21/P21)))</f>
        <v>0.16666666666667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>
        <v>1</v>
      </c>
      <c r="AN21" s="101">
        <f>IF(P21=0,"",IF(AM21=0,"",(AM21/P21)))</f>
        <v>0.16666666666667</v>
      </c>
      <c r="AO21" s="100"/>
      <c r="AP21" s="102">
        <f>IFERROR(AP21/AM21,"-")</f>
        <v>0</v>
      </c>
      <c r="AQ21" s="103"/>
      <c r="AR21" s="104">
        <f>IFERROR(AQ21/AM21,"-")</f>
        <v>0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0.33333333333333</v>
      </c>
      <c r="BP21" s="121">
        <v>1</v>
      </c>
      <c r="BQ21" s="122">
        <f>IFERROR(BP21/BN21,"-")</f>
        <v>0.5</v>
      </c>
      <c r="BR21" s="123">
        <v>33000</v>
      </c>
      <c r="BS21" s="124">
        <f>IFERROR(BR21/BN21,"-")</f>
        <v>16500</v>
      </c>
      <c r="BT21" s="125"/>
      <c r="BU21" s="125"/>
      <c r="BV21" s="125">
        <v>1</v>
      </c>
      <c r="BW21" s="126">
        <v>2</v>
      </c>
      <c r="BX21" s="127">
        <f>IF(P21=0,"",IF(BW21=0,"",(BW21/P21)))</f>
        <v>0.33333333333333</v>
      </c>
      <c r="BY21" s="128">
        <v>1</v>
      </c>
      <c r="BZ21" s="129">
        <f>IFERROR(BY21/BW21,"-")</f>
        <v>0.5</v>
      </c>
      <c r="CA21" s="130">
        <v>3000</v>
      </c>
      <c r="CB21" s="131">
        <f>IFERROR(CA21/BW21,"-")</f>
        <v>1500</v>
      </c>
      <c r="CC21" s="132">
        <v>1</v>
      </c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36000</v>
      </c>
      <c r="CQ21" s="141">
        <v>33000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102</v>
      </c>
      <c r="C22" s="203"/>
      <c r="D22" s="203" t="s">
        <v>87</v>
      </c>
      <c r="E22" s="203" t="s">
        <v>100</v>
      </c>
      <c r="F22" s="203" t="s">
        <v>75</v>
      </c>
      <c r="G22" s="203"/>
      <c r="H22" s="90"/>
      <c r="I22" s="90"/>
      <c r="J22" s="188"/>
      <c r="K22" s="81">
        <v>37</v>
      </c>
      <c r="L22" s="81">
        <v>26</v>
      </c>
      <c r="M22" s="81">
        <v>3</v>
      </c>
      <c r="N22" s="91">
        <v>2</v>
      </c>
      <c r="O22" s="92">
        <v>0</v>
      </c>
      <c r="P22" s="93">
        <f>N22+O22</f>
        <v>2</v>
      </c>
      <c r="Q22" s="82">
        <f>IFERROR(P22/M22,"-")</f>
        <v>0.66666666666667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1</v>
      </c>
      <c r="W22" s="82">
        <f>IF(P22=0,"-",V22/P22)</f>
        <v>0.5</v>
      </c>
      <c r="X22" s="186">
        <v>8000</v>
      </c>
      <c r="Y22" s="187">
        <f>IFERROR(X22/P22,"-")</f>
        <v>4000</v>
      </c>
      <c r="Z22" s="187">
        <f>IFERROR(X22/V22,"-")</f>
        <v>8000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0.5</v>
      </c>
      <c r="BP22" s="121">
        <v>1</v>
      </c>
      <c r="BQ22" s="122">
        <f>IFERROR(BP22/BN22,"-")</f>
        <v>1</v>
      </c>
      <c r="BR22" s="123">
        <v>8000</v>
      </c>
      <c r="BS22" s="124">
        <f>IFERROR(BR22/BN22,"-")</f>
        <v>8000</v>
      </c>
      <c r="BT22" s="125"/>
      <c r="BU22" s="125">
        <v>1</v>
      </c>
      <c r="BV22" s="125"/>
      <c r="BW22" s="126">
        <v>1</v>
      </c>
      <c r="BX22" s="127">
        <f>IF(P22=0,"",IF(BW22=0,"",(BW22/P22)))</f>
        <v>0.5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8000</v>
      </c>
      <c r="CQ22" s="141">
        <v>8000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0.016666666666667</v>
      </c>
      <c r="B23" s="203" t="s">
        <v>103</v>
      </c>
      <c r="C23" s="203"/>
      <c r="D23" s="203" t="s">
        <v>104</v>
      </c>
      <c r="E23" s="203" t="s">
        <v>105</v>
      </c>
      <c r="F23" s="203" t="s">
        <v>64</v>
      </c>
      <c r="G23" s="203" t="s">
        <v>106</v>
      </c>
      <c r="H23" s="90" t="s">
        <v>107</v>
      </c>
      <c r="I23" s="90"/>
      <c r="J23" s="188">
        <v>300000</v>
      </c>
      <c r="K23" s="81">
        <v>0</v>
      </c>
      <c r="L23" s="81">
        <v>0</v>
      </c>
      <c r="M23" s="81">
        <v>7</v>
      </c>
      <c r="N23" s="91">
        <v>0</v>
      </c>
      <c r="O23" s="92">
        <v>0</v>
      </c>
      <c r="P23" s="93">
        <f>N23+O23</f>
        <v>0</v>
      </c>
      <c r="Q23" s="82">
        <f>IFERROR(P23/M23,"-")</f>
        <v>0</v>
      </c>
      <c r="R23" s="81">
        <v>0</v>
      </c>
      <c r="S23" s="81">
        <v>0</v>
      </c>
      <c r="T23" s="82" t="str">
        <f>IFERROR(S23/(O23+P23),"-")</f>
        <v>-</v>
      </c>
      <c r="U23" s="182">
        <f>IFERROR(J23/SUM(P23:P36),"-")</f>
        <v>18750</v>
      </c>
      <c r="V23" s="84">
        <v>0</v>
      </c>
      <c r="W23" s="82" t="str">
        <f>IF(P23=0,"-",V23/P23)</f>
        <v>-</v>
      </c>
      <c r="X23" s="186">
        <v>0</v>
      </c>
      <c r="Y23" s="187" t="str">
        <f>IFERROR(X23/P23,"-")</f>
        <v>-</v>
      </c>
      <c r="Z23" s="187" t="str">
        <f>IFERROR(X23/V23,"-")</f>
        <v>-</v>
      </c>
      <c r="AA23" s="188">
        <f>SUM(X23:X36)-SUM(J23:J36)</f>
        <v>-295000</v>
      </c>
      <c r="AB23" s="85">
        <f>SUM(X23:X36)/SUM(J23:J36)</f>
        <v>0.016666666666667</v>
      </c>
      <c r="AC23" s="79"/>
      <c r="AD23" s="94"/>
      <c r="AE23" s="95" t="str">
        <f>IF(P23=0,"",IF(AD23=0,"",(AD23/P23)))</f>
        <v/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 t="str">
        <f>IF(P23=0,"",IF(AM23=0,"",(AM23/P23)))</f>
        <v/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 t="str">
        <f>IF(P23=0,"",IF(AV23=0,"",(AV23/P23)))</f>
        <v/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 t="str">
        <f>IF(P23=0,"",IF(BE23=0,"",(BE23/P23)))</f>
        <v/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 t="str">
        <f>IF(P23=0,"",IF(BN23=0,"",(BN23/P23)))</f>
        <v/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 t="str">
        <f>IF(P23=0,"",IF(BW23=0,"",(BW23/P23)))</f>
        <v/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 t="str">
        <f>IF(P23=0,"",IF(CF23=0,"",(CF23/P23)))</f>
        <v/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108</v>
      </c>
      <c r="C24" s="203"/>
      <c r="D24" s="203" t="s">
        <v>104</v>
      </c>
      <c r="E24" s="203" t="s">
        <v>109</v>
      </c>
      <c r="F24" s="203" t="s">
        <v>64</v>
      </c>
      <c r="G24" s="203" t="s">
        <v>110</v>
      </c>
      <c r="H24" s="90" t="s">
        <v>107</v>
      </c>
      <c r="I24" s="90"/>
      <c r="J24" s="188"/>
      <c r="K24" s="81">
        <v>0</v>
      </c>
      <c r="L24" s="81">
        <v>0</v>
      </c>
      <c r="M24" s="81">
        <v>18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111</v>
      </c>
      <c r="C25" s="203"/>
      <c r="D25" s="203" t="s">
        <v>104</v>
      </c>
      <c r="E25" s="203" t="s">
        <v>112</v>
      </c>
      <c r="F25" s="203" t="s">
        <v>64</v>
      </c>
      <c r="G25" s="203" t="s">
        <v>113</v>
      </c>
      <c r="H25" s="90" t="s">
        <v>107</v>
      </c>
      <c r="I25" s="90"/>
      <c r="J25" s="188"/>
      <c r="K25" s="81">
        <v>0</v>
      </c>
      <c r="L25" s="81">
        <v>0</v>
      </c>
      <c r="M25" s="81">
        <v>2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114</v>
      </c>
      <c r="C26" s="203"/>
      <c r="D26" s="203" t="s">
        <v>104</v>
      </c>
      <c r="E26" s="203" t="s">
        <v>115</v>
      </c>
      <c r="F26" s="203" t="s">
        <v>64</v>
      </c>
      <c r="G26" s="203" t="s">
        <v>116</v>
      </c>
      <c r="H26" s="90" t="s">
        <v>107</v>
      </c>
      <c r="I26" s="90"/>
      <c r="J26" s="188"/>
      <c r="K26" s="81">
        <v>1</v>
      </c>
      <c r="L26" s="81">
        <v>0</v>
      </c>
      <c r="M26" s="81">
        <v>5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117</v>
      </c>
      <c r="C27" s="203"/>
      <c r="D27" s="203" t="s">
        <v>104</v>
      </c>
      <c r="E27" s="203" t="s">
        <v>105</v>
      </c>
      <c r="F27" s="203" t="s">
        <v>64</v>
      </c>
      <c r="G27" s="203" t="s">
        <v>118</v>
      </c>
      <c r="H27" s="90" t="s">
        <v>107</v>
      </c>
      <c r="I27" s="90"/>
      <c r="J27" s="188"/>
      <c r="K27" s="81">
        <v>0</v>
      </c>
      <c r="L27" s="81">
        <v>0</v>
      </c>
      <c r="M27" s="81">
        <v>6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119</v>
      </c>
      <c r="C28" s="203"/>
      <c r="D28" s="203" t="s">
        <v>104</v>
      </c>
      <c r="E28" s="203" t="s">
        <v>109</v>
      </c>
      <c r="F28" s="203" t="s">
        <v>64</v>
      </c>
      <c r="G28" s="203" t="s">
        <v>120</v>
      </c>
      <c r="H28" s="90" t="s">
        <v>107</v>
      </c>
      <c r="I28" s="90"/>
      <c r="J28" s="188"/>
      <c r="K28" s="81">
        <v>6</v>
      </c>
      <c r="L28" s="81">
        <v>0</v>
      </c>
      <c r="M28" s="81">
        <v>13</v>
      </c>
      <c r="N28" s="91">
        <v>2</v>
      </c>
      <c r="O28" s="92">
        <v>0</v>
      </c>
      <c r="P28" s="93">
        <f>N28+O28</f>
        <v>2</v>
      </c>
      <c r="Q28" s="82">
        <f>IFERROR(P28/M28,"-")</f>
        <v>0.15384615384615</v>
      </c>
      <c r="R28" s="81">
        <v>0</v>
      </c>
      <c r="S28" s="81">
        <v>1</v>
      </c>
      <c r="T28" s="82">
        <f>IFERROR(S28/(O28+P28),"-")</f>
        <v>0.5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1</v>
      </c>
      <c r="BO28" s="120">
        <f>IF(P28=0,"",IF(BN28=0,"",(BN28/P28)))</f>
        <v>0.5</v>
      </c>
      <c r="BP28" s="121"/>
      <c r="BQ28" s="122">
        <f>IFERROR(BP28/BN28,"-")</f>
        <v>0</v>
      </c>
      <c r="BR28" s="123"/>
      <c r="BS28" s="124">
        <f>IFERROR(BR28/BN28,"-")</f>
        <v>0</v>
      </c>
      <c r="BT28" s="125"/>
      <c r="BU28" s="125"/>
      <c r="BV28" s="125"/>
      <c r="BW28" s="126">
        <v>1</v>
      </c>
      <c r="BX28" s="127">
        <f>IF(P28=0,"",IF(BW28=0,"",(BW28/P28)))</f>
        <v>0.5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121</v>
      </c>
      <c r="C29" s="203"/>
      <c r="D29" s="203" t="s">
        <v>104</v>
      </c>
      <c r="E29" s="203" t="s">
        <v>112</v>
      </c>
      <c r="F29" s="203" t="s">
        <v>64</v>
      </c>
      <c r="G29" s="203" t="s">
        <v>122</v>
      </c>
      <c r="H29" s="90" t="s">
        <v>107</v>
      </c>
      <c r="I29" s="90"/>
      <c r="J29" s="188"/>
      <c r="K29" s="81">
        <v>2</v>
      </c>
      <c r="L29" s="81">
        <v>0</v>
      </c>
      <c r="M29" s="81">
        <v>5</v>
      </c>
      <c r="N29" s="91">
        <v>2</v>
      </c>
      <c r="O29" s="92">
        <v>0</v>
      </c>
      <c r="P29" s="93">
        <f>N29+O29</f>
        <v>2</v>
      </c>
      <c r="Q29" s="82">
        <f>IFERROR(P29/M29,"-")</f>
        <v>0.4</v>
      </c>
      <c r="R29" s="81">
        <v>0</v>
      </c>
      <c r="S29" s="81">
        <v>1</v>
      </c>
      <c r="T29" s="82">
        <f>IFERROR(S29/(O29+P29),"-")</f>
        <v>0.5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123</v>
      </c>
      <c r="C30" s="203"/>
      <c r="D30" s="203" t="s">
        <v>104</v>
      </c>
      <c r="E30" s="203" t="s">
        <v>115</v>
      </c>
      <c r="F30" s="203" t="s">
        <v>64</v>
      </c>
      <c r="G30" s="203" t="s">
        <v>124</v>
      </c>
      <c r="H30" s="90" t="s">
        <v>107</v>
      </c>
      <c r="I30" s="90"/>
      <c r="J30" s="188"/>
      <c r="K30" s="81">
        <v>3</v>
      </c>
      <c r="L30" s="81">
        <v>0</v>
      </c>
      <c r="M30" s="81">
        <v>8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125</v>
      </c>
      <c r="C31" s="203"/>
      <c r="D31" s="203" t="s">
        <v>104</v>
      </c>
      <c r="E31" s="203" t="s">
        <v>105</v>
      </c>
      <c r="F31" s="203" t="s">
        <v>64</v>
      </c>
      <c r="G31" s="203" t="s">
        <v>126</v>
      </c>
      <c r="H31" s="90" t="s">
        <v>107</v>
      </c>
      <c r="I31" s="90"/>
      <c r="J31" s="188"/>
      <c r="K31" s="81">
        <v>1</v>
      </c>
      <c r="L31" s="81">
        <v>0</v>
      </c>
      <c r="M31" s="81">
        <v>6</v>
      </c>
      <c r="N31" s="91">
        <v>1</v>
      </c>
      <c r="O31" s="92">
        <v>0</v>
      </c>
      <c r="P31" s="93">
        <f>N31+O31</f>
        <v>1</v>
      </c>
      <c r="Q31" s="82">
        <f>IFERROR(P31/M31,"-")</f>
        <v>0.16666666666667</v>
      </c>
      <c r="R31" s="81">
        <v>0</v>
      </c>
      <c r="S31" s="81">
        <v>1</v>
      </c>
      <c r="T31" s="82">
        <f>IFERROR(S31/(O31+P31),"-")</f>
        <v>1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1</v>
      </c>
      <c r="BO31" s="120">
        <f>IF(P31=0,"",IF(BN31=0,"",(BN31/P31)))</f>
        <v>1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127</v>
      </c>
      <c r="C32" s="203"/>
      <c r="D32" s="203" t="s">
        <v>104</v>
      </c>
      <c r="E32" s="203" t="s">
        <v>109</v>
      </c>
      <c r="F32" s="203" t="s">
        <v>64</v>
      </c>
      <c r="G32" s="203" t="s">
        <v>128</v>
      </c>
      <c r="H32" s="90" t="s">
        <v>107</v>
      </c>
      <c r="I32" s="90"/>
      <c r="J32" s="188"/>
      <c r="K32" s="81">
        <v>6</v>
      </c>
      <c r="L32" s="81">
        <v>0</v>
      </c>
      <c r="M32" s="81">
        <v>11</v>
      </c>
      <c r="N32" s="91">
        <v>1</v>
      </c>
      <c r="O32" s="92">
        <v>0</v>
      </c>
      <c r="P32" s="93">
        <f>N32+O32</f>
        <v>1</v>
      </c>
      <c r="Q32" s="82">
        <f>IFERROR(P32/M32,"-")</f>
        <v>0.090909090909091</v>
      </c>
      <c r="R32" s="81">
        <v>0</v>
      </c>
      <c r="S32" s="81">
        <v>1</v>
      </c>
      <c r="T32" s="82">
        <f>IFERROR(S32/(O32+P32),"-")</f>
        <v>1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1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129</v>
      </c>
      <c r="C33" s="203"/>
      <c r="D33" s="203" t="s">
        <v>104</v>
      </c>
      <c r="E33" s="203" t="s">
        <v>112</v>
      </c>
      <c r="F33" s="203" t="s">
        <v>64</v>
      </c>
      <c r="G33" s="203" t="s">
        <v>130</v>
      </c>
      <c r="H33" s="90" t="s">
        <v>107</v>
      </c>
      <c r="I33" s="90"/>
      <c r="J33" s="188"/>
      <c r="K33" s="81">
        <v>5</v>
      </c>
      <c r="L33" s="81">
        <v>0</v>
      </c>
      <c r="M33" s="81">
        <v>11</v>
      </c>
      <c r="N33" s="91">
        <v>0</v>
      </c>
      <c r="O33" s="92">
        <v>0</v>
      </c>
      <c r="P33" s="93">
        <f>N33+O33</f>
        <v>0</v>
      </c>
      <c r="Q33" s="82">
        <f>IFERROR(P33/M33,"-")</f>
        <v>0</v>
      </c>
      <c r="R33" s="81">
        <v>0</v>
      </c>
      <c r="S33" s="81">
        <v>0</v>
      </c>
      <c r="T33" s="82" t="str">
        <f>IFERROR(S33/(O33+P33),"-")</f>
        <v>-</v>
      </c>
      <c r="U33" s="182"/>
      <c r="V33" s="84">
        <v>0</v>
      </c>
      <c r="W33" s="82" t="str">
        <f>IF(P33=0,"-",V33/P33)</f>
        <v>-</v>
      </c>
      <c r="X33" s="186">
        <v>0</v>
      </c>
      <c r="Y33" s="187" t="str">
        <f>IFERROR(X33/P33,"-")</f>
        <v>-</v>
      </c>
      <c r="Z33" s="187" t="str">
        <f>IFERROR(X33/V33,"-")</f>
        <v>-</v>
      </c>
      <c r="AA33" s="188"/>
      <c r="AB33" s="85"/>
      <c r="AC33" s="79"/>
      <c r="AD33" s="94"/>
      <c r="AE33" s="95" t="str">
        <f>IF(P33=0,"",IF(AD33=0,"",(AD33/P33)))</f>
        <v/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 t="str">
        <f>IF(P33=0,"",IF(AM33=0,"",(AM33/P33)))</f>
        <v/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 t="str">
        <f>IF(P33=0,"",IF(AV33=0,"",(AV33/P33)))</f>
        <v/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 t="str">
        <f>IF(P33=0,"",IF(BE33=0,"",(BE33/P33)))</f>
        <v/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 t="str">
        <f>IF(P33=0,"",IF(BN33=0,"",(BN33/P33)))</f>
        <v/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 t="str">
        <f>IF(P33=0,"",IF(BW33=0,"",(BW33/P33)))</f>
        <v/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 t="str">
        <f>IF(P33=0,"",IF(CF33=0,"",(CF33/P33)))</f>
        <v/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131</v>
      </c>
      <c r="C34" s="203"/>
      <c r="D34" s="203" t="s">
        <v>104</v>
      </c>
      <c r="E34" s="203" t="s">
        <v>115</v>
      </c>
      <c r="F34" s="203" t="s">
        <v>64</v>
      </c>
      <c r="G34" s="203" t="s">
        <v>132</v>
      </c>
      <c r="H34" s="90" t="s">
        <v>107</v>
      </c>
      <c r="I34" s="90"/>
      <c r="J34" s="188"/>
      <c r="K34" s="81">
        <v>3</v>
      </c>
      <c r="L34" s="81">
        <v>0</v>
      </c>
      <c r="M34" s="81">
        <v>26</v>
      </c>
      <c r="N34" s="91">
        <v>0</v>
      </c>
      <c r="O34" s="92">
        <v>0</v>
      </c>
      <c r="P34" s="93">
        <f>N34+O34</f>
        <v>0</v>
      </c>
      <c r="Q34" s="82">
        <f>IFERROR(P34/M34,"-")</f>
        <v>0</v>
      </c>
      <c r="R34" s="81">
        <v>0</v>
      </c>
      <c r="S34" s="81">
        <v>0</v>
      </c>
      <c r="T34" s="82" t="str">
        <f>IFERROR(S34/(O34+P34),"-")</f>
        <v>-</v>
      </c>
      <c r="U34" s="182"/>
      <c r="V34" s="84">
        <v>0</v>
      </c>
      <c r="W34" s="82" t="str">
        <f>IF(P34=0,"-",V34/P34)</f>
        <v>-</v>
      </c>
      <c r="X34" s="186">
        <v>0</v>
      </c>
      <c r="Y34" s="187" t="str">
        <f>IFERROR(X34/P34,"-")</f>
        <v>-</v>
      </c>
      <c r="Z34" s="187" t="str">
        <f>IFERROR(X34/V34,"-")</f>
        <v>-</v>
      </c>
      <c r="AA34" s="188"/>
      <c r="AB34" s="85"/>
      <c r="AC34" s="79"/>
      <c r="AD34" s="94"/>
      <c r="AE34" s="95" t="str">
        <f>IF(P34=0,"",IF(AD34=0,"",(AD34/P34)))</f>
        <v/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 t="str">
        <f>IF(P34=0,"",IF(AM34=0,"",(AM34/P34)))</f>
        <v/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 t="str">
        <f>IF(P34=0,"",IF(AV34=0,"",(AV34/P34)))</f>
        <v/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 t="str">
        <f>IF(P34=0,"",IF(BE34=0,"",(BE34/P34)))</f>
        <v/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 t="str">
        <f>IF(P34=0,"",IF(BN34=0,"",(BN34/P34)))</f>
        <v/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 t="str">
        <f>IF(P34=0,"",IF(BW34=0,"",(BW34/P34)))</f>
        <v/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 t="str">
        <f>IF(P34=0,"",IF(CF34=0,"",(CF34/P34)))</f>
        <v/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133</v>
      </c>
      <c r="C35" s="203"/>
      <c r="D35" s="203" t="s">
        <v>104</v>
      </c>
      <c r="E35" s="203" t="s">
        <v>105</v>
      </c>
      <c r="F35" s="203" t="s">
        <v>64</v>
      </c>
      <c r="G35" s="203" t="s">
        <v>134</v>
      </c>
      <c r="H35" s="90" t="s">
        <v>107</v>
      </c>
      <c r="I35" s="90"/>
      <c r="J35" s="188"/>
      <c r="K35" s="81">
        <v>1</v>
      </c>
      <c r="L35" s="81">
        <v>0</v>
      </c>
      <c r="M35" s="81">
        <v>3</v>
      </c>
      <c r="N35" s="91">
        <v>1</v>
      </c>
      <c r="O35" s="92">
        <v>0</v>
      </c>
      <c r="P35" s="93">
        <f>N35+O35</f>
        <v>1</v>
      </c>
      <c r="Q35" s="82">
        <f>IFERROR(P35/M35,"-")</f>
        <v>0.33333333333333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1</v>
      </c>
      <c r="W35" s="82">
        <f>IF(P35=0,"-",V35/P35)</f>
        <v>1</v>
      </c>
      <c r="X35" s="186">
        <v>5000</v>
      </c>
      <c r="Y35" s="187">
        <f>IFERROR(X35/P35,"-")</f>
        <v>5000</v>
      </c>
      <c r="Z35" s="187">
        <f>IFERROR(X35/V35,"-")</f>
        <v>5000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1</v>
      </c>
      <c r="BG35" s="112">
        <v>1</v>
      </c>
      <c r="BH35" s="114">
        <f>IFERROR(BG35/BE35,"-")</f>
        <v>1</v>
      </c>
      <c r="BI35" s="115">
        <v>5000</v>
      </c>
      <c r="BJ35" s="116">
        <f>IFERROR(BI35/BE35,"-")</f>
        <v>5000</v>
      </c>
      <c r="BK35" s="117">
        <v>1</v>
      </c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5000</v>
      </c>
      <c r="CQ35" s="141">
        <v>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135</v>
      </c>
      <c r="C36" s="203"/>
      <c r="D36" s="203" t="s">
        <v>74</v>
      </c>
      <c r="E36" s="203" t="s">
        <v>74</v>
      </c>
      <c r="F36" s="203" t="s">
        <v>75</v>
      </c>
      <c r="G36" s="203" t="s">
        <v>136</v>
      </c>
      <c r="H36" s="90"/>
      <c r="I36" s="90"/>
      <c r="J36" s="188"/>
      <c r="K36" s="81">
        <v>75</v>
      </c>
      <c r="L36" s="81">
        <v>40</v>
      </c>
      <c r="M36" s="81">
        <v>10</v>
      </c>
      <c r="N36" s="91">
        <v>9</v>
      </c>
      <c r="O36" s="92">
        <v>0</v>
      </c>
      <c r="P36" s="93">
        <f>N36+O36</f>
        <v>9</v>
      </c>
      <c r="Q36" s="82">
        <f>IFERROR(P36/M36,"-")</f>
        <v>0.9</v>
      </c>
      <c r="R36" s="81">
        <v>1</v>
      </c>
      <c r="S36" s="81">
        <v>2</v>
      </c>
      <c r="T36" s="82">
        <f>IFERROR(S36/(O36+P36),"-")</f>
        <v>0.22222222222222</v>
      </c>
      <c r="U36" s="182"/>
      <c r="V36" s="84">
        <v>3</v>
      </c>
      <c r="W36" s="82">
        <f>IF(P36=0,"-",V36/P36)</f>
        <v>0.33333333333333</v>
      </c>
      <c r="X36" s="186">
        <v>0</v>
      </c>
      <c r="Y36" s="187">
        <f>IFERROR(X36/P36,"-")</f>
        <v>0</v>
      </c>
      <c r="Z36" s="187">
        <f>IFERROR(X36/V36,"-")</f>
        <v>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0.11111111111111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4</v>
      </c>
      <c r="BO36" s="120">
        <f>IF(P36=0,"",IF(BN36=0,"",(BN36/P36)))</f>
        <v>0.44444444444444</v>
      </c>
      <c r="BP36" s="121">
        <v>1</v>
      </c>
      <c r="BQ36" s="122">
        <f>IFERROR(BP36/BN36,"-")</f>
        <v>0.25</v>
      </c>
      <c r="BR36" s="123">
        <v>3000</v>
      </c>
      <c r="BS36" s="124">
        <f>IFERROR(BR36/BN36,"-")</f>
        <v>750</v>
      </c>
      <c r="BT36" s="125">
        <v>1</v>
      </c>
      <c r="BU36" s="125"/>
      <c r="BV36" s="125"/>
      <c r="BW36" s="126">
        <v>4</v>
      </c>
      <c r="BX36" s="127">
        <f>IF(P36=0,"",IF(BW36=0,"",(BW36/P36)))</f>
        <v>0.44444444444444</v>
      </c>
      <c r="BY36" s="128">
        <v>2</v>
      </c>
      <c r="BZ36" s="129">
        <f>IFERROR(BY36/BW36,"-")</f>
        <v>0.5</v>
      </c>
      <c r="CA36" s="130">
        <v>620000</v>
      </c>
      <c r="CB36" s="131">
        <f>IFERROR(CA36/BW36,"-")</f>
        <v>155000</v>
      </c>
      <c r="CC36" s="132"/>
      <c r="CD36" s="132"/>
      <c r="CE36" s="132">
        <v>2</v>
      </c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3</v>
      </c>
      <c r="CP36" s="141">
        <v>0</v>
      </c>
      <c r="CQ36" s="141">
        <v>594000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0.045</v>
      </c>
      <c r="B37" s="203" t="s">
        <v>137</v>
      </c>
      <c r="C37" s="203"/>
      <c r="D37" s="203" t="s">
        <v>62</v>
      </c>
      <c r="E37" s="203" t="s">
        <v>63</v>
      </c>
      <c r="F37" s="203" t="s">
        <v>64</v>
      </c>
      <c r="G37" s="203" t="s">
        <v>138</v>
      </c>
      <c r="H37" s="90" t="s">
        <v>139</v>
      </c>
      <c r="I37" s="90" t="s">
        <v>140</v>
      </c>
      <c r="J37" s="188">
        <v>200000</v>
      </c>
      <c r="K37" s="81">
        <v>6</v>
      </c>
      <c r="L37" s="81">
        <v>0</v>
      </c>
      <c r="M37" s="81">
        <v>36</v>
      </c>
      <c r="N37" s="91">
        <v>0</v>
      </c>
      <c r="O37" s="92">
        <v>0</v>
      </c>
      <c r="P37" s="93">
        <f>N37+O37</f>
        <v>0</v>
      </c>
      <c r="Q37" s="82">
        <f>IFERROR(P37/M37,"-")</f>
        <v>0</v>
      </c>
      <c r="R37" s="81">
        <v>0</v>
      </c>
      <c r="S37" s="81">
        <v>0</v>
      </c>
      <c r="T37" s="82" t="str">
        <f>IFERROR(S37/(O37+P37),"-")</f>
        <v>-</v>
      </c>
      <c r="U37" s="182">
        <f>IFERROR(J37/SUM(P37:P42),"-")</f>
        <v>11111.111111111</v>
      </c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>
        <f>SUM(X37:X42)-SUM(J37:J42)</f>
        <v>-191000</v>
      </c>
      <c r="AB37" s="85">
        <f>SUM(X37:X42)/SUM(J37:J42)</f>
        <v>0.045</v>
      </c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141</v>
      </c>
      <c r="C38" s="203"/>
      <c r="D38" s="203" t="s">
        <v>87</v>
      </c>
      <c r="E38" s="203" t="s">
        <v>88</v>
      </c>
      <c r="F38" s="203" t="s">
        <v>64</v>
      </c>
      <c r="G38" s="203"/>
      <c r="H38" s="90" t="s">
        <v>139</v>
      </c>
      <c r="I38" s="90"/>
      <c r="J38" s="188"/>
      <c r="K38" s="81">
        <v>1</v>
      </c>
      <c r="L38" s="81">
        <v>0</v>
      </c>
      <c r="M38" s="81">
        <v>13</v>
      </c>
      <c r="N38" s="91">
        <v>0</v>
      </c>
      <c r="O38" s="92">
        <v>0</v>
      </c>
      <c r="P38" s="93">
        <f>N38+O38</f>
        <v>0</v>
      </c>
      <c r="Q38" s="82">
        <f>IFERROR(P38/M38,"-")</f>
        <v>0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142</v>
      </c>
      <c r="C39" s="203"/>
      <c r="D39" s="203" t="s">
        <v>143</v>
      </c>
      <c r="E39" s="203" t="s">
        <v>100</v>
      </c>
      <c r="F39" s="203" t="s">
        <v>64</v>
      </c>
      <c r="G39" s="203"/>
      <c r="H39" s="90" t="s">
        <v>139</v>
      </c>
      <c r="I39" s="90"/>
      <c r="J39" s="188"/>
      <c r="K39" s="81">
        <v>4</v>
      </c>
      <c r="L39" s="81">
        <v>0</v>
      </c>
      <c r="M39" s="81">
        <v>18</v>
      </c>
      <c r="N39" s="91">
        <v>0</v>
      </c>
      <c r="O39" s="92">
        <v>0</v>
      </c>
      <c r="P39" s="93">
        <f>N39+O39</f>
        <v>0</v>
      </c>
      <c r="Q39" s="82">
        <f>IFERROR(P39/M39,"-")</f>
        <v>0</v>
      </c>
      <c r="R39" s="81">
        <v>0</v>
      </c>
      <c r="S39" s="81">
        <v>0</v>
      </c>
      <c r="T39" s="82" t="str">
        <f>IFERROR(S39/(O39+P39),"-")</f>
        <v>-</v>
      </c>
      <c r="U39" s="182"/>
      <c r="V39" s="84">
        <v>0</v>
      </c>
      <c r="W39" s="82" t="str">
        <f>IF(P39=0,"-",V39/P39)</f>
        <v>-</v>
      </c>
      <c r="X39" s="186">
        <v>0</v>
      </c>
      <c r="Y39" s="187" t="str">
        <f>IFERROR(X39/P39,"-")</f>
        <v>-</v>
      </c>
      <c r="Z39" s="187" t="str">
        <f>IFERROR(X39/V39,"-")</f>
        <v>-</v>
      </c>
      <c r="AA39" s="188"/>
      <c r="AB39" s="85"/>
      <c r="AC39" s="79"/>
      <c r="AD39" s="94"/>
      <c r="AE39" s="95" t="str">
        <f>IF(P39=0,"",IF(AD39=0,"",(AD39/P39)))</f>
        <v/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 t="str">
        <f>IF(P39=0,"",IF(AM39=0,"",(AM39/P39)))</f>
        <v/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 t="str">
        <f>IF(P39=0,"",IF(AV39=0,"",(AV39/P39)))</f>
        <v/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 t="str">
        <f>IF(P39=0,"",IF(BE39=0,"",(BE39/P39)))</f>
        <v/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/>
      <c r="BO39" s="120" t="str">
        <f>IF(P39=0,"",IF(BN39=0,"",(BN39/P39)))</f>
        <v/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/>
      <c r="BX39" s="127" t="str">
        <f>IF(P39=0,"",IF(BW39=0,"",(BW39/P39)))</f>
        <v/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 t="str">
        <f>IF(P39=0,"",IF(CF39=0,"",(CF39/P39)))</f>
        <v/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144</v>
      </c>
      <c r="C40" s="203"/>
      <c r="D40" s="203" t="s">
        <v>145</v>
      </c>
      <c r="E40" s="203" t="s">
        <v>146</v>
      </c>
      <c r="F40" s="203" t="s">
        <v>64</v>
      </c>
      <c r="G40" s="203"/>
      <c r="H40" s="90" t="s">
        <v>139</v>
      </c>
      <c r="I40" s="90"/>
      <c r="J40" s="188"/>
      <c r="K40" s="81">
        <v>13</v>
      </c>
      <c r="L40" s="81">
        <v>0</v>
      </c>
      <c r="M40" s="81">
        <v>33</v>
      </c>
      <c r="N40" s="91">
        <v>2</v>
      </c>
      <c r="O40" s="92">
        <v>0</v>
      </c>
      <c r="P40" s="93">
        <f>N40+O40</f>
        <v>2</v>
      </c>
      <c r="Q40" s="82">
        <f>IFERROR(P40/M40,"-")</f>
        <v>0.060606060606061</v>
      </c>
      <c r="R40" s="81">
        <v>0</v>
      </c>
      <c r="S40" s="81">
        <v>2</v>
      </c>
      <c r="T40" s="82">
        <f>IFERROR(S40/(O40+P40),"-")</f>
        <v>1</v>
      </c>
      <c r="U40" s="182"/>
      <c r="V40" s="84">
        <v>1</v>
      </c>
      <c r="W40" s="82">
        <f>IF(P40=0,"-",V40/P40)</f>
        <v>0.5</v>
      </c>
      <c r="X40" s="186">
        <v>0</v>
      </c>
      <c r="Y40" s="187">
        <f>IFERROR(X40/P40,"-")</f>
        <v>0</v>
      </c>
      <c r="Z40" s="187">
        <f>IFERROR(X40/V40,"-")</f>
        <v>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0.5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>
        <v>1</v>
      </c>
      <c r="CG40" s="134">
        <f>IF(P40=0,"",IF(CF40=0,"",(CF40/P40)))</f>
        <v>0.5</v>
      </c>
      <c r="CH40" s="135">
        <v>1</v>
      </c>
      <c r="CI40" s="136">
        <f>IFERROR(CH40/CF40,"-")</f>
        <v>1</v>
      </c>
      <c r="CJ40" s="137">
        <v>100000</v>
      </c>
      <c r="CK40" s="138">
        <f>IFERROR(CJ40/CF40,"-")</f>
        <v>100000</v>
      </c>
      <c r="CL40" s="139"/>
      <c r="CM40" s="139"/>
      <c r="CN40" s="139">
        <v>1</v>
      </c>
      <c r="CO40" s="140">
        <v>1</v>
      </c>
      <c r="CP40" s="141">
        <v>0</v>
      </c>
      <c r="CQ40" s="141">
        <v>100000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147</v>
      </c>
      <c r="C41" s="203"/>
      <c r="D41" s="203" t="s">
        <v>148</v>
      </c>
      <c r="E41" s="203" t="s">
        <v>149</v>
      </c>
      <c r="F41" s="203" t="s">
        <v>64</v>
      </c>
      <c r="G41" s="203"/>
      <c r="H41" s="90" t="s">
        <v>139</v>
      </c>
      <c r="I41" s="90"/>
      <c r="J41" s="188"/>
      <c r="K41" s="81">
        <v>2</v>
      </c>
      <c r="L41" s="81">
        <v>0</v>
      </c>
      <c r="M41" s="81">
        <v>11</v>
      </c>
      <c r="N41" s="91">
        <v>0</v>
      </c>
      <c r="O41" s="92">
        <v>0</v>
      </c>
      <c r="P41" s="93">
        <f>N41+O41</f>
        <v>0</v>
      </c>
      <c r="Q41" s="82">
        <f>IFERROR(P41/M41,"-")</f>
        <v>0</v>
      </c>
      <c r="R41" s="81">
        <v>0</v>
      </c>
      <c r="S41" s="81">
        <v>0</v>
      </c>
      <c r="T41" s="82" t="str">
        <f>IFERROR(S41/(O41+P41),"-")</f>
        <v>-</v>
      </c>
      <c r="U41" s="182"/>
      <c r="V41" s="84">
        <v>0</v>
      </c>
      <c r="W41" s="82" t="str">
        <f>IF(P41=0,"-",V41/P41)</f>
        <v>-</v>
      </c>
      <c r="X41" s="186">
        <v>0</v>
      </c>
      <c r="Y41" s="187" t="str">
        <f>IFERROR(X41/P41,"-")</f>
        <v>-</v>
      </c>
      <c r="Z41" s="187" t="str">
        <f>IFERROR(X41/V41,"-")</f>
        <v>-</v>
      </c>
      <c r="AA41" s="188"/>
      <c r="AB41" s="85"/>
      <c r="AC41" s="79"/>
      <c r="AD41" s="94"/>
      <c r="AE41" s="95" t="str">
        <f>IF(P41=0,"",IF(AD41=0,"",(AD41/P41)))</f>
        <v/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 t="str">
        <f>IF(P41=0,"",IF(AM41=0,"",(AM41/P41)))</f>
        <v/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 t="str">
        <f>IF(P41=0,"",IF(AV41=0,"",(AV41/P41)))</f>
        <v/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 t="str">
        <f>IF(P41=0,"",IF(BE41=0,"",(BE41/P41)))</f>
        <v/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 t="str">
        <f>IF(P41=0,"",IF(BN41=0,"",(BN41/P41)))</f>
        <v/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 t="str">
        <f>IF(P41=0,"",IF(BW41=0,"",(BW41/P41)))</f>
        <v/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 t="str">
        <f>IF(P41=0,"",IF(CF41=0,"",(CF41/P41)))</f>
        <v/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150</v>
      </c>
      <c r="C42" s="203"/>
      <c r="D42" s="203" t="s">
        <v>74</v>
      </c>
      <c r="E42" s="203" t="s">
        <v>74</v>
      </c>
      <c r="F42" s="203" t="s">
        <v>75</v>
      </c>
      <c r="G42" s="203"/>
      <c r="H42" s="90"/>
      <c r="I42" s="90"/>
      <c r="J42" s="188"/>
      <c r="K42" s="81">
        <v>291</v>
      </c>
      <c r="L42" s="81">
        <v>79</v>
      </c>
      <c r="M42" s="81">
        <v>18</v>
      </c>
      <c r="N42" s="91">
        <v>16</v>
      </c>
      <c r="O42" s="92">
        <v>0</v>
      </c>
      <c r="P42" s="93">
        <f>N42+O42</f>
        <v>16</v>
      </c>
      <c r="Q42" s="82">
        <f>IFERROR(P42/M42,"-")</f>
        <v>0.88888888888889</v>
      </c>
      <c r="R42" s="81">
        <v>1</v>
      </c>
      <c r="S42" s="81">
        <v>3</v>
      </c>
      <c r="T42" s="82">
        <f>IFERROR(S42/(O42+P42),"-")</f>
        <v>0.1875</v>
      </c>
      <c r="U42" s="182"/>
      <c r="V42" s="84">
        <v>4</v>
      </c>
      <c r="W42" s="82">
        <f>IF(P42=0,"-",V42/P42)</f>
        <v>0.25</v>
      </c>
      <c r="X42" s="186">
        <v>9000</v>
      </c>
      <c r="Y42" s="187">
        <f>IFERROR(X42/P42,"-")</f>
        <v>562.5</v>
      </c>
      <c r="Z42" s="187">
        <f>IFERROR(X42/V42,"-")</f>
        <v>2250</v>
      </c>
      <c r="AA42" s="188"/>
      <c r="AB42" s="85"/>
      <c r="AC42" s="79"/>
      <c r="AD42" s="94">
        <v>1</v>
      </c>
      <c r="AE42" s="95">
        <f>IF(P42=0,"",IF(AD42=0,"",(AD42/P42)))</f>
        <v>0.0625</v>
      </c>
      <c r="AF42" s="94"/>
      <c r="AG42" s="96">
        <f>IFERROR(AF42/AD42,"-")</f>
        <v>0</v>
      </c>
      <c r="AH42" s="97"/>
      <c r="AI42" s="98">
        <f>IFERROR(AH42/AD42,"-")</f>
        <v>0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0.0625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8</v>
      </c>
      <c r="BO42" s="120">
        <f>IF(P42=0,"",IF(BN42=0,"",(BN42/P42)))</f>
        <v>0.5</v>
      </c>
      <c r="BP42" s="121">
        <v>3</v>
      </c>
      <c r="BQ42" s="122">
        <f>IFERROR(BP42/BN42,"-")</f>
        <v>0.375</v>
      </c>
      <c r="BR42" s="123">
        <v>9000</v>
      </c>
      <c r="BS42" s="124">
        <f>IFERROR(BR42/BN42,"-")</f>
        <v>1125</v>
      </c>
      <c r="BT42" s="125">
        <v>3</v>
      </c>
      <c r="BU42" s="125"/>
      <c r="BV42" s="125"/>
      <c r="BW42" s="126">
        <v>5</v>
      </c>
      <c r="BX42" s="127">
        <f>IF(P42=0,"",IF(BW42=0,"",(BW42/P42)))</f>
        <v>0.3125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>
        <v>1</v>
      </c>
      <c r="CG42" s="134">
        <f>IF(P42=0,"",IF(CF42=0,"",(CF42/P42)))</f>
        <v>0.0625</v>
      </c>
      <c r="CH42" s="135">
        <v>1</v>
      </c>
      <c r="CI42" s="136">
        <f>IFERROR(CH42/CF42,"-")</f>
        <v>1</v>
      </c>
      <c r="CJ42" s="137">
        <v>13000</v>
      </c>
      <c r="CK42" s="138">
        <f>IFERROR(CJ42/CF42,"-")</f>
        <v>13000</v>
      </c>
      <c r="CL42" s="139"/>
      <c r="CM42" s="139"/>
      <c r="CN42" s="139">
        <v>1</v>
      </c>
      <c r="CO42" s="140">
        <v>4</v>
      </c>
      <c r="CP42" s="141">
        <v>9000</v>
      </c>
      <c r="CQ42" s="141">
        <v>13000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0.14461538461538</v>
      </c>
      <c r="B43" s="203" t="s">
        <v>151</v>
      </c>
      <c r="C43" s="203"/>
      <c r="D43" s="203" t="s">
        <v>104</v>
      </c>
      <c r="E43" s="203" t="s">
        <v>105</v>
      </c>
      <c r="F43" s="203" t="s">
        <v>64</v>
      </c>
      <c r="G43" s="203" t="s">
        <v>97</v>
      </c>
      <c r="H43" s="90" t="s">
        <v>152</v>
      </c>
      <c r="I43" s="90" t="s">
        <v>153</v>
      </c>
      <c r="J43" s="188">
        <v>325000</v>
      </c>
      <c r="K43" s="81">
        <v>12</v>
      </c>
      <c r="L43" s="81">
        <v>0</v>
      </c>
      <c r="M43" s="81">
        <v>64</v>
      </c>
      <c r="N43" s="91">
        <v>0</v>
      </c>
      <c r="O43" s="92">
        <v>0</v>
      </c>
      <c r="P43" s="93">
        <f>N43+O43</f>
        <v>0</v>
      </c>
      <c r="Q43" s="82">
        <f>IFERROR(P43/M43,"-")</f>
        <v>0</v>
      </c>
      <c r="R43" s="81">
        <v>0</v>
      </c>
      <c r="S43" s="81">
        <v>0</v>
      </c>
      <c r="T43" s="82" t="str">
        <f>IFERROR(S43/(O43+P43),"-")</f>
        <v>-</v>
      </c>
      <c r="U43" s="182">
        <f>IFERROR(J43/SUM(P43:P46),"-")</f>
        <v>19117.647058824</v>
      </c>
      <c r="V43" s="84">
        <v>0</v>
      </c>
      <c r="W43" s="82" t="str">
        <f>IF(P43=0,"-",V43/P43)</f>
        <v>-</v>
      </c>
      <c r="X43" s="186">
        <v>0</v>
      </c>
      <c r="Y43" s="187" t="str">
        <f>IFERROR(X43/P43,"-")</f>
        <v>-</v>
      </c>
      <c r="Z43" s="187" t="str">
        <f>IFERROR(X43/V43,"-")</f>
        <v>-</v>
      </c>
      <c r="AA43" s="188">
        <f>SUM(X43:X46)-SUM(J43:J46)</f>
        <v>-278000</v>
      </c>
      <c r="AB43" s="85">
        <f>SUM(X43:X46)/SUM(J43:J46)</f>
        <v>0.14461538461538</v>
      </c>
      <c r="AC43" s="79"/>
      <c r="AD43" s="94"/>
      <c r="AE43" s="95" t="str">
        <f>IF(P43=0,"",IF(AD43=0,"",(AD43/P43)))</f>
        <v/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 t="str">
        <f>IF(P43=0,"",IF(AM43=0,"",(AM43/P43)))</f>
        <v/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 t="str">
        <f>IF(P43=0,"",IF(AV43=0,"",(AV43/P43)))</f>
        <v/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 t="str">
        <f>IF(P43=0,"",IF(BE43=0,"",(BE43/P43)))</f>
        <v/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/>
      <c r="BO43" s="120" t="str">
        <f>IF(P43=0,"",IF(BN43=0,"",(BN43/P43)))</f>
        <v/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 t="str">
        <f>IF(P43=0,"",IF(BW43=0,"",(BW43/P43)))</f>
        <v/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 t="str">
        <f>IF(P43=0,"",IF(CF43=0,"",(CF43/P43)))</f>
        <v/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154</v>
      </c>
      <c r="C44" s="203"/>
      <c r="D44" s="203" t="s">
        <v>104</v>
      </c>
      <c r="E44" s="203" t="s">
        <v>109</v>
      </c>
      <c r="F44" s="203" t="s">
        <v>64</v>
      </c>
      <c r="G44" s="203" t="s">
        <v>97</v>
      </c>
      <c r="H44" s="90" t="s">
        <v>155</v>
      </c>
      <c r="I44" s="90"/>
      <c r="J44" s="188"/>
      <c r="K44" s="81">
        <v>12</v>
      </c>
      <c r="L44" s="81">
        <v>0</v>
      </c>
      <c r="M44" s="81">
        <v>61</v>
      </c>
      <c r="N44" s="91">
        <v>7</v>
      </c>
      <c r="O44" s="92">
        <v>0</v>
      </c>
      <c r="P44" s="93">
        <f>N44+O44</f>
        <v>7</v>
      </c>
      <c r="Q44" s="82">
        <f>IFERROR(P44/M44,"-")</f>
        <v>0.11475409836066</v>
      </c>
      <c r="R44" s="81">
        <v>0</v>
      </c>
      <c r="S44" s="81">
        <v>5</v>
      </c>
      <c r="T44" s="82">
        <f>IFERROR(S44/(O44+P44),"-")</f>
        <v>0.71428571428571</v>
      </c>
      <c r="U44" s="182"/>
      <c r="V44" s="84">
        <v>2</v>
      </c>
      <c r="W44" s="82">
        <f>IF(P44=0,"-",V44/P44)</f>
        <v>0.28571428571429</v>
      </c>
      <c r="X44" s="186">
        <v>41000</v>
      </c>
      <c r="Y44" s="187">
        <f>IFERROR(X44/P44,"-")</f>
        <v>5857.1428571429</v>
      </c>
      <c r="Z44" s="187">
        <f>IFERROR(X44/V44,"-")</f>
        <v>20500</v>
      </c>
      <c r="AA44" s="188"/>
      <c r="AB44" s="85"/>
      <c r="AC44" s="79"/>
      <c r="AD44" s="94">
        <v>1</v>
      </c>
      <c r="AE44" s="95">
        <f>IF(P44=0,"",IF(AD44=0,"",(AD44/P44)))</f>
        <v>0.14285714285714</v>
      </c>
      <c r="AF44" s="94"/>
      <c r="AG44" s="96">
        <f>IFERROR(AF44/AD44,"-")</f>
        <v>0</v>
      </c>
      <c r="AH44" s="97"/>
      <c r="AI44" s="98">
        <f>IFERROR(AH44/AD44,"-")</f>
        <v>0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>
        <v>1</v>
      </c>
      <c r="AW44" s="107">
        <f>IF(P44=0,"",IF(AV44=0,"",(AV44/P44)))</f>
        <v>0.14285714285714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>
        <v>1</v>
      </c>
      <c r="BF44" s="113">
        <f>IF(P44=0,"",IF(BE44=0,"",(BE44/P44)))</f>
        <v>0.14285714285714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4</v>
      </c>
      <c r="BO44" s="120">
        <f>IF(P44=0,"",IF(BN44=0,"",(BN44/P44)))</f>
        <v>0.57142857142857</v>
      </c>
      <c r="BP44" s="121">
        <v>2</v>
      </c>
      <c r="BQ44" s="122">
        <f>IFERROR(BP44/BN44,"-")</f>
        <v>0.5</v>
      </c>
      <c r="BR44" s="123">
        <v>41000</v>
      </c>
      <c r="BS44" s="124">
        <f>IFERROR(BR44/BN44,"-")</f>
        <v>10250</v>
      </c>
      <c r="BT44" s="125">
        <v>1</v>
      </c>
      <c r="BU44" s="125"/>
      <c r="BV44" s="125">
        <v>1</v>
      </c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2</v>
      </c>
      <c r="CP44" s="141">
        <v>41000</v>
      </c>
      <c r="CQ44" s="141">
        <v>38000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156</v>
      </c>
      <c r="C45" s="203"/>
      <c r="D45" s="203" t="s">
        <v>104</v>
      </c>
      <c r="E45" s="203" t="s">
        <v>115</v>
      </c>
      <c r="F45" s="203" t="s">
        <v>64</v>
      </c>
      <c r="G45" s="203" t="s">
        <v>97</v>
      </c>
      <c r="H45" s="90" t="s">
        <v>157</v>
      </c>
      <c r="I45" s="90"/>
      <c r="J45" s="188"/>
      <c r="K45" s="81">
        <v>2</v>
      </c>
      <c r="L45" s="81">
        <v>0</v>
      </c>
      <c r="M45" s="81">
        <v>7</v>
      </c>
      <c r="N45" s="91">
        <v>0</v>
      </c>
      <c r="O45" s="92">
        <v>0</v>
      </c>
      <c r="P45" s="93">
        <f>N45+O45</f>
        <v>0</v>
      </c>
      <c r="Q45" s="82">
        <f>IFERROR(P45/M45,"-")</f>
        <v>0</v>
      </c>
      <c r="R45" s="81">
        <v>0</v>
      </c>
      <c r="S45" s="81">
        <v>0</v>
      </c>
      <c r="T45" s="82" t="str">
        <f>IFERROR(S45/(O45+P45),"-")</f>
        <v>-</v>
      </c>
      <c r="U45" s="182"/>
      <c r="V45" s="84">
        <v>0</v>
      </c>
      <c r="W45" s="82" t="str">
        <f>IF(P45=0,"-",V45/P45)</f>
        <v>-</v>
      </c>
      <c r="X45" s="186">
        <v>0</v>
      </c>
      <c r="Y45" s="187" t="str">
        <f>IFERROR(X45/P45,"-")</f>
        <v>-</v>
      </c>
      <c r="Z45" s="187" t="str">
        <f>IFERROR(X45/V45,"-")</f>
        <v>-</v>
      </c>
      <c r="AA45" s="188"/>
      <c r="AB45" s="85"/>
      <c r="AC45" s="79"/>
      <c r="AD45" s="94"/>
      <c r="AE45" s="95" t="str">
        <f>IF(P45=0,"",IF(AD45=0,"",(AD45/P45)))</f>
        <v/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 t="str">
        <f>IF(P45=0,"",IF(AM45=0,"",(AM45/P45)))</f>
        <v/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 t="str">
        <f>IF(P45=0,"",IF(AV45=0,"",(AV45/P45)))</f>
        <v/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 t="str">
        <f>IF(P45=0,"",IF(BE45=0,"",(BE45/P45)))</f>
        <v/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 t="str">
        <f>IF(P45=0,"",IF(BN45=0,"",(BN45/P45)))</f>
        <v/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 t="str">
        <f>IF(P45=0,"",IF(BW45=0,"",(BW45/P45)))</f>
        <v/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 t="str">
        <f>IF(P45=0,"",IF(CF45=0,"",(CF45/P45)))</f>
        <v/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158</v>
      </c>
      <c r="C46" s="203"/>
      <c r="D46" s="203" t="s">
        <v>74</v>
      </c>
      <c r="E46" s="203" t="s">
        <v>74</v>
      </c>
      <c r="F46" s="203" t="s">
        <v>75</v>
      </c>
      <c r="G46" s="203"/>
      <c r="H46" s="90"/>
      <c r="I46" s="90"/>
      <c r="J46" s="188"/>
      <c r="K46" s="81">
        <v>96</v>
      </c>
      <c r="L46" s="81">
        <v>63</v>
      </c>
      <c r="M46" s="81">
        <v>21</v>
      </c>
      <c r="N46" s="91">
        <v>10</v>
      </c>
      <c r="O46" s="92">
        <v>0</v>
      </c>
      <c r="P46" s="93">
        <f>N46+O46</f>
        <v>10</v>
      </c>
      <c r="Q46" s="82">
        <f>IFERROR(P46/M46,"-")</f>
        <v>0.47619047619048</v>
      </c>
      <c r="R46" s="81">
        <v>1</v>
      </c>
      <c r="S46" s="81">
        <v>2</v>
      </c>
      <c r="T46" s="82">
        <f>IFERROR(S46/(O46+P46),"-")</f>
        <v>0.2</v>
      </c>
      <c r="U46" s="182"/>
      <c r="V46" s="84">
        <v>2</v>
      </c>
      <c r="W46" s="82">
        <f>IF(P46=0,"-",V46/P46)</f>
        <v>0.2</v>
      </c>
      <c r="X46" s="186">
        <v>6000</v>
      </c>
      <c r="Y46" s="187">
        <f>IFERROR(X46/P46,"-")</f>
        <v>600</v>
      </c>
      <c r="Z46" s="187">
        <f>IFERROR(X46/V46,"-")</f>
        <v>3000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1</v>
      </c>
      <c r="AW46" s="107">
        <f>IF(P46=0,"",IF(AV46=0,"",(AV46/P46)))</f>
        <v>0.1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>
        <v>4</v>
      </c>
      <c r="BF46" s="113">
        <f>IF(P46=0,"",IF(BE46=0,"",(BE46/P46)))</f>
        <v>0.4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4</v>
      </c>
      <c r="BO46" s="120">
        <f>IF(P46=0,"",IF(BN46=0,"",(BN46/P46)))</f>
        <v>0.4</v>
      </c>
      <c r="BP46" s="121">
        <v>1</v>
      </c>
      <c r="BQ46" s="122">
        <f>IFERROR(BP46/BN46,"-")</f>
        <v>0.25</v>
      </c>
      <c r="BR46" s="123">
        <v>1500</v>
      </c>
      <c r="BS46" s="124">
        <f>IFERROR(BR46/BN46,"-")</f>
        <v>375</v>
      </c>
      <c r="BT46" s="125">
        <v>1</v>
      </c>
      <c r="BU46" s="125"/>
      <c r="BV46" s="125"/>
      <c r="BW46" s="126">
        <v>1</v>
      </c>
      <c r="BX46" s="127">
        <f>IF(P46=0,"",IF(BW46=0,"",(BW46/P46)))</f>
        <v>0.1</v>
      </c>
      <c r="BY46" s="128">
        <v>1</v>
      </c>
      <c r="BZ46" s="129">
        <f>IFERROR(BY46/BW46,"-")</f>
        <v>1</v>
      </c>
      <c r="CA46" s="130">
        <v>6000</v>
      </c>
      <c r="CB46" s="131">
        <f>IFERROR(CA46/BW46,"-")</f>
        <v>6000</v>
      </c>
      <c r="CC46" s="132"/>
      <c r="CD46" s="132">
        <v>1</v>
      </c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2</v>
      </c>
      <c r="CP46" s="141">
        <v>6000</v>
      </c>
      <c r="CQ46" s="141">
        <v>6000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0.08</v>
      </c>
      <c r="B47" s="203" t="s">
        <v>159</v>
      </c>
      <c r="C47" s="203"/>
      <c r="D47" s="203" t="s">
        <v>104</v>
      </c>
      <c r="E47" s="203" t="s">
        <v>105</v>
      </c>
      <c r="F47" s="203" t="s">
        <v>64</v>
      </c>
      <c r="G47" s="203" t="s">
        <v>160</v>
      </c>
      <c r="H47" s="90" t="s">
        <v>161</v>
      </c>
      <c r="I47" s="90" t="s">
        <v>162</v>
      </c>
      <c r="J47" s="188">
        <v>250000</v>
      </c>
      <c r="K47" s="81">
        <v>15</v>
      </c>
      <c r="L47" s="81">
        <v>0</v>
      </c>
      <c r="M47" s="81">
        <v>62</v>
      </c>
      <c r="N47" s="91">
        <v>7</v>
      </c>
      <c r="O47" s="92">
        <v>0</v>
      </c>
      <c r="P47" s="93">
        <f>N47+O47</f>
        <v>7</v>
      </c>
      <c r="Q47" s="82">
        <f>IFERROR(P47/M47,"-")</f>
        <v>0.11290322580645</v>
      </c>
      <c r="R47" s="81">
        <v>1</v>
      </c>
      <c r="S47" s="81">
        <v>3</v>
      </c>
      <c r="T47" s="82">
        <f>IFERROR(S47/(O47+P47),"-")</f>
        <v>0.42857142857143</v>
      </c>
      <c r="U47" s="182">
        <f>IFERROR(J47/SUM(P47:P50),"-")</f>
        <v>11363.636363636</v>
      </c>
      <c r="V47" s="84">
        <v>3</v>
      </c>
      <c r="W47" s="82">
        <f>IF(P47=0,"-",V47/P47)</f>
        <v>0.42857142857143</v>
      </c>
      <c r="X47" s="186">
        <v>13000</v>
      </c>
      <c r="Y47" s="187">
        <f>IFERROR(X47/P47,"-")</f>
        <v>1857.1428571429</v>
      </c>
      <c r="Z47" s="187">
        <f>IFERROR(X47/V47,"-")</f>
        <v>4333.3333333333</v>
      </c>
      <c r="AA47" s="188">
        <f>SUM(X47:X50)-SUM(J47:J50)</f>
        <v>-230000</v>
      </c>
      <c r="AB47" s="85">
        <f>SUM(X47:X50)/SUM(J47:J50)</f>
        <v>0.08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>
        <v>2</v>
      </c>
      <c r="AW47" s="107">
        <f>IF(P47=0,"",IF(AV47=0,"",(AV47/P47)))</f>
        <v>0.28571428571429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>
        <v>2</v>
      </c>
      <c r="BF47" s="113">
        <f>IF(P47=0,"",IF(BE47=0,"",(BE47/P47)))</f>
        <v>0.28571428571429</v>
      </c>
      <c r="BG47" s="112">
        <v>1</v>
      </c>
      <c r="BH47" s="114">
        <f>IFERROR(BG47/BE47,"-")</f>
        <v>0.5</v>
      </c>
      <c r="BI47" s="115">
        <v>8000</v>
      </c>
      <c r="BJ47" s="116">
        <f>IFERROR(BI47/BE47,"-")</f>
        <v>4000</v>
      </c>
      <c r="BK47" s="117"/>
      <c r="BL47" s="117">
        <v>1</v>
      </c>
      <c r="BM47" s="117"/>
      <c r="BN47" s="119">
        <v>1</v>
      </c>
      <c r="BO47" s="120">
        <f>IF(P47=0,"",IF(BN47=0,"",(BN47/P47)))</f>
        <v>0.14285714285714</v>
      </c>
      <c r="BP47" s="121">
        <v>1</v>
      </c>
      <c r="BQ47" s="122">
        <f>IFERROR(BP47/BN47,"-")</f>
        <v>1</v>
      </c>
      <c r="BR47" s="123">
        <v>343000</v>
      </c>
      <c r="BS47" s="124">
        <f>IFERROR(BR47/BN47,"-")</f>
        <v>343000</v>
      </c>
      <c r="BT47" s="125"/>
      <c r="BU47" s="125"/>
      <c r="BV47" s="125">
        <v>1</v>
      </c>
      <c r="BW47" s="126">
        <v>2</v>
      </c>
      <c r="BX47" s="127">
        <f>IF(P47=0,"",IF(BW47=0,"",(BW47/P47)))</f>
        <v>0.28571428571429</v>
      </c>
      <c r="BY47" s="128">
        <v>1</v>
      </c>
      <c r="BZ47" s="129">
        <f>IFERROR(BY47/BW47,"-")</f>
        <v>0.5</v>
      </c>
      <c r="CA47" s="130">
        <v>5000</v>
      </c>
      <c r="CB47" s="131">
        <f>IFERROR(CA47/BW47,"-")</f>
        <v>2500</v>
      </c>
      <c r="CC47" s="132">
        <v>1</v>
      </c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3</v>
      </c>
      <c r="CP47" s="141">
        <v>13000</v>
      </c>
      <c r="CQ47" s="141">
        <v>343000</v>
      </c>
      <c r="CR47" s="141"/>
      <c r="CS47" s="142" t="str">
        <f>IF(AND(CQ47=0,CR47=0),"",IF(AND(CQ47&lt;=100000,CR47&lt;=100000),"",IF(CQ47/CP47&gt;0.7,"男高",IF(CR47/CP47&gt;0.7,"女高",""))))</f>
        <v>男高</v>
      </c>
    </row>
    <row r="48" spans="1:98">
      <c r="A48" s="80"/>
      <c r="B48" s="203" t="s">
        <v>163</v>
      </c>
      <c r="C48" s="203"/>
      <c r="D48" s="203" t="s">
        <v>104</v>
      </c>
      <c r="E48" s="203" t="s">
        <v>109</v>
      </c>
      <c r="F48" s="203" t="s">
        <v>64</v>
      </c>
      <c r="G48" s="203"/>
      <c r="H48" s="90" t="s">
        <v>161</v>
      </c>
      <c r="I48" s="90"/>
      <c r="J48" s="188"/>
      <c r="K48" s="81">
        <v>3</v>
      </c>
      <c r="L48" s="81">
        <v>0</v>
      </c>
      <c r="M48" s="81">
        <v>57</v>
      </c>
      <c r="N48" s="91">
        <v>1</v>
      </c>
      <c r="O48" s="92">
        <v>0</v>
      </c>
      <c r="P48" s="93">
        <f>N48+O48</f>
        <v>1</v>
      </c>
      <c r="Q48" s="82">
        <f>IFERROR(P48/M48,"-")</f>
        <v>0.017543859649123</v>
      </c>
      <c r="R48" s="81">
        <v>0</v>
      </c>
      <c r="S48" s="81">
        <v>0</v>
      </c>
      <c r="T48" s="82">
        <f>IFERROR(S48/(O48+P48),"-")</f>
        <v>0</v>
      </c>
      <c r="U48" s="182"/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1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164</v>
      </c>
      <c r="C49" s="203"/>
      <c r="D49" s="203" t="s">
        <v>104</v>
      </c>
      <c r="E49" s="203" t="s">
        <v>112</v>
      </c>
      <c r="F49" s="203" t="s">
        <v>64</v>
      </c>
      <c r="G49" s="203"/>
      <c r="H49" s="90" t="s">
        <v>161</v>
      </c>
      <c r="I49" s="90"/>
      <c r="J49" s="188"/>
      <c r="K49" s="81">
        <v>10</v>
      </c>
      <c r="L49" s="81">
        <v>0</v>
      </c>
      <c r="M49" s="81">
        <v>48</v>
      </c>
      <c r="N49" s="91">
        <v>2</v>
      </c>
      <c r="O49" s="92">
        <v>0</v>
      </c>
      <c r="P49" s="93">
        <f>N49+O49</f>
        <v>2</v>
      </c>
      <c r="Q49" s="82">
        <f>IFERROR(P49/M49,"-")</f>
        <v>0.041666666666667</v>
      </c>
      <c r="R49" s="81">
        <v>0</v>
      </c>
      <c r="S49" s="81">
        <v>1</v>
      </c>
      <c r="T49" s="82">
        <f>IFERROR(S49/(O49+P49),"-")</f>
        <v>0.5</v>
      </c>
      <c r="U49" s="182"/>
      <c r="V49" s="84">
        <v>1</v>
      </c>
      <c r="W49" s="82">
        <f>IF(P49=0,"-",V49/P49)</f>
        <v>0.5</v>
      </c>
      <c r="X49" s="186">
        <v>1000</v>
      </c>
      <c r="Y49" s="187">
        <f>IFERROR(X49/P49,"-")</f>
        <v>500</v>
      </c>
      <c r="Z49" s="187">
        <f>IFERROR(X49/V49,"-")</f>
        <v>1000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2</v>
      </c>
      <c r="BF49" s="113">
        <f>IF(P49=0,"",IF(BE49=0,"",(BE49/P49)))</f>
        <v>1</v>
      </c>
      <c r="BG49" s="112">
        <v>1</v>
      </c>
      <c r="BH49" s="114">
        <f>IFERROR(BG49/BE49,"-")</f>
        <v>0.5</v>
      </c>
      <c r="BI49" s="115">
        <v>1000</v>
      </c>
      <c r="BJ49" s="116">
        <f>IFERROR(BI49/BE49,"-")</f>
        <v>500</v>
      </c>
      <c r="BK49" s="117">
        <v>1</v>
      </c>
      <c r="BL49" s="117"/>
      <c r="BM49" s="117"/>
      <c r="BN49" s="119"/>
      <c r="BO49" s="120">
        <f>IF(P49=0,"",IF(BN49=0,"",(BN49/P49)))</f>
        <v>0</v>
      </c>
      <c r="BP49" s="121"/>
      <c r="BQ49" s="122" t="str">
        <f>IFERROR(BP49/BN49,"-")</f>
        <v>-</v>
      </c>
      <c r="BR49" s="123"/>
      <c r="BS49" s="124" t="str">
        <f>IFERROR(BR49/BN49,"-")</f>
        <v>-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1000</v>
      </c>
      <c r="CQ49" s="141">
        <v>1000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165</v>
      </c>
      <c r="C50" s="203"/>
      <c r="D50" s="203" t="s">
        <v>74</v>
      </c>
      <c r="E50" s="203" t="s">
        <v>74</v>
      </c>
      <c r="F50" s="203" t="s">
        <v>75</v>
      </c>
      <c r="G50" s="203"/>
      <c r="H50" s="90"/>
      <c r="I50" s="90"/>
      <c r="J50" s="188"/>
      <c r="K50" s="81">
        <v>129</v>
      </c>
      <c r="L50" s="81">
        <v>60</v>
      </c>
      <c r="M50" s="81">
        <v>18</v>
      </c>
      <c r="N50" s="91">
        <v>12</v>
      </c>
      <c r="O50" s="92">
        <v>0</v>
      </c>
      <c r="P50" s="93">
        <f>N50+O50</f>
        <v>12</v>
      </c>
      <c r="Q50" s="82">
        <f>IFERROR(P50/M50,"-")</f>
        <v>0.66666666666667</v>
      </c>
      <c r="R50" s="81">
        <v>3</v>
      </c>
      <c r="S50" s="81">
        <v>2</v>
      </c>
      <c r="T50" s="82">
        <f>IFERROR(S50/(O50+P50),"-")</f>
        <v>0.16666666666667</v>
      </c>
      <c r="U50" s="182"/>
      <c r="V50" s="84">
        <v>5</v>
      </c>
      <c r="W50" s="82">
        <f>IF(P50=0,"-",V50/P50)</f>
        <v>0.41666666666667</v>
      </c>
      <c r="X50" s="186">
        <v>6000</v>
      </c>
      <c r="Y50" s="187">
        <f>IFERROR(X50/P50,"-")</f>
        <v>500</v>
      </c>
      <c r="Z50" s="187">
        <f>IFERROR(X50/V50,"-")</f>
        <v>1200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1</v>
      </c>
      <c r="AW50" s="107">
        <f>IF(P50=0,"",IF(AV50=0,"",(AV50/P50)))</f>
        <v>0.083333333333333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1</v>
      </c>
      <c r="BF50" s="113">
        <f>IF(P50=0,"",IF(BE50=0,"",(BE50/P50)))</f>
        <v>0.083333333333333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9</v>
      </c>
      <c r="BO50" s="120">
        <f>IF(P50=0,"",IF(BN50=0,"",(BN50/P50)))</f>
        <v>0.75</v>
      </c>
      <c r="BP50" s="121">
        <v>5</v>
      </c>
      <c r="BQ50" s="122">
        <f>IFERROR(BP50/BN50,"-")</f>
        <v>0.55555555555556</v>
      </c>
      <c r="BR50" s="123">
        <v>84000</v>
      </c>
      <c r="BS50" s="124">
        <f>IFERROR(BR50/BN50,"-")</f>
        <v>9333.3333333333</v>
      </c>
      <c r="BT50" s="125">
        <v>3</v>
      </c>
      <c r="BU50" s="125">
        <v>1</v>
      </c>
      <c r="BV50" s="125">
        <v>1</v>
      </c>
      <c r="BW50" s="126">
        <v>1</v>
      </c>
      <c r="BX50" s="127">
        <f>IF(P50=0,"",IF(BW50=0,"",(BW50/P50)))</f>
        <v>0.083333333333333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5</v>
      </c>
      <c r="CP50" s="141">
        <v>6000</v>
      </c>
      <c r="CQ50" s="141">
        <v>57000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0.275</v>
      </c>
      <c r="B51" s="203" t="s">
        <v>166</v>
      </c>
      <c r="C51" s="203"/>
      <c r="D51" s="203" t="s">
        <v>62</v>
      </c>
      <c r="E51" s="203" t="s">
        <v>88</v>
      </c>
      <c r="F51" s="203" t="s">
        <v>64</v>
      </c>
      <c r="G51" s="203" t="s">
        <v>65</v>
      </c>
      <c r="H51" s="90" t="s">
        <v>83</v>
      </c>
      <c r="I51" s="90"/>
      <c r="J51" s="188">
        <v>120000</v>
      </c>
      <c r="K51" s="81">
        <v>3</v>
      </c>
      <c r="L51" s="81">
        <v>0</v>
      </c>
      <c r="M51" s="81">
        <v>16</v>
      </c>
      <c r="N51" s="91">
        <v>3</v>
      </c>
      <c r="O51" s="92">
        <v>0</v>
      </c>
      <c r="P51" s="93">
        <f>N51+O51</f>
        <v>3</v>
      </c>
      <c r="Q51" s="82">
        <f>IFERROR(P51/M51,"-")</f>
        <v>0.1875</v>
      </c>
      <c r="R51" s="81">
        <v>0</v>
      </c>
      <c r="S51" s="81">
        <v>2</v>
      </c>
      <c r="T51" s="82">
        <f>IFERROR(S51/(O51+P51),"-")</f>
        <v>0.66666666666667</v>
      </c>
      <c r="U51" s="182">
        <f>IFERROR(J51/SUM(P51:P52),"-")</f>
        <v>15000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-87000</v>
      </c>
      <c r="AB51" s="85">
        <f>SUM(X51:X52)/SUM(J51:J52)</f>
        <v>0.275</v>
      </c>
      <c r="AC51" s="79"/>
      <c r="AD51" s="94">
        <v>1</v>
      </c>
      <c r="AE51" s="95">
        <f>IF(P51=0,"",IF(AD51=0,"",(AD51/P51)))</f>
        <v>0.33333333333333</v>
      </c>
      <c r="AF51" s="94"/>
      <c r="AG51" s="96">
        <f>IFERROR(AF51/AD51,"-")</f>
        <v>0</v>
      </c>
      <c r="AH51" s="97"/>
      <c r="AI51" s="98">
        <f>IFERROR(AH51/AD51,"-")</f>
        <v>0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0.33333333333333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1</v>
      </c>
      <c r="BX51" s="127">
        <f>IF(P51=0,"",IF(BW51=0,"",(BW51/P51)))</f>
        <v>0.33333333333333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167</v>
      </c>
      <c r="C52" s="203"/>
      <c r="D52" s="203" t="s">
        <v>62</v>
      </c>
      <c r="E52" s="203" t="s">
        <v>88</v>
      </c>
      <c r="F52" s="203" t="s">
        <v>75</v>
      </c>
      <c r="G52" s="203"/>
      <c r="H52" s="90"/>
      <c r="I52" s="90"/>
      <c r="J52" s="188"/>
      <c r="K52" s="81">
        <v>27</v>
      </c>
      <c r="L52" s="81">
        <v>21</v>
      </c>
      <c r="M52" s="81">
        <v>16</v>
      </c>
      <c r="N52" s="91">
        <v>5</v>
      </c>
      <c r="O52" s="92">
        <v>0</v>
      </c>
      <c r="P52" s="93">
        <f>N52+O52</f>
        <v>5</v>
      </c>
      <c r="Q52" s="82">
        <f>IFERROR(P52/M52,"-")</f>
        <v>0.3125</v>
      </c>
      <c r="R52" s="81">
        <v>2</v>
      </c>
      <c r="S52" s="81">
        <v>0</v>
      </c>
      <c r="T52" s="82">
        <f>IFERROR(S52/(O52+P52),"-")</f>
        <v>0</v>
      </c>
      <c r="U52" s="182"/>
      <c r="V52" s="84">
        <v>2</v>
      </c>
      <c r="W52" s="82">
        <f>IF(P52=0,"-",V52/P52)</f>
        <v>0.4</v>
      </c>
      <c r="X52" s="186">
        <v>33000</v>
      </c>
      <c r="Y52" s="187">
        <f>IFERROR(X52/P52,"-")</f>
        <v>6600</v>
      </c>
      <c r="Z52" s="187">
        <f>IFERROR(X52/V52,"-")</f>
        <v>16500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2</v>
      </c>
      <c r="BF52" s="113">
        <f>IF(P52=0,"",IF(BE52=0,"",(BE52/P52)))</f>
        <v>0.4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1</v>
      </c>
      <c r="BO52" s="120">
        <f>IF(P52=0,"",IF(BN52=0,"",(BN52/P52)))</f>
        <v>0.2</v>
      </c>
      <c r="BP52" s="121">
        <v>1</v>
      </c>
      <c r="BQ52" s="122">
        <f>IFERROR(BP52/BN52,"-")</f>
        <v>1</v>
      </c>
      <c r="BR52" s="123">
        <v>33000</v>
      </c>
      <c r="BS52" s="124">
        <f>IFERROR(BR52/BN52,"-")</f>
        <v>33000</v>
      </c>
      <c r="BT52" s="125"/>
      <c r="BU52" s="125"/>
      <c r="BV52" s="125">
        <v>1</v>
      </c>
      <c r="BW52" s="126">
        <v>2</v>
      </c>
      <c r="BX52" s="127">
        <f>IF(P52=0,"",IF(BW52=0,"",(BW52/P52)))</f>
        <v>0.4</v>
      </c>
      <c r="BY52" s="128">
        <v>1</v>
      </c>
      <c r="BZ52" s="129">
        <f>IFERROR(BY52/BW52,"-")</f>
        <v>0.5</v>
      </c>
      <c r="CA52" s="130">
        <v>6000</v>
      </c>
      <c r="CB52" s="131">
        <f>IFERROR(CA52/BW52,"-")</f>
        <v>3000</v>
      </c>
      <c r="CC52" s="132"/>
      <c r="CD52" s="132">
        <v>1</v>
      </c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2</v>
      </c>
      <c r="CP52" s="141">
        <v>33000</v>
      </c>
      <c r="CQ52" s="141">
        <v>33000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0.20833333333333</v>
      </c>
      <c r="B53" s="203" t="s">
        <v>168</v>
      </c>
      <c r="C53" s="203"/>
      <c r="D53" s="203" t="s">
        <v>169</v>
      </c>
      <c r="E53" s="203" t="s">
        <v>170</v>
      </c>
      <c r="F53" s="203" t="s">
        <v>64</v>
      </c>
      <c r="G53" s="203" t="s">
        <v>65</v>
      </c>
      <c r="H53" s="90" t="s">
        <v>83</v>
      </c>
      <c r="I53" s="90"/>
      <c r="J53" s="188">
        <v>120000</v>
      </c>
      <c r="K53" s="81">
        <v>14</v>
      </c>
      <c r="L53" s="81">
        <v>0</v>
      </c>
      <c r="M53" s="81">
        <v>58</v>
      </c>
      <c r="N53" s="91">
        <v>7</v>
      </c>
      <c r="O53" s="92">
        <v>0</v>
      </c>
      <c r="P53" s="93">
        <f>N53+O53</f>
        <v>7</v>
      </c>
      <c r="Q53" s="82">
        <f>IFERROR(P53/M53,"-")</f>
        <v>0.12068965517241</v>
      </c>
      <c r="R53" s="81">
        <v>0</v>
      </c>
      <c r="S53" s="81">
        <v>6</v>
      </c>
      <c r="T53" s="82">
        <f>IFERROR(S53/(O53+P53),"-")</f>
        <v>0.85714285714286</v>
      </c>
      <c r="U53" s="182">
        <f>IFERROR(J53/SUM(P53:P54),"-")</f>
        <v>7500</v>
      </c>
      <c r="V53" s="84">
        <v>2</v>
      </c>
      <c r="W53" s="82">
        <f>IF(P53=0,"-",V53/P53)</f>
        <v>0.28571428571429</v>
      </c>
      <c r="X53" s="186">
        <v>10000</v>
      </c>
      <c r="Y53" s="187">
        <f>IFERROR(X53/P53,"-")</f>
        <v>1428.5714285714</v>
      </c>
      <c r="Z53" s="187">
        <f>IFERROR(X53/V53,"-")</f>
        <v>5000</v>
      </c>
      <c r="AA53" s="188">
        <f>SUM(X53:X54)-SUM(J53:J54)</f>
        <v>-95000</v>
      </c>
      <c r="AB53" s="85">
        <f>SUM(X53:X54)/SUM(J53:J54)</f>
        <v>0.20833333333333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2</v>
      </c>
      <c r="BF53" s="113">
        <f>IF(P53=0,"",IF(BE53=0,"",(BE53/P53)))</f>
        <v>0.28571428571429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4</v>
      </c>
      <c r="BO53" s="120">
        <f>IF(P53=0,"",IF(BN53=0,"",(BN53/P53)))</f>
        <v>0.57142857142857</v>
      </c>
      <c r="BP53" s="121">
        <v>1</v>
      </c>
      <c r="BQ53" s="122">
        <f>IFERROR(BP53/BN53,"-")</f>
        <v>0.25</v>
      </c>
      <c r="BR53" s="123">
        <v>5000</v>
      </c>
      <c r="BS53" s="124">
        <f>IFERROR(BR53/BN53,"-")</f>
        <v>1250</v>
      </c>
      <c r="BT53" s="125">
        <v>1</v>
      </c>
      <c r="BU53" s="125"/>
      <c r="BV53" s="125"/>
      <c r="BW53" s="126">
        <v>1</v>
      </c>
      <c r="BX53" s="127">
        <f>IF(P53=0,"",IF(BW53=0,"",(BW53/P53)))</f>
        <v>0.14285714285714</v>
      </c>
      <c r="BY53" s="128">
        <v>1</v>
      </c>
      <c r="BZ53" s="129">
        <f>IFERROR(BY53/BW53,"-")</f>
        <v>1</v>
      </c>
      <c r="CA53" s="130">
        <v>5000</v>
      </c>
      <c r="CB53" s="131">
        <f>IFERROR(CA53/BW53,"-")</f>
        <v>5000</v>
      </c>
      <c r="CC53" s="132">
        <v>1</v>
      </c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2</v>
      </c>
      <c r="CP53" s="141">
        <v>10000</v>
      </c>
      <c r="CQ53" s="141">
        <v>5000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171</v>
      </c>
      <c r="C54" s="203"/>
      <c r="D54" s="203" t="s">
        <v>169</v>
      </c>
      <c r="E54" s="203" t="s">
        <v>170</v>
      </c>
      <c r="F54" s="203" t="s">
        <v>75</v>
      </c>
      <c r="G54" s="203"/>
      <c r="H54" s="90"/>
      <c r="I54" s="90"/>
      <c r="J54" s="188"/>
      <c r="K54" s="81">
        <v>67</v>
      </c>
      <c r="L54" s="81">
        <v>43</v>
      </c>
      <c r="M54" s="81">
        <v>19</v>
      </c>
      <c r="N54" s="91">
        <v>9</v>
      </c>
      <c r="O54" s="92">
        <v>0</v>
      </c>
      <c r="P54" s="93">
        <f>N54+O54</f>
        <v>9</v>
      </c>
      <c r="Q54" s="82">
        <f>IFERROR(P54/M54,"-")</f>
        <v>0.47368421052632</v>
      </c>
      <c r="R54" s="81">
        <v>2</v>
      </c>
      <c r="S54" s="81">
        <v>1</v>
      </c>
      <c r="T54" s="82">
        <f>IFERROR(S54/(O54+P54),"-")</f>
        <v>0.11111111111111</v>
      </c>
      <c r="U54" s="182"/>
      <c r="V54" s="84">
        <v>3</v>
      </c>
      <c r="W54" s="82">
        <f>IF(P54=0,"-",V54/P54)</f>
        <v>0.33333333333333</v>
      </c>
      <c r="X54" s="186">
        <v>15000</v>
      </c>
      <c r="Y54" s="187">
        <f>IFERROR(X54/P54,"-")</f>
        <v>1666.6666666667</v>
      </c>
      <c r="Z54" s="187">
        <f>IFERROR(X54/V54,"-")</f>
        <v>5000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3</v>
      </c>
      <c r="BO54" s="120">
        <f>IF(P54=0,"",IF(BN54=0,"",(BN54/P54)))</f>
        <v>0.33333333333333</v>
      </c>
      <c r="BP54" s="121">
        <v>1</v>
      </c>
      <c r="BQ54" s="122">
        <f>IFERROR(BP54/BN54,"-")</f>
        <v>0.33333333333333</v>
      </c>
      <c r="BR54" s="123">
        <v>15000</v>
      </c>
      <c r="BS54" s="124">
        <f>IFERROR(BR54/BN54,"-")</f>
        <v>5000</v>
      </c>
      <c r="BT54" s="125"/>
      <c r="BU54" s="125">
        <v>1</v>
      </c>
      <c r="BV54" s="125"/>
      <c r="BW54" s="126">
        <v>4</v>
      </c>
      <c r="BX54" s="127">
        <f>IF(P54=0,"",IF(BW54=0,"",(BW54/P54)))</f>
        <v>0.44444444444444</v>
      </c>
      <c r="BY54" s="128">
        <v>1</v>
      </c>
      <c r="BZ54" s="129">
        <f>IFERROR(BY54/BW54,"-")</f>
        <v>0.25</v>
      </c>
      <c r="CA54" s="130">
        <v>249000</v>
      </c>
      <c r="CB54" s="131">
        <f>IFERROR(CA54/BW54,"-")</f>
        <v>62250</v>
      </c>
      <c r="CC54" s="132"/>
      <c r="CD54" s="132"/>
      <c r="CE54" s="132">
        <v>1</v>
      </c>
      <c r="CF54" s="133">
        <v>2</v>
      </c>
      <c r="CG54" s="134">
        <f>IF(P54=0,"",IF(CF54=0,"",(CF54/P54)))</f>
        <v>0.22222222222222</v>
      </c>
      <c r="CH54" s="135">
        <v>1</v>
      </c>
      <c r="CI54" s="136">
        <f>IFERROR(CH54/CF54,"-")</f>
        <v>0.5</v>
      </c>
      <c r="CJ54" s="137">
        <v>15000</v>
      </c>
      <c r="CK54" s="138">
        <f>IFERROR(CJ54/CF54,"-")</f>
        <v>7500</v>
      </c>
      <c r="CL54" s="139"/>
      <c r="CM54" s="139">
        <v>1</v>
      </c>
      <c r="CN54" s="139"/>
      <c r="CO54" s="140">
        <v>3</v>
      </c>
      <c r="CP54" s="141">
        <v>15000</v>
      </c>
      <c r="CQ54" s="141">
        <v>249000</v>
      </c>
      <c r="CR54" s="141"/>
      <c r="CS54" s="142" t="str">
        <f>IF(AND(CQ54=0,CR54=0),"",IF(AND(CQ54&lt;=100000,CR54&lt;=100000),"",IF(CQ54/CP54&gt;0.7,"男高",IF(CR54/CP54&gt;0.7,"女高",""))))</f>
        <v>男高</v>
      </c>
    </row>
    <row r="55" spans="1:98">
      <c r="A55" s="80">
        <f>AB55</f>
        <v>0.20666666666667</v>
      </c>
      <c r="B55" s="203" t="s">
        <v>172</v>
      </c>
      <c r="C55" s="203"/>
      <c r="D55" s="203" t="s">
        <v>62</v>
      </c>
      <c r="E55" s="203" t="s">
        <v>146</v>
      </c>
      <c r="F55" s="203" t="s">
        <v>64</v>
      </c>
      <c r="G55" s="203" t="s">
        <v>68</v>
      </c>
      <c r="H55" s="90" t="s">
        <v>83</v>
      </c>
      <c r="I55" s="90"/>
      <c r="J55" s="188">
        <v>150000</v>
      </c>
      <c r="K55" s="81">
        <v>2</v>
      </c>
      <c r="L55" s="81">
        <v>0</v>
      </c>
      <c r="M55" s="81">
        <v>23</v>
      </c>
      <c r="N55" s="91">
        <v>3</v>
      </c>
      <c r="O55" s="92">
        <v>0</v>
      </c>
      <c r="P55" s="93">
        <f>N55+O55</f>
        <v>3</v>
      </c>
      <c r="Q55" s="82">
        <f>IFERROR(P55/M55,"-")</f>
        <v>0.1304347826087</v>
      </c>
      <c r="R55" s="81">
        <v>0</v>
      </c>
      <c r="S55" s="81">
        <v>3</v>
      </c>
      <c r="T55" s="82">
        <f>IFERROR(S55/(O55+P55),"-")</f>
        <v>1</v>
      </c>
      <c r="U55" s="182">
        <f>IFERROR(J55/SUM(P55:P56),"-")</f>
        <v>21428.571428571</v>
      </c>
      <c r="V55" s="84">
        <v>1</v>
      </c>
      <c r="W55" s="82">
        <f>IF(P55=0,"-",V55/P55)</f>
        <v>0.33333333333333</v>
      </c>
      <c r="X55" s="186">
        <v>1000</v>
      </c>
      <c r="Y55" s="187">
        <f>IFERROR(X55/P55,"-")</f>
        <v>333.33333333333</v>
      </c>
      <c r="Z55" s="187">
        <f>IFERROR(X55/V55,"-")</f>
        <v>1000</v>
      </c>
      <c r="AA55" s="188">
        <f>SUM(X55:X56)-SUM(J55:J56)</f>
        <v>-119000</v>
      </c>
      <c r="AB55" s="85">
        <f>SUM(X55:X56)/SUM(J55:J56)</f>
        <v>0.20666666666667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0.33333333333333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2</v>
      </c>
      <c r="BO55" s="120">
        <f>IF(P55=0,"",IF(BN55=0,"",(BN55/P55)))</f>
        <v>0.66666666666667</v>
      </c>
      <c r="BP55" s="121">
        <v>1</v>
      </c>
      <c r="BQ55" s="122">
        <f>IFERROR(BP55/BN55,"-")</f>
        <v>0.5</v>
      </c>
      <c r="BR55" s="123">
        <v>1000</v>
      </c>
      <c r="BS55" s="124">
        <f>IFERROR(BR55/BN55,"-")</f>
        <v>500</v>
      </c>
      <c r="BT55" s="125">
        <v>1</v>
      </c>
      <c r="BU55" s="125"/>
      <c r="BV55" s="125"/>
      <c r="BW55" s="126"/>
      <c r="BX55" s="127">
        <f>IF(P55=0,"",IF(BW55=0,"",(BW55/P55)))</f>
        <v>0</v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1000</v>
      </c>
      <c r="CQ55" s="141">
        <v>1000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173</v>
      </c>
      <c r="C56" s="203"/>
      <c r="D56" s="203" t="s">
        <v>62</v>
      </c>
      <c r="E56" s="203" t="s">
        <v>146</v>
      </c>
      <c r="F56" s="203" t="s">
        <v>75</v>
      </c>
      <c r="G56" s="203"/>
      <c r="H56" s="90"/>
      <c r="I56" s="90"/>
      <c r="J56" s="188"/>
      <c r="K56" s="81">
        <v>41</v>
      </c>
      <c r="L56" s="81">
        <v>30</v>
      </c>
      <c r="M56" s="81">
        <v>24</v>
      </c>
      <c r="N56" s="91">
        <v>4</v>
      </c>
      <c r="O56" s="92">
        <v>0</v>
      </c>
      <c r="P56" s="93">
        <f>N56+O56</f>
        <v>4</v>
      </c>
      <c r="Q56" s="82">
        <f>IFERROR(P56/M56,"-")</f>
        <v>0.16666666666667</v>
      </c>
      <c r="R56" s="81">
        <v>1</v>
      </c>
      <c r="S56" s="81">
        <v>0</v>
      </c>
      <c r="T56" s="82">
        <f>IFERROR(S56/(O56+P56),"-")</f>
        <v>0</v>
      </c>
      <c r="U56" s="182"/>
      <c r="V56" s="84">
        <v>1</v>
      </c>
      <c r="W56" s="82">
        <f>IF(P56=0,"-",V56/P56)</f>
        <v>0.25</v>
      </c>
      <c r="X56" s="186">
        <v>30000</v>
      </c>
      <c r="Y56" s="187">
        <f>IFERROR(X56/P56,"-")</f>
        <v>7500</v>
      </c>
      <c r="Z56" s="187">
        <f>IFERROR(X56/V56,"-")</f>
        <v>30000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1</v>
      </c>
      <c r="BO56" s="120">
        <f>IF(P56=0,"",IF(BN56=0,"",(BN56/P56)))</f>
        <v>0.25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2</v>
      </c>
      <c r="BX56" s="127">
        <f>IF(P56=0,"",IF(BW56=0,"",(BW56/P56)))</f>
        <v>0.5</v>
      </c>
      <c r="BY56" s="128">
        <v>1</v>
      </c>
      <c r="BZ56" s="129">
        <f>IFERROR(BY56/BW56,"-")</f>
        <v>0.5</v>
      </c>
      <c r="CA56" s="130">
        <v>715000</v>
      </c>
      <c r="CB56" s="131">
        <f>IFERROR(CA56/BW56,"-")</f>
        <v>357500</v>
      </c>
      <c r="CC56" s="132"/>
      <c r="CD56" s="132"/>
      <c r="CE56" s="132">
        <v>1</v>
      </c>
      <c r="CF56" s="133">
        <v>1</v>
      </c>
      <c r="CG56" s="134">
        <f>IF(P56=0,"",IF(CF56=0,"",(CF56/P56)))</f>
        <v>0.25</v>
      </c>
      <c r="CH56" s="135"/>
      <c r="CI56" s="136">
        <f>IFERROR(CH56/CF56,"-")</f>
        <v>0</v>
      </c>
      <c r="CJ56" s="137"/>
      <c r="CK56" s="138">
        <f>IFERROR(CJ56/CF56,"-")</f>
        <v>0</v>
      </c>
      <c r="CL56" s="139"/>
      <c r="CM56" s="139"/>
      <c r="CN56" s="139"/>
      <c r="CO56" s="140">
        <v>1</v>
      </c>
      <c r="CP56" s="141">
        <v>30000</v>
      </c>
      <c r="CQ56" s="141">
        <v>715000</v>
      </c>
      <c r="CR56" s="141"/>
      <c r="CS56" s="142" t="str">
        <f>IF(AND(CQ56=0,CR56=0),"",IF(AND(CQ56&lt;=100000,CR56&lt;=100000),"",IF(CQ56/CP56&gt;0.7,"男高",IF(CR56/CP56&gt;0.7,"女高",""))))</f>
        <v>男高</v>
      </c>
    </row>
    <row r="57" spans="1:98">
      <c r="A57" s="80">
        <f>AB57</f>
        <v>0.073333333333333</v>
      </c>
      <c r="B57" s="203" t="s">
        <v>174</v>
      </c>
      <c r="C57" s="203"/>
      <c r="D57" s="203" t="s">
        <v>145</v>
      </c>
      <c r="E57" s="203" t="s">
        <v>149</v>
      </c>
      <c r="F57" s="203" t="s">
        <v>64</v>
      </c>
      <c r="G57" s="203" t="s">
        <v>68</v>
      </c>
      <c r="H57" s="90" t="s">
        <v>83</v>
      </c>
      <c r="I57" s="90"/>
      <c r="J57" s="188">
        <v>150000</v>
      </c>
      <c r="K57" s="81">
        <v>36</v>
      </c>
      <c r="L57" s="81">
        <v>0</v>
      </c>
      <c r="M57" s="81">
        <v>95</v>
      </c>
      <c r="N57" s="91">
        <v>15</v>
      </c>
      <c r="O57" s="92">
        <v>0</v>
      </c>
      <c r="P57" s="93">
        <f>N57+O57</f>
        <v>15</v>
      </c>
      <c r="Q57" s="82">
        <f>IFERROR(P57/M57,"-")</f>
        <v>0.15789473684211</v>
      </c>
      <c r="R57" s="81">
        <v>1</v>
      </c>
      <c r="S57" s="81">
        <v>5</v>
      </c>
      <c r="T57" s="82">
        <f>IFERROR(S57/(O57+P57),"-")</f>
        <v>0.33333333333333</v>
      </c>
      <c r="U57" s="182">
        <f>IFERROR(J57/SUM(P57:P58),"-")</f>
        <v>6521.7391304348</v>
      </c>
      <c r="V57" s="84">
        <v>2</v>
      </c>
      <c r="W57" s="82">
        <f>IF(P57=0,"-",V57/P57)</f>
        <v>0.13333333333333</v>
      </c>
      <c r="X57" s="186">
        <v>11000</v>
      </c>
      <c r="Y57" s="187">
        <f>IFERROR(X57/P57,"-")</f>
        <v>733.33333333333</v>
      </c>
      <c r="Z57" s="187">
        <f>IFERROR(X57/V57,"-")</f>
        <v>5500</v>
      </c>
      <c r="AA57" s="188">
        <f>SUM(X57:X58)-SUM(J57:J58)</f>
        <v>-139000</v>
      </c>
      <c r="AB57" s="85">
        <f>SUM(X57:X58)/SUM(J57:J58)</f>
        <v>0.073333333333333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>
        <v>1</v>
      </c>
      <c r="AN57" s="101">
        <f>IF(P57=0,"",IF(AM57=0,"",(AM57/P57)))</f>
        <v>0.066666666666667</v>
      </c>
      <c r="AO57" s="100"/>
      <c r="AP57" s="102">
        <f>IFERROR(AP57/AM57,"-")</f>
        <v>0</v>
      </c>
      <c r="AQ57" s="103"/>
      <c r="AR57" s="104">
        <f>IFERROR(AQ57/AM57,"-")</f>
        <v>0</v>
      </c>
      <c r="AS57" s="105"/>
      <c r="AT57" s="105"/>
      <c r="AU57" s="105"/>
      <c r="AV57" s="106">
        <v>2</v>
      </c>
      <c r="AW57" s="107">
        <f>IF(P57=0,"",IF(AV57=0,"",(AV57/P57)))</f>
        <v>0.13333333333333</v>
      </c>
      <c r="AX57" s="106"/>
      <c r="AY57" s="108">
        <f>IFERROR(AX57/AV57,"-")</f>
        <v>0</v>
      </c>
      <c r="AZ57" s="109"/>
      <c r="BA57" s="110">
        <f>IFERROR(AZ57/AV57,"-")</f>
        <v>0</v>
      </c>
      <c r="BB57" s="111"/>
      <c r="BC57" s="111"/>
      <c r="BD57" s="111"/>
      <c r="BE57" s="112">
        <v>3</v>
      </c>
      <c r="BF57" s="113">
        <f>IF(P57=0,"",IF(BE57=0,"",(BE57/P57)))</f>
        <v>0.2</v>
      </c>
      <c r="BG57" s="112">
        <v>1</v>
      </c>
      <c r="BH57" s="114">
        <f>IFERROR(BG57/BE57,"-")</f>
        <v>0.33333333333333</v>
      </c>
      <c r="BI57" s="115">
        <v>10000</v>
      </c>
      <c r="BJ57" s="116">
        <f>IFERROR(BI57/BE57,"-")</f>
        <v>3333.3333333333</v>
      </c>
      <c r="BK57" s="117"/>
      <c r="BL57" s="117">
        <v>1</v>
      </c>
      <c r="BM57" s="117"/>
      <c r="BN57" s="119">
        <v>6</v>
      </c>
      <c r="BO57" s="120">
        <f>IF(P57=0,"",IF(BN57=0,"",(BN57/P57)))</f>
        <v>0.4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3</v>
      </c>
      <c r="BX57" s="127">
        <f>IF(P57=0,"",IF(BW57=0,"",(BW57/P57)))</f>
        <v>0.2</v>
      </c>
      <c r="BY57" s="128">
        <v>1</v>
      </c>
      <c r="BZ57" s="129">
        <f>IFERROR(BY57/BW57,"-")</f>
        <v>0.33333333333333</v>
      </c>
      <c r="CA57" s="130">
        <v>1000</v>
      </c>
      <c r="CB57" s="131">
        <f>IFERROR(CA57/BW57,"-")</f>
        <v>333.33333333333</v>
      </c>
      <c r="CC57" s="132">
        <v>1</v>
      </c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2</v>
      </c>
      <c r="CP57" s="141">
        <v>11000</v>
      </c>
      <c r="CQ57" s="141">
        <v>10000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175</v>
      </c>
      <c r="C58" s="203"/>
      <c r="D58" s="203" t="s">
        <v>145</v>
      </c>
      <c r="E58" s="203" t="s">
        <v>149</v>
      </c>
      <c r="F58" s="203" t="s">
        <v>75</v>
      </c>
      <c r="G58" s="203"/>
      <c r="H58" s="90"/>
      <c r="I58" s="90"/>
      <c r="J58" s="188"/>
      <c r="K58" s="81">
        <v>64</v>
      </c>
      <c r="L58" s="81">
        <v>42</v>
      </c>
      <c r="M58" s="81">
        <v>23</v>
      </c>
      <c r="N58" s="91">
        <v>8</v>
      </c>
      <c r="O58" s="92">
        <v>0</v>
      </c>
      <c r="P58" s="93">
        <f>N58+O58</f>
        <v>8</v>
      </c>
      <c r="Q58" s="82">
        <f>IFERROR(P58/M58,"-")</f>
        <v>0.34782608695652</v>
      </c>
      <c r="R58" s="81">
        <v>1</v>
      </c>
      <c r="S58" s="81">
        <v>2</v>
      </c>
      <c r="T58" s="82">
        <f>IFERROR(S58/(O58+P58),"-")</f>
        <v>0.25</v>
      </c>
      <c r="U58" s="182"/>
      <c r="V58" s="84">
        <v>1</v>
      </c>
      <c r="W58" s="82">
        <f>IF(P58=0,"-",V58/P58)</f>
        <v>0.125</v>
      </c>
      <c r="X58" s="186">
        <v>0</v>
      </c>
      <c r="Y58" s="187">
        <f>IFERROR(X58/P58,"-")</f>
        <v>0</v>
      </c>
      <c r="Z58" s="187">
        <f>IFERROR(X58/V58,"-")</f>
        <v>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0.125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5</v>
      </c>
      <c r="BO58" s="120">
        <f>IF(P58=0,"",IF(BN58=0,"",(BN58/P58)))</f>
        <v>0.625</v>
      </c>
      <c r="BP58" s="121">
        <v>1</v>
      </c>
      <c r="BQ58" s="122">
        <f>IFERROR(BP58/BN58,"-")</f>
        <v>0.2</v>
      </c>
      <c r="BR58" s="123">
        <v>6000</v>
      </c>
      <c r="BS58" s="124">
        <f>IFERROR(BR58/BN58,"-")</f>
        <v>1200</v>
      </c>
      <c r="BT58" s="125"/>
      <c r="BU58" s="125">
        <v>1</v>
      </c>
      <c r="BV58" s="125"/>
      <c r="BW58" s="126">
        <v>1</v>
      </c>
      <c r="BX58" s="127">
        <f>IF(P58=0,"",IF(BW58=0,"",(BW58/P58)))</f>
        <v>0.125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>
        <v>1</v>
      </c>
      <c r="CG58" s="134">
        <f>IF(P58=0,"",IF(CF58=0,"",(CF58/P58)))</f>
        <v>0.125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1</v>
      </c>
      <c r="CP58" s="141">
        <v>0</v>
      </c>
      <c r="CQ58" s="141">
        <v>6000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0.54615384615385</v>
      </c>
      <c r="B59" s="203" t="s">
        <v>176</v>
      </c>
      <c r="C59" s="203"/>
      <c r="D59" s="203" t="s">
        <v>169</v>
      </c>
      <c r="E59" s="203" t="s">
        <v>170</v>
      </c>
      <c r="F59" s="203" t="s">
        <v>64</v>
      </c>
      <c r="G59" s="203" t="s">
        <v>82</v>
      </c>
      <c r="H59" s="90" t="s">
        <v>83</v>
      </c>
      <c r="I59" s="204" t="s">
        <v>177</v>
      </c>
      <c r="J59" s="188">
        <v>130000</v>
      </c>
      <c r="K59" s="81">
        <v>5</v>
      </c>
      <c r="L59" s="81">
        <v>0</v>
      </c>
      <c r="M59" s="81">
        <v>22</v>
      </c>
      <c r="N59" s="91">
        <v>2</v>
      </c>
      <c r="O59" s="92">
        <v>0</v>
      </c>
      <c r="P59" s="93">
        <f>N59+O59</f>
        <v>2</v>
      </c>
      <c r="Q59" s="82">
        <f>IFERROR(P59/M59,"-")</f>
        <v>0.090909090909091</v>
      </c>
      <c r="R59" s="81">
        <v>0</v>
      </c>
      <c r="S59" s="81">
        <v>2</v>
      </c>
      <c r="T59" s="82">
        <f>IFERROR(S59/(O59+P59),"-")</f>
        <v>1</v>
      </c>
      <c r="U59" s="182">
        <f>IFERROR(J59/SUM(P59:P60),"-")</f>
        <v>16250</v>
      </c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>
        <f>SUM(X59:X60)-SUM(J59:J60)</f>
        <v>-59000</v>
      </c>
      <c r="AB59" s="85">
        <f>SUM(X59:X60)/SUM(J59:J60)</f>
        <v>0.54615384615385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0.5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0.5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178</v>
      </c>
      <c r="C60" s="203"/>
      <c r="D60" s="203" t="s">
        <v>169</v>
      </c>
      <c r="E60" s="203" t="s">
        <v>170</v>
      </c>
      <c r="F60" s="203" t="s">
        <v>75</v>
      </c>
      <c r="G60" s="203"/>
      <c r="H60" s="90"/>
      <c r="I60" s="90"/>
      <c r="J60" s="188"/>
      <c r="K60" s="81">
        <v>29</v>
      </c>
      <c r="L60" s="81">
        <v>20</v>
      </c>
      <c r="M60" s="81">
        <v>2</v>
      </c>
      <c r="N60" s="91">
        <v>6</v>
      </c>
      <c r="O60" s="92">
        <v>0</v>
      </c>
      <c r="P60" s="93">
        <f>N60+O60</f>
        <v>6</v>
      </c>
      <c r="Q60" s="82">
        <f>IFERROR(P60/M60,"-")</f>
        <v>3</v>
      </c>
      <c r="R60" s="81">
        <v>0</v>
      </c>
      <c r="S60" s="81">
        <v>4</v>
      </c>
      <c r="T60" s="82">
        <f>IFERROR(S60/(O60+P60),"-")</f>
        <v>0.66666666666667</v>
      </c>
      <c r="U60" s="182"/>
      <c r="V60" s="84">
        <v>1</v>
      </c>
      <c r="W60" s="82">
        <f>IF(P60=0,"-",V60/P60)</f>
        <v>0.16666666666667</v>
      </c>
      <c r="X60" s="186">
        <v>71000</v>
      </c>
      <c r="Y60" s="187">
        <f>IFERROR(X60/P60,"-")</f>
        <v>11833.333333333</v>
      </c>
      <c r="Z60" s="187">
        <f>IFERROR(X60/V60,"-")</f>
        <v>71000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0.16666666666667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5</v>
      </c>
      <c r="BO60" s="120">
        <f>IF(P60=0,"",IF(BN60=0,"",(BN60/P60)))</f>
        <v>0.83333333333333</v>
      </c>
      <c r="BP60" s="121">
        <v>1</v>
      </c>
      <c r="BQ60" s="122">
        <f>IFERROR(BP60/BN60,"-")</f>
        <v>0.2</v>
      </c>
      <c r="BR60" s="123">
        <v>71000</v>
      </c>
      <c r="BS60" s="124">
        <f>IFERROR(BR60/BN60,"-")</f>
        <v>14200</v>
      </c>
      <c r="BT60" s="125"/>
      <c r="BU60" s="125"/>
      <c r="BV60" s="125">
        <v>1</v>
      </c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71000</v>
      </c>
      <c r="CQ60" s="141">
        <v>71000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0.69230769230769</v>
      </c>
      <c r="B61" s="203" t="s">
        <v>179</v>
      </c>
      <c r="C61" s="203"/>
      <c r="D61" s="203" t="s">
        <v>143</v>
      </c>
      <c r="E61" s="203" t="s">
        <v>146</v>
      </c>
      <c r="F61" s="203" t="s">
        <v>64</v>
      </c>
      <c r="G61" s="203" t="s">
        <v>78</v>
      </c>
      <c r="H61" s="90" t="s">
        <v>83</v>
      </c>
      <c r="I61" s="90" t="s">
        <v>180</v>
      </c>
      <c r="J61" s="188">
        <v>130000</v>
      </c>
      <c r="K61" s="81">
        <v>7</v>
      </c>
      <c r="L61" s="81">
        <v>0</v>
      </c>
      <c r="M61" s="81">
        <v>28</v>
      </c>
      <c r="N61" s="91">
        <v>4</v>
      </c>
      <c r="O61" s="92">
        <v>0</v>
      </c>
      <c r="P61" s="93">
        <f>N61+O61</f>
        <v>4</v>
      </c>
      <c r="Q61" s="82">
        <f>IFERROR(P61/M61,"-")</f>
        <v>0.14285714285714</v>
      </c>
      <c r="R61" s="81">
        <v>1</v>
      </c>
      <c r="S61" s="81">
        <v>1</v>
      </c>
      <c r="T61" s="82">
        <f>IFERROR(S61/(O61+P61),"-")</f>
        <v>0.25</v>
      </c>
      <c r="U61" s="182">
        <f>IFERROR(J61/SUM(P61:P62),"-")</f>
        <v>18571.428571429</v>
      </c>
      <c r="V61" s="84">
        <v>3</v>
      </c>
      <c r="W61" s="82">
        <f>IF(P61=0,"-",V61/P61)</f>
        <v>0.75</v>
      </c>
      <c r="X61" s="186">
        <v>90000</v>
      </c>
      <c r="Y61" s="187">
        <f>IFERROR(X61/P61,"-")</f>
        <v>22500</v>
      </c>
      <c r="Z61" s="187">
        <f>IFERROR(X61/V61,"-")</f>
        <v>30000</v>
      </c>
      <c r="AA61" s="188">
        <f>SUM(X61:X62)-SUM(J61:J62)</f>
        <v>-40000</v>
      </c>
      <c r="AB61" s="85">
        <f>SUM(X61:X62)/SUM(J61:J62)</f>
        <v>0.69230769230769</v>
      </c>
      <c r="AC61" s="79"/>
      <c r="AD61" s="94">
        <v>1</v>
      </c>
      <c r="AE61" s="95">
        <f>IF(P61=0,"",IF(AD61=0,"",(AD61/P61)))</f>
        <v>0.25</v>
      </c>
      <c r="AF61" s="94">
        <v>1</v>
      </c>
      <c r="AG61" s="96">
        <f>IFERROR(AF61/AD61,"-")</f>
        <v>1</v>
      </c>
      <c r="AH61" s="97">
        <v>15000</v>
      </c>
      <c r="AI61" s="98">
        <f>IFERROR(AH61/AD61,"-")</f>
        <v>15000</v>
      </c>
      <c r="AJ61" s="99"/>
      <c r="AK61" s="99"/>
      <c r="AL61" s="99">
        <v>1</v>
      </c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1</v>
      </c>
      <c r="BF61" s="113">
        <f>IF(P61=0,"",IF(BE61=0,"",(BE61/P61)))</f>
        <v>0.25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2</v>
      </c>
      <c r="BO61" s="120">
        <f>IF(P61=0,"",IF(BN61=0,"",(BN61/P61)))</f>
        <v>0.5</v>
      </c>
      <c r="BP61" s="121">
        <v>2</v>
      </c>
      <c r="BQ61" s="122">
        <f>IFERROR(BP61/BN61,"-")</f>
        <v>1</v>
      </c>
      <c r="BR61" s="123">
        <v>83000</v>
      </c>
      <c r="BS61" s="124">
        <f>IFERROR(BR61/BN61,"-")</f>
        <v>41500</v>
      </c>
      <c r="BT61" s="125"/>
      <c r="BU61" s="125">
        <v>1</v>
      </c>
      <c r="BV61" s="125">
        <v>1</v>
      </c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3</v>
      </c>
      <c r="CP61" s="141">
        <v>90000</v>
      </c>
      <c r="CQ61" s="141">
        <v>75000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181</v>
      </c>
      <c r="C62" s="203"/>
      <c r="D62" s="203" t="s">
        <v>143</v>
      </c>
      <c r="E62" s="203" t="s">
        <v>146</v>
      </c>
      <c r="F62" s="203" t="s">
        <v>75</v>
      </c>
      <c r="G62" s="203"/>
      <c r="H62" s="90"/>
      <c r="I62" s="90"/>
      <c r="J62" s="188"/>
      <c r="K62" s="81">
        <v>20</v>
      </c>
      <c r="L62" s="81">
        <v>14</v>
      </c>
      <c r="M62" s="81">
        <v>8</v>
      </c>
      <c r="N62" s="91">
        <v>3</v>
      </c>
      <c r="O62" s="92">
        <v>0</v>
      </c>
      <c r="P62" s="93">
        <f>N62+O62</f>
        <v>3</v>
      </c>
      <c r="Q62" s="82">
        <f>IFERROR(P62/M62,"-")</f>
        <v>0.375</v>
      </c>
      <c r="R62" s="81">
        <v>0</v>
      </c>
      <c r="S62" s="81">
        <v>2</v>
      </c>
      <c r="T62" s="82">
        <f>IFERROR(S62/(O62+P62),"-")</f>
        <v>0.66666666666667</v>
      </c>
      <c r="U62" s="182"/>
      <c r="V62" s="84">
        <v>1</v>
      </c>
      <c r="W62" s="82">
        <f>IF(P62=0,"-",V62/P62)</f>
        <v>0.33333333333333</v>
      </c>
      <c r="X62" s="186">
        <v>0</v>
      </c>
      <c r="Y62" s="187">
        <f>IFERROR(X62/P62,"-")</f>
        <v>0</v>
      </c>
      <c r="Z62" s="187">
        <f>IFERROR(X62/V62,"-")</f>
        <v>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2</v>
      </c>
      <c r="BO62" s="120">
        <f>IF(P62=0,"",IF(BN62=0,"",(BN62/P62)))</f>
        <v>0.66666666666667</v>
      </c>
      <c r="BP62" s="121">
        <v>1</v>
      </c>
      <c r="BQ62" s="122">
        <f>IFERROR(BP62/BN62,"-")</f>
        <v>0.5</v>
      </c>
      <c r="BR62" s="123">
        <v>3000</v>
      </c>
      <c r="BS62" s="124">
        <f>IFERROR(BR62/BN62,"-")</f>
        <v>1500</v>
      </c>
      <c r="BT62" s="125">
        <v>1</v>
      </c>
      <c r="BU62" s="125"/>
      <c r="BV62" s="125"/>
      <c r="BW62" s="126">
        <v>1</v>
      </c>
      <c r="BX62" s="127">
        <f>IF(P62=0,"",IF(BW62=0,"",(BW62/P62)))</f>
        <v>0.33333333333333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0</v>
      </c>
      <c r="CQ62" s="141">
        <v>3000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0.076923076923077</v>
      </c>
      <c r="B63" s="203" t="s">
        <v>182</v>
      </c>
      <c r="C63" s="203"/>
      <c r="D63" s="203" t="s">
        <v>145</v>
      </c>
      <c r="E63" s="203" t="s">
        <v>149</v>
      </c>
      <c r="F63" s="203" t="s">
        <v>64</v>
      </c>
      <c r="G63" s="203" t="s">
        <v>78</v>
      </c>
      <c r="H63" s="90" t="s">
        <v>83</v>
      </c>
      <c r="I63" s="205" t="s">
        <v>183</v>
      </c>
      <c r="J63" s="188">
        <v>130000</v>
      </c>
      <c r="K63" s="81">
        <v>15</v>
      </c>
      <c r="L63" s="81">
        <v>0</v>
      </c>
      <c r="M63" s="81">
        <v>45</v>
      </c>
      <c r="N63" s="91">
        <v>3</v>
      </c>
      <c r="O63" s="92">
        <v>0</v>
      </c>
      <c r="P63" s="93">
        <f>N63+O63</f>
        <v>3</v>
      </c>
      <c r="Q63" s="82">
        <f>IFERROR(P63/M63,"-")</f>
        <v>0.066666666666667</v>
      </c>
      <c r="R63" s="81">
        <v>1</v>
      </c>
      <c r="S63" s="81">
        <v>1</v>
      </c>
      <c r="T63" s="82">
        <f>IFERROR(S63/(O63+P63),"-")</f>
        <v>0.33333333333333</v>
      </c>
      <c r="U63" s="182">
        <f>IFERROR(J63/SUM(P63:P64),"-")</f>
        <v>14444.444444444</v>
      </c>
      <c r="V63" s="84">
        <v>2</v>
      </c>
      <c r="W63" s="82">
        <f>IF(P63=0,"-",V63/P63)</f>
        <v>0.66666666666667</v>
      </c>
      <c r="X63" s="186">
        <v>10000</v>
      </c>
      <c r="Y63" s="187">
        <f>IFERROR(X63/P63,"-")</f>
        <v>3333.3333333333</v>
      </c>
      <c r="Z63" s="187">
        <f>IFERROR(X63/V63,"-")</f>
        <v>5000</v>
      </c>
      <c r="AA63" s="188">
        <f>SUM(X63:X64)-SUM(J63:J64)</f>
        <v>-120000</v>
      </c>
      <c r="AB63" s="85">
        <f>SUM(X63:X64)/SUM(J63:J64)</f>
        <v>0.076923076923077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0.33333333333333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2</v>
      </c>
      <c r="BX63" s="127">
        <f>IF(P63=0,"",IF(BW63=0,"",(BW63/P63)))</f>
        <v>0.66666666666667</v>
      </c>
      <c r="BY63" s="128">
        <v>2</v>
      </c>
      <c r="BZ63" s="129">
        <f>IFERROR(BY63/BW63,"-")</f>
        <v>1</v>
      </c>
      <c r="CA63" s="130">
        <v>10000</v>
      </c>
      <c r="CB63" s="131">
        <f>IFERROR(CA63/BW63,"-")</f>
        <v>5000</v>
      </c>
      <c r="CC63" s="132">
        <v>2</v>
      </c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2</v>
      </c>
      <c r="CP63" s="141">
        <v>10000</v>
      </c>
      <c r="CQ63" s="141">
        <v>5000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184</v>
      </c>
      <c r="C64" s="203"/>
      <c r="D64" s="203" t="s">
        <v>145</v>
      </c>
      <c r="E64" s="203" t="s">
        <v>149</v>
      </c>
      <c r="F64" s="203" t="s">
        <v>75</v>
      </c>
      <c r="G64" s="203"/>
      <c r="H64" s="90"/>
      <c r="I64" s="90"/>
      <c r="J64" s="188"/>
      <c r="K64" s="81">
        <v>37</v>
      </c>
      <c r="L64" s="81">
        <v>28</v>
      </c>
      <c r="M64" s="81">
        <v>5</v>
      </c>
      <c r="N64" s="91">
        <v>6</v>
      </c>
      <c r="O64" s="92">
        <v>0</v>
      </c>
      <c r="P64" s="93">
        <f>N64+O64</f>
        <v>6</v>
      </c>
      <c r="Q64" s="82">
        <f>IFERROR(P64/M64,"-")</f>
        <v>1.2</v>
      </c>
      <c r="R64" s="81">
        <v>0</v>
      </c>
      <c r="S64" s="81">
        <v>2</v>
      </c>
      <c r="T64" s="82">
        <f>IFERROR(S64/(O64+P64),"-")</f>
        <v>0.33333333333333</v>
      </c>
      <c r="U64" s="182"/>
      <c r="V64" s="84">
        <v>1</v>
      </c>
      <c r="W64" s="82">
        <f>IF(P64=0,"-",V64/P64)</f>
        <v>0.16666666666667</v>
      </c>
      <c r="X64" s="186">
        <v>0</v>
      </c>
      <c r="Y64" s="187">
        <f>IFERROR(X64/P64,"-")</f>
        <v>0</v>
      </c>
      <c r="Z64" s="187">
        <f>IFERROR(X64/V64,"-")</f>
        <v>0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2</v>
      </c>
      <c r="BF64" s="113">
        <f>IF(P64=0,"",IF(BE64=0,"",(BE64/P64)))</f>
        <v>0.33333333333333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3</v>
      </c>
      <c r="BO64" s="120">
        <f>IF(P64=0,"",IF(BN64=0,"",(BN64/P64)))</f>
        <v>0.5</v>
      </c>
      <c r="BP64" s="121">
        <v>1</v>
      </c>
      <c r="BQ64" s="122">
        <f>IFERROR(BP64/BN64,"-")</f>
        <v>0.33333333333333</v>
      </c>
      <c r="BR64" s="123">
        <v>15000</v>
      </c>
      <c r="BS64" s="124">
        <f>IFERROR(BR64/BN64,"-")</f>
        <v>5000</v>
      </c>
      <c r="BT64" s="125"/>
      <c r="BU64" s="125">
        <v>1</v>
      </c>
      <c r="BV64" s="125"/>
      <c r="BW64" s="126">
        <v>1</v>
      </c>
      <c r="BX64" s="127">
        <f>IF(P64=0,"",IF(BW64=0,"",(BW64/P64)))</f>
        <v>0.16666666666667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0</v>
      </c>
      <c r="CQ64" s="141">
        <v>15000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0.061538461538462</v>
      </c>
      <c r="B65" s="203" t="s">
        <v>185</v>
      </c>
      <c r="C65" s="203"/>
      <c r="D65" s="203" t="s">
        <v>62</v>
      </c>
      <c r="E65" s="203" t="s">
        <v>63</v>
      </c>
      <c r="F65" s="203" t="s">
        <v>64</v>
      </c>
      <c r="G65" s="203" t="s">
        <v>92</v>
      </c>
      <c r="H65" s="90" t="s">
        <v>83</v>
      </c>
      <c r="I65" s="205" t="s">
        <v>89</v>
      </c>
      <c r="J65" s="188">
        <v>130000</v>
      </c>
      <c r="K65" s="81">
        <v>7</v>
      </c>
      <c r="L65" s="81">
        <v>0</v>
      </c>
      <c r="M65" s="81">
        <v>19</v>
      </c>
      <c r="N65" s="91">
        <v>4</v>
      </c>
      <c r="O65" s="92">
        <v>0</v>
      </c>
      <c r="P65" s="93">
        <f>N65+O65</f>
        <v>4</v>
      </c>
      <c r="Q65" s="82">
        <f>IFERROR(P65/M65,"-")</f>
        <v>0.21052631578947</v>
      </c>
      <c r="R65" s="81">
        <v>0</v>
      </c>
      <c r="S65" s="81">
        <v>1</v>
      </c>
      <c r="T65" s="82">
        <f>IFERROR(S65/(O65+P65),"-")</f>
        <v>0.25</v>
      </c>
      <c r="U65" s="182">
        <f>IFERROR(J65/SUM(P65:P66),"-")</f>
        <v>16250</v>
      </c>
      <c r="V65" s="84">
        <v>1</v>
      </c>
      <c r="W65" s="82">
        <f>IF(P65=0,"-",V65/P65)</f>
        <v>0.25</v>
      </c>
      <c r="X65" s="186">
        <v>1000</v>
      </c>
      <c r="Y65" s="187">
        <f>IFERROR(X65/P65,"-")</f>
        <v>250</v>
      </c>
      <c r="Z65" s="187">
        <f>IFERROR(X65/V65,"-")</f>
        <v>1000</v>
      </c>
      <c r="AA65" s="188">
        <f>SUM(X65:X66)-SUM(J65:J66)</f>
        <v>-122000</v>
      </c>
      <c r="AB65" s="85">
        <f>SUM(X65:X66)/SUM(J65:J66)</f>
        <v>0.061538461538462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0.25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1</v>
      </c>
      <c r="BO65" s="120">
        <f>IF(P65=0,"",IF(BN65=0,"",(BN65/P65)))</f>
        <v>0.25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2</v>
      </c>
      <c r="BX65" s="127">
        <f>IF(P65=0,"",IF(BW65=0,"",(BW65/P65)))</f>
        <v>0.5</v>
      </c>
      <c r="BY65" s="128">
        <v>1</v>
      </c>
      <c r="BZ65" s="129">
        <f>IFERROR(BY65/BW65,"-")</f>
        <v>0.5</v>
      </c>
      <c r="CA65" s="130">
        <v>1000</v>
      </c>
      <c r="CB65" s="131">
        <f>IFERROR(CA65/BW65,"-")</f>
        <v>500</v>
      </c>
      <c r="CC65" s="132">
        <v>1</v>
      </c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1</v>
      </c>
      <c r="CP65" s="141">
        <v>1000</v>
      </c>
      <c r="CQ65" s="141">
        <v>1000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186</v>
      </c>
      <c r="C66" s="203"/>
      <c r="D66" s="203" t="s">
        <v>62</v>
      </c>
      <c r="E66" s="203" t="s">
        <v>63</v>
      </c>
      <c r="F66" s="203" t="s">
        <v>75</v>
      </c>
      <c r="G66" s="203"/>
      <c r="H66" s="90"/>
      <c r="I66" s="90"/>
      <c r="J66" s="188"/>
      <c r="K66" s="81">
        <v>18</v>
      </c>
      <c r="L66" s="81">
        <v>13</v>
      </c>
      <c r="M66" s="81">
        <v>1</v>
      </c>
      <c r="N66" s="91">
        <v>4</v>
      </c>
      <c r="O66" s="92">
        <v>0</v>
      </c>
      <c r="P66" s="93">
        <f>N66+O66</f>
        <v>4</v>
      </c>
      <c r="Q66" s="82">
        <f>IFERROR(P66/M66,"-")</f>
        <v>4</v>
      </c>
      <c r="R66" s="81">
        <v>1</v>
      </c>
      <c r="S66" s="81">
        <v>1</v>
      </c>
      <c r="T66" s="82">
        <f>IFERROR(S66/(O66+P66),"-")</f>
        <v>0.25</v>
      </c>
      <c r="U66" s="182"/>
      <c r="V66" s="84">
        <v>2</v>
      </c>
      <c r="W66" s="82">
        <f>IF(P66=0,"-",V66/P66)</f>
        <v>0.5</v>
      </c>
      <c r="X66" s="186">
        <v>7000</v>
      </c>
      <c r="Y66" s="187">
        <f>IFERROR(X66/P66,"-")</f>
        <v>1750</v>
      </c>
      <c r="Z66" s="187">
        <f>IFERROR(X66/V66,"-")</f>
        <v>3500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0.25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1</v>
      </c>
      <c r="BO66" s="120">
        <f>IF(P66=0,"",IF(BN66=0,"",(BN66/P66)))</f>
        <v>0.25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2</v>
      </c>
      <c r="BX66" s="127">
        <f>IF(P66=0,"",IF(BW66=0,"",(BW66/P66)))</f>
        <v>0.5</v>
      </c>
      <c r="BY66" s="128">
        <v>2</v>
      </c>
      <c r="BZ66" s="129">
        <f>IFERROR(BY66/BW66,"-")</f>
        <v>1</v>
      </c>
      <c r="CA66" s="130">
        <v>7000</v>
      </c>
      <c r="CB66" s="131">
        <f>IFERROR(CA66/BW66,"-")</f>
        <v>3500</v>
      </c>
      <c r="CC66" s="132">
        <v>2</v>
      </c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2</v>
      </c>
      <c r="CP66" s="141">
        <v>7000</v>
      </c>
      <c r="CQ66" s="141">
        <v>5000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0.10833333333333</v>
      </c>
      <c r="B67" s="203" t="s">
        <v>187</v>
      </c>
      <c r="C67" s="203"/>
      <c r="D67" s="203" t="s">
        <v>62</v>
      </c>
      <c r="E67" s="203" t="s">
        <v>63</v>
      </c>
      <c r="F67" s="203" t="s">
        <v>64</v>
      </c>
      <c r="G67" s="203" t="s">
        <v>138</v>
      </c>
      <c r="H67" s="90" t="s">
        <v>66</v>
      </c>
      <c r="I67" s="90" t="s">
        <v>188</v>
      </c>
      <c r="J67" s="188">
        <v>120000</v>
      </c>
      <c r="K67" s="81">
        <v>14</v>
      </c>
      <c r="L67" s="81">
        <v>0</v>
      </c>
      <c r="M67" s="81">
        <v>60</v>
      </c>
      <c r="N67" s="91">
        <v>4</v>
      </c>
      <c r="O67" s="92">
        <v>0</v>
      </c>
      <c r="P67" s="93">
        <f>N67+O67</f>
        <v>4</v>
      </c>
      <c r="Q67" s="82">
        <f>IFERROR(P67/M67,"-")</f>
        <v>0.066666666666667</v>
      </c>
      <c r="R67" s="81">
        <v>0</v>
      </c>
      <c r="S67" s="81">
        <v>2</v>
      </c>
      <c r="T67" s="82">
        <f>IFERROR(S67/(O67+P67),"-")</f>
        <v>0.5</v>
      </c>
      <c r="U67" s="182">
        <f>IFERROR(J67/SUM(P67:P68),"-")</f>
        <v>20000</v>
      </c>
      <c r="V67" s="84">
        <v>1</v>
      </c>
      <c r="W67" s="82">
        <f>IF(P67=0,"-",V67/P67)</f>
        <v>0.25</v>
      </c>
      <c r="X67" s="186">
        <v>13000</v>
      </c>
      <c r="Y67" s="187">
        <f>IFERROR(X67/P67,"-")</f>
        <v>3250</v>
      </c>
      <c r="Z67" s="187">
        <f>IFERROR(X67/V67,"-")</f>
        <v>13000</v>
      </c>
      <c r="AA67" s="188">
        <f>SUM(X67:X68)-SUM(J67:J68)</f>
        <v>-107000</v>
      </c>
      <c r="AB67" s="85">
        <f>SUM(X67:X68)/SUM(J67:J68)</f>
        <v>0.10833333333333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>
        <v>1</v>
      </c>
      <c r="AN67" s="101">
        <f>IF(P67=0,"",IF(AM67=0,"",(AM67/P67)))</f>
        <v>0.25</v>
      </c>
      <c r="AO67" s="100"/>
      <c r="AP67" s="102">
        <f>IFERROR(AP67/AM67,"-")</f>
        <v>0</v>
      </c>
      <c r="AQ67" s="103"/>
      <c r="AR67" s="104">
        <f>IFERROR(AQ67/AM67,"-")</f>
        <v>0</v>
      </c>
      <c r="AS67" s="105"/>
      <c r="AT67" s="105"/>
      <c r="AU67" s="105"/>
      <c r="AV67" s="106">
        <v>1</v>
      </c>
      <c r="AW67" s="107">
        <f>IF(P67=0,"",IF(AV67=0,"",(AV67/P67)))</f>
        <v>0.25</v>
      </c>
      <c r="AX67" s="106"/>
      <c r="AY67" s="108">
        <f>IFERROR(AX67/AV67,"-")</f>
        <v>0</v>
      </c>
      <c r="AZ67" s="109"/>
      <c r="BA67" s="110">
        <f>IFERROR(AZ67/AV67,"-")</f>
        <v>0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2</v>
      </c>
      <c r="BO67" s="120">
        <f>IF(P67=0,"",IF(BN67=0,"",(BN67/P67)))</f>
        <v>0.5</v>
      </c>
      <c r="BP67" s="121">
        <v>1</v>
      </c>
      <c r="BQ67" s="122">
        <f>IFERROR(BP67/BN67,"-")</f>
        <v>0.5</v>
      </c>
      <c r="BR67" s="123">
        <v>13000</v>
      </c>
      <c r="BS67" s="124">
        <f>IFERROR(BR67/BN67,"-")</f>
        <v>6500</v>
      </c>
      <c r="BT67" s="125"/>
      <c r="BU67" s="125"/>
      <c r="BV67" s="125">
        <v>1</v>
      </c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13000</v>
      </c>
      <c r="CQ67" s="141">
        <v>13000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189</v>
      </c>
      <c r="C68" s="203"/>
      <c r="D68" s="203" t="s">
        <v>62</v>
      </c>
      <c r="E68" s="203" t="s">
        <v>63</v>
      </c>
      <c r="F68" s="203" t="s">
        <v>75</v>
      </c>
      <c r="G68" s="203"/>
      <c r="H68" s="90"/>
      <c r="I68" s="90"/>
      <c r="J68" s="188"/>
      <c r="K68" s="81">
        <v>24</v>
      </c>
      <c r="L68" s="81">
        <v>18</v>
      </c>
      <c r="M68" s="81">
        <v>3</v>
      </c>
      <c r="N68" s="91">
        <v>2</v>
      </c>
      <c r="O68" s="92">
        <v>0</v>
      </c>
      <c r="P68" s="93">
        <f>N68+O68</f>
        <v>2</v>
      </c>
      <c r="Q68" s="82">
        <f>IFERROR(P68/M68,"-")</f>
        <v>0.66666666666667</v>
      </c>
      <c r="R68" s="81">
        <v>2</v>
      </c>
      <c r="S68" s="81">
        <v>0</v>
      </c>
      <c r="T68" s="82">
        <f>IFERROR(S68/(O68+P68),"-")</f>
        <v>0</v>
      </c>
      <c r="U68" s="182"/>
      <c r="V68" s="84">
        <v>1</v>
      </c>
      <c r="W68" s="82">
        <f>IF(P68=0,"-",V68/P68)</f>
        <v>0.5</v>
      </c>
      <c r="X68" s="186">
        <v>0</v>
      </c>
      <c r="Y68" s="187">
        <f>IFERROR(X68/P68,"-")</f>
        <v>0</v>
      </c>
      <c r="Z68" s="187">
        <f>IFERROR(X68/V68,"-")</f>
        <v>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0.5</v>
      </c>
      <c r="BP68" s="121">
        <v>1</v>
      </c>
      <c r="BQ68" s="122">
        <f>IFERROR(BP68/BN68,"-")</f>
        <v>1</v>
      </c>
      <c r="BR68" s="123">
        <v>5000</v>
      </c>
      <c r="BS68" s="124">
        <f>IFERROR(BR68/BN68,"-")</f>
        <v>5000</v>
      </c>
      <c r="BT68" s="125">
        <v>1</v>
      </c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>
        <v>1</v>
      </c>
      <c r="CG68" s="134">
        <f>IF(P68=0,"",IF(CF68=0,"",(CF68/P68)))</f>
        <v>0.5</v>
      </c>
      <c r="CH68" s="135"/>
      <c r="CI68" s="136">
        <f>IFERROR(CH68/CF68,"-")</f>
        <v>0</v>
      </c>
      <c r="CJ68" s="137"/>
      <c r="CK68" s="138">
        <f>IFERROR(CJ68/CF68,"-")</f>
        <v>0</v>
      </c>
      <c r="CL68" s="139"/>
      <c r="CM68" s="139"/>
      <c r="CN68" s="139"/>
      <c r="CO68" s="140">
        <v>1</v>
      </c>
      <c r="CP68" s="141">
        <v>0</v>
      </c>
      <c r="CQ68" s="141">
        <v>5000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0.55833333333333</v>
      </c>
      <c r="B69" s="203" t="s">
        <v>190</v>
      </c>
      <c r="C69" s="203"/>
      <c r="D69" s="203" t="s">
        <v>169</v>
      </c>
      <c r="E69" s="203" t="s">
        <v>170</v>
      </c>
      <c r="F69" s="203" t="s">
        <v>64</v>
      </c>
      <c r="G69" s="203" t="s">
        <v>138</v>
      </c>
      <c r="H69" s="90" t="s">
        <v>66</v>
      </c>
      <c r="I69" s="205" t="s">
        <v>183</v>
      </c>
      <c r="J69" s="188">
        <v>120000</v>
      </c>
      <c r="K69" s="81">
        <v>10</v>
      </c>
      <c r="L69" s="81">
        <v>0</v>
      </c>
      <c r="M69" s="81">
        <v>54</v>
      </c>
      <c r="N69" s="91">
        <v>3</v>
      </c>
      <c r="O69" s="92">
        <v>0</v>
      </c>
      <c r="P69" s="93">
        <f>N69+O69</f>
        <v>3</v>
      </c>
      <c r="Q69" s="82">
        <f>IFERROR(P69/M69,"-")</f>
        <v>0.055555555555556</v>
      </c>
      <c r="R69" s="81">
        <v>0</v>
      </c>
      <c r="S69" s="81">
        <v>0</v>
      </c>
      <c r="T69" s="82">
        <f>IFERROR(S69/(O69+P69),"-")</f>
        <v>0</v>
      </c>
      <c r="U69" s="182">
        <f>IFERROR(J69/SUM(P69:P70),"-")</f>
        <v>15000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SUM(X69:X70)-SUM(J69:J70)</f>
        <v>-53000</v>
      </c>
      <c r="AB69" s="85">
        <f>SUM(X69:X70)/SUM(J69:J70)</f>
        <v>0.55833333333333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3</v>
      </c>
      <c r="BF69" s="113">
        <f>IF(P69=0,"",IF(BE69=0,"",(BE69/P69)))</f>
        <v>1</v>
      </c>
      <c r="BG69" s="112"/>
      <c r="BH69" s="114">
        <f>IFERROR(BG69/BE69,"-")</f>
        <v>0</v>
      </c>
      <c r="BI69" s="115"/>
      <c r="BJ69" s="116">
        <f>IFERROR(BI69/BE69,"-")</f>
        <v>0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191</v>
      </c>
      <c r="C70" s="203"/>
      <c r="D70" s="203" t="s">
        <v>169</v>
      </c>
      <c r="E70" s="203" t="s">
        <v>170</v>
      </c>
      <c r="F70" s="203" t="s">
        <v>75</v>
      </c>
      <c r="G70" s="203"/>
      <c r="H70" s="90"/>
      <c r="I70" s="90"/>
      <c r="J70" s="188"/>
      <c r="K70" s="81">
        <v>50</v>
      </c>
      <c r="L70" s="81">
        <v>33</v>
      </c>
      <c r="M70" s="81">
        <v>8</v>
      </c>
      <c r="N70" s="91">
        <v>5</v>
      </c>
      <c r="O70" s="92">
        <v>0</v>
      </c>
      <c r="P70" s="93">
        <f>N70+O70</f>
        <v>5</v>
      </c>
      <c r="Q70" s="82">
        <f>IFERROR(P70/M70,"-")</f>
        <v>0.625</v>
      </c>
      <c r="R70" s="81">
        <v>0</v>
      </c>
      <c r="S70" s="81">
        <v>3</v>
      </c>
      <c r="T70" s="82">
        <f>IFERROR(S70/(O70+P70),"-")</f>
        <v>0.6</v>
      </c>
      <c r="U70" s="182"/>
      <c r="V70" s="84">
        <v>3</v>
      </c>
      <c r="W70" s="82">
        <f>IF(P70=0,"-",V70/P70)</f>
        <v>0.6</v>
      </c>
      <c r="X70" s="186">
        <v>67000</v>
      </c>
      <c r="Y70" s="187">
        <f>IFERROR(X70/P70,"-")</f>
        <v>13400</v>
      </c>
      <c r="Z70" s="187">
        <f>IFERROR(X70/V70,"-")</f>
        <v>22333.333333333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1</v>
      </c>
      <c r="BF70" s="113">
        <f>IF(P70=0,"",IF(BE70=0,"",(BE70/P70)))</f>
        <v>0.2</v>
      </c>
      <c r="BG70" s="112">
        <v>1</v>
      </c>
      <c r="BH70" s="114">
        <f>IFERROR(BG70/BE70,"-")</f>
        <v>1</v>
      </c>
      <c r="BI70" s="115">
        <v>33000</v>
      </c>
      <c r="BJ70" s="116">
        <f>IFERROR(BI70/BE70,"-")</f>
        <v>33000</v>
      </c>
      <c r="BK70" s="117"/>
      <c r="BL70" s="117"/>
      <c r="BM70" s="117">
        <v>1</v>
      </c>
      <c r="BN70" s="119">
        <v>1</v>
      </c>
      <c r="BO70" s="120">
        <f>IF(P70=0,"",IF(BN70=0,"",(BN70/P70)))</f>
        <v>0.2</v>
      </c>
      <c r="BP70" s="121">
        <v>1</v>
      </c>
      <c r="BQ70" s="122">
        <f>IFERROR(BP70/BN70,"-")</f>
        <v>1</v>
      </c>
      <c r="BR70" s="123">
        <v>31000</v>
      </c>
      <c r="BS70" s="124">
        <f>IFERROR(BR70/BN70,"-")</f>
        <v>31000</v>
      </c>
      <c r="BT70" s="125"/>
      <c r="BU70" s="125"/>
      <c r="BV70" s="125">
        <v>1</v>
      </c>
      <c r="BW70" s="126">
        <v>2</v>
      </c>
      <c r="BX70" s="127">
        <f>IF(P70=0,"",IF(BW70=0,"",(BW70/P70)))</f>
        <v>0.4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>
        <v>1</v>
      </c>
      <c r="CG70" s="134">
        <f>IF(P70=0,"",IF(CF70=0,"",(CF70/P70)))</f>
        <v>0.2</v>
      </c>
      <c r="CH70" s="135">
        <v>1</v>
      </c>
      <c r="CI70" s="136">
        <f>IFERROR(CH70/CF70,"-")</f>
        <v>1</v>
      </c>
      <c r="CJ70" s="137">
        <v>3000</v>
      </c>
      <c r="CK70" s="138">
        <f>IFERROR(CJ70/CF70,"-")</f>
        <v>3000</v>
      </c>
      <c r="CL70" s="139">
        <v>1</v>
      </c>
      <c r="CM70" s="139"/>
      <c r="CN70" s="139"/>
      <c r="CO70" s="140">
        <v>3</v>
      </c>
      <c r="CP70" s="141">
        <v>67000</v>
      </c>
      <c r="CQ70" s="141">
        <v>33000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13.8375</v>
      </c>
      <c r="B71" s="203" t="s">
        <v>192</v>
      </c>
      <c r="C71" s="203"/>
      <c r="D71" s="203" t="s">
        <v>62</v>
      </c>
      <c r="E71" s="203" t="s">
        <v>63</v>
      </c>
      <c r="F71" s="203" t="s">
        <v>64</v>
      </c>
      <c r="G71" s="203" t="s">
        <v>193</v>
      </c>
      <c r="H71" s="90" t="s">
        <v>83</v>
      </c>
      <c r="I71" s="204" t="s">
        <v>79</v>
      </c>
      <c r="J71" s="188">
        <v>80000</v>
      </c>
      <c r="K71" s="81">
        <v>10</v>
      </c>
      <c r="L71" s="81">
        <v>0</v>
      </c>
      <c r="M71" s="81">
        <v>29</v>
      </c>
      <c r="N71" s="91">
        <v>2</v>
      </c>
      <c r="O71" s="92">
        <v>0</v>
      </c>
      <c r="P71" s="93">
        <f>N71+O71</f>
        <v>2</v>
      </c>
      <c r="Q71" s="82">
        <f>IFERROR(P71/M71,"-")</f>
        <v>0.068965517241379</v>
      </c>
      <c r="R71" s="81">
        <v>0</v>
      </c>
      <c r="S71" s="81">
        <v>2</v>
      </c>
      <c r="T71" s="82">
        <f>IFERROR(S71/(O71+P71),"-")</f>
        <v>1</v>
      </c>
      <c r="U71" s="182">
        <f>IFERROR(J71/SUM(P71:P72),"-")</f>
        <v>11428.571428571</v>
      </c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>
        <f>SUM(X71:X72)-SUM(J71:J72)</f>
        <v>1027000</v>
      </c>
      <c r="AB71" s="85">
        <f>SUM(X71:X72)/SUM(J71:J72)</f>
        <v>13.8375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2</v>
      </c>
      <c r="BO71" s="120">
        <f>IF(P71=0,"",IF(BN71=0,"",(BN71/P71)))</f>
        <v>1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194</v>
      </c>
      <c r="C72" s="203"/>
      <c r="D72" s="203" t="s">
        <v>62</v>
      </c>
      <c r="E72" s="203" t="s">
        <v>63</v>
      </c>
      <c r="F72" s="203" t="s">
        <v>75</v>
      </c>
      <c r="G72" s="203"/>
      <c r="H72" s="90"/>
      <c r="I72" s="90"/>
      <c r="J72" s="188"/>
      <c r="K72" s="81">
        <v>22</v>
      </c>
      <c r="L72" s="81">
        <v>15</v>
      </c>
      <c r="M72" s="81">
        <v>7</v>
      </c>
      <c r="N72" s="91">
        <v>5</v>
      </c>
      <c r="O72" s="92">
        <v>0</v>
      </c>
      <c r="P72" s="93">
        <f>N72+O72</f>
        <v>5</v>
      </c>
      <c r="Q72" s="82">
        <f>IFERROR(P72/M72,"-")</f>
        <v>0.71428571428571</v>
      </c>
      <c r="R72" s="81">
        <v>2</v>
      </c>
      <c r="S72" s="81">
        <v>2</v>
      </c>
      <c r="T72" s="82">
        <f>IFERROR(S72/(O72+P72),"-")</f>
        <v>0.4</v>
      </c>
      <c r="U72" s="182"/>
      <c r="V72" s="84">
        <v>4</v>
      </c>
      <c r="W72" s="82">
        <f>IF(P72=0,"-",V72/P72)</f>
        <v>0.8</v>
      </c>
      <c r="X72" s="186">
        <v>1107000</v>
      </c>
      <c r="Y72" s="187">
        <f>IFERROR(X72/P72,"-")</f>
        <v>221400</v>
      </c>
      <c r="Z72" s="187">
        <f>IFERROR(X72/V72,"-")</f>
        <v>276750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0.2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1</v>
      </c>
      <c r="BO72" s="120">
        <f>IF(P72=0,"",IF(BN72=0,"",(BN72/P72)))</f>
        <v>0.2</v>
      </c>
      <c r="BP72" s="121">
        <v>1</v>
      </c>
      <c r="BQ72" s="122">
        <f>IFERROR(BP72/BN72,"-")</f>
        <v>1</v>
      </c>
      <c r="BR72" s="123">
        <v>1090000</v>
      </c>
      <c r="BS72" s="124">
        <f>IFERROR(BR72/BN72,"-")</f>
        <v>1090000</v>
      </c>
      <c r="BT72" s="125"/>
      <c r="BU72" s="125"/>
      <c r="BV72" s="125">
        <v>1</v>
      </c>
      <c r="BW72" s="126">
        <v>1</v>
      </c>
      <c r="BX72" s="127">
        <f>IF(P72=0,"",IF(BW72=0,"",(BW72/P72)))</f>
        <v>0.2</v>
      </c>
      <c r="BY72" s="128">
        <v>1</v>
      </c>
      <c r="BZ72" s="129">
        <f>IFERROR(BY72/BW72,"-")</f>
        <v>1</v>
      </c>
      <c r="CA72" s="130">
        <v>3000</v>
      </c>
      <c r="CB72" s="131">
        <f>IFERROR(CA72/BW72,"-")</f>
        <v>3000</v>
      </c>
      <c r="CC72" s="132">
        <v>1</v>
      </c>
      <c r="CD72" s="132"/>
      <c r="CE72" s="132"/>
      <c r="CF72" s="133">
        <v>2</v>
      </c>
      <c r="CG72" s="134">
        <f>IF(P72=0,"",IF(CF72=0,"",(CF72/P72)))</f>
        <v>0.4</v>
      </c>
      <c r="CH72" s="135">
        <v>2</v>
      </c>
      <c r="CI72" s="136">
        <f>IFERROR(CH72/CF72,"-")</f>
        <v>1</v>
      </c>
      <c r="CJ72" s="137">
        <v>23000</v>
      </c>
      <c r="CK72" s="138">
        <f>IFERROR(CJ72/CF72,"-")</f>
        <v>11500</v>
      </c>
      <c r="CL72" s="139">
        <v>1</v>
      </c>
      <c r="CM72" s="139"/>
      <c r="CN72" s="139">
        <v>1</v>
      </c>
      <c r="CO72" s="140">
        <v>4</v>
      </c>
      <c r="CP72" s="141">
        <v>1107000</v>
      </c>
      <c r="CQ72" s="141">
        <v>1090000</v>
      </c>
      <c r="CR72" s="141"/>
      <c r="CS72" s="142" t="str">
        <f>IF(AND(CQ72=0,CR72=0),"",IF(AND(CQ72&lt;=100000,CR72&lt;=100000),"",IF(CQ72/CP72&gt;0.7,"男高",IF(CR72/CP72&gt;0.7,"女高",""))))</f>
        <v>男高</v>
      </c>
    </row>
    <row r="73" spans="1:98">
      <c r="A73" s="80">
        <f>AB73</f>
        <v>0</v>
      </c>
      <c r="B73" s="203" t="s">
        <v>195</v>
      </c>
      <c r="C73" s="203"/>
      <c r="D73" s="203" t="s">
        <v>87</v>
      </c>
      <c r="E73" s="203" t="s">
        <v>100</v>
      </c>
      <c r="F73" s="203" t="s">
        <v>64</v>
      </c>
      <c r="G73" s="203" t="s">
        <v>193</v>
      </c>
      <c r="H73" s="90" t="s">
        <v>83</v>
      </c>
      <c r="I73" s="204" t="s">
        <v>177</v>
      </c>
      <c r="J73" s="188">
        <v>80000</v>
      </c>
      <c r="K73" s="81">
        <v>4</v>
      </c>
      <c r="L73" s="81">
        <v>0</v>
      </c>
      <c r="M73" s="81">
        <v>15</v>
      </c>
      <c r="N73" s="91">
        <v>1</v>
      </c>
      <c r="O73" s="92">
        <v>0</v>
      </c>
      <c r="P73" s="93">
        <f>N73+O73</f>
        <v>1</v>
      </c>
      <c r="Q73" s="82">
        <f>IFERROR(P73/M73,"-")</f>
        <v>0.066666666666667</v>
      </c>
      <c r="R73" s="81">
        <v>0</v>
      </c>
      <c r="S73" s="81">
        <v>0</v>
      </c>
      <c r="T73" s="82">
        <f>IFERROR(S73/(O73+P73),"-")</f>
        <v>0</v>
      </c>
      <c r="U73" s="182">
        <f>IFERROR(J73/SUM(P73:P74),"-")</f>
        <v>26666.666666667</v>
      </c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>
        <f>SUM(X73:X74)-SUM(J73:J74)</f>
        <v>-80000</v>
      </c>
      <c r="AB73" s="85">
        <f>SUM(X73:X74)/SUM(J73:J74)</f>
        <v>0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1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196</v>
      </c>
      <c r="C74" s="203"/>
      <c r="D74" s="203" t="s">
        <v>87</v>
      </c>
      <c r="E74" s="203" t="s">
        <v>100</v>
      </c>
      <c r="F74" s="203" t="s">
        <v>75</v>
      </c>
      <c r="G74" s="203"/>
      <c r="H74" s="90"/>
      <c r="I74" s="90"/>
      <c r="J74" s="188"/>
      <c r="K74" s="81">
        <v>14</v>
      </c>
      <c r="L74" s="81">
        <v>11</v>
      </c>
      <c r="M74" s="81">
        <v>1</v>
      </c>
      <c r="N74" s="91">
        <v>2</v>
      </c>
      <c r="O74" s="92">
        <v>0</v>
      </c>
      <c r="P74" s="93">
        <f>N74+O74</f>
        <v>2</v>
      </c>
      <c r="Q74" s="82">
        <f>IFERROR(P74/M74,"-")</f>
        <v>2</v>
      </c>
      <c r="R74" s="81">
        <v>1</v>
      </c>
      <c r="S74" s="81">
        <v>0</v>
      </c>
      <c r="T74" s="82">
        <f>IFERROR(S74/(O74+P74),"-")</f>
        <v>0</v>
      </c>
      <c r="U74" s="182"/>
      <c r="V74" s="84">
        <v>1</v>
      </c>
      <c r="W74" s="82">
        <f>IF(P74=0,"-",V74/P74)</f>
        <v>0.5</v>
      </c>
      <c r="X74" s="186">
        <v>0</v>
      </c>
      <c r="Y74" s="187">
        <f>IFERROR(X74/P74,"-")</f>
        <v>0</v>
      </c>
      <c r="Z74" s="187">
        <f>IFERROR(X74/V74,"-")</f>
        <v>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1</v>
      </c>
      <c r="BF74" s="113">
        <f>IF(P74=0,"",IF(BE74=0,"",(BE74/P74)))</f>
        <v>0.5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1</v>
      </c>
      <c r="BX74" s="127">
        <f>IF(P74=0,"",IF(BW74=0,"",(BW74/P74)))</f>
        <v>0.5</v>
      </c>
      <c r="BY74" s="128">
        <v>1</v>
      </c>
      <c r="BZ74" s="129">
        <f>IFERROR(BY74/BW74,"-")</f>
        <v>1</v>
      </c>
      <c r="CA74" s="130">
        <v>95000</v>
      </c>
      <c r="CB74" s="131">
        <f>IFERROR(CA74/BW74,"-")</f>
        <v>95000</v>
      </c>
      <c r="CC74" s="132"/>
      <c r="CD74" s="132"/>
      <c r="CE74" s="132">
        <v>1</v>
      </c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0</v>
      </c>
      <c r="CQ74" s="141">
        <v>95000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0.03</v>
      </c>
      <c r="B75" s="203" t="s">
        <v>197</v>
      </c>
      <c r="C75" s="203"/>
      <c r="D75" s="203" t="s">
        <v>75</v>
      </c>
      <c r="E75" s="203" t="s">
        <v>63</v>
      </c>
      <c r="F75" s="203" t="s">
        <v>64</v>
      </c>
      <c r="G75" s="203" t="s">
        <v>97</v>
      </c>
      <c r="H75" s="90" t="s">
        <v>107</v>
      </c>
      <c r="I75" s="90" t="s">
        <v>198</v>
      </c>
      <c r="J75" s="188">
        <v>50000</v>
      </c>
      <c r="K75" s="81">
        <v>2</v>
      </c>
      <c r="L75" s="81">
        <v>0</v>
      </c>
      <c r="M75" s="81">
        <v>20</v>
      </c>
      <c r="N75" s="91">
        <v>1</v>
      </c>
      <c r="O75" s="92">
        <v>0</v>
      </c>
      <c r="P75" s="93">
        <f>N75+O75</f>
        <v>1</v>
      </c>
      <c r="Q75" s="82">
        <f>IFERROR(P75/M75,"-")</f>
        <v>0.05</v>
      </c>
      <c r="R75" s="81">
        <v>0</v>
      </c>
      <c r="S75" s="81">
        <v>1</v>
      </c>
      <c r="T75" s="82">
        <f>IFERROR(S75/(O75+P75),"-")</f>
        <v>1</v>
      </c>
      <c r="U75" s="182">
        <f>IFERROR(J75/SUM(P75:P76),"-")</f>
        <v>8333.3333333333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-48500</v>
      </c>
      <c r="AB75" s="85">
        <f>SUM(X75:X76)/SUM(J75:J76)</f>
        <v>0.03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>
        <v>1</v>
      </c>
      <c r="AW75" s="107">
        <f>IF(P75=0,"",IF(AV75=0,"",(AV75/P75)))</f>
        <v>1</v>
      </c>
      <c r="AX75" s="106"/>
      <c r="AY75" s="108">
        <f>IFERROR(AX75/AV75,"-")</f>
        <v>0</v>
      </c>
      <c r="AZ75" s="109"/>
      <c r="BA75" s="110">
        <f>IFERROR(AZ75/AV75,"-")</f>
        <v>0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>
        <f>IF(P75=0,"",IF(BN75=0,"",(BN75/P75)))</f>
        <v>0</v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199</v>
      </c>
      <c r="C76" s="203"/>
      <c r="D76" s="203" t="s">
        <v>75</v>
      </c>
      <c r="E76" s="203" t="s">
        <v>63</v>
      </c>
      <c r="F76" s="203" t="s">
        <v>75</v>
      </c>
      <c r="G76" s="203"/>
      <c r="H76" s="90"/>
      <c r="I76" s="90"/>
      <c r="J76" s="188"/>
      <c r="K76" s="81">
        <v>17</v>
      </c>
      <c r="L76" s="81">
        <v>14</v>
      </c>
      <c r="M76" s="81">
        <v>3</v>
      </c>
      <c r="N76" s="91">
        <v>5</v>
      </c>
      <c r="O76" s="92">
        <v>0</v>
      </c>
      <c r="P76" s="93">
        <f>N76+O76</f>
        <v>5</v>
      </c>
      <c r="Q76" s="82">
        <f>IFERROR(P76/M76,"-")</f>
        <v>1.6666666666667</v>
      </c>
      <c r="R76" s="81">
        <v>1</v>
      </c>
      <c r="S76" s="81">
        <v>1</v>
      </c>
      <c r="T76" s="82">
        <f>IFERROR(S76/(O76+P76),"-")</f>
        <v>0.2</v>
      </c>
      <c r="U76" s="182"/>
      <c r="V76" s="84">
        <v>2</v>
      </c>
      <c r="W76" s="82">
        <f>IF(P76=0,"-",V76/P76)</f>
        <v>0.4</v>
      </c>
      <c r="X76" s="186">
        <v>1500</v>
      </c>
      <c r="Y76" s="187">
        <f>IFERROR(X76/P76,"-")</f>
        <v>300</v>
      </c>
      <c r="Z76" s="187">
        <f>IFERROR(X76/V76,"-")</f>
        <v>750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3</v>
      </c>
      <c r="BO76" s="120">
        <f>IF(P76=0,"",IF(BN76=0,"",(BN76/P76)))</f>
        <v>0.6</v>
      </c>
      <c r="BP76" s="121">
        <v>2</v>
      </c>
      <c r="BQ76" s="122">
        <f>IFERROR(BP76/BN76,"-")</f>
        <v>0.66666666666667</v>
      </c>
      <c r="BR76" s="123">
        <v>4500</v>
      </c>
      <c r="BS76" s="124">
        <f>IFERROR(BR76/BN76,"-")</f>
        <v>1500</v>
      </c>
      <c r="BT76" s="125">
        <v>2</v>
      </c>
      <c r="BU76" s="125"/>
      <c r="BV76" s="125"/>
      <c r="BW76" s="126">
        <v>2</v>
      </c>
      <c r="BX76" s="127">
        <f>IF(P76=0,"",IF(BW76=0,"",(BW76/P76)))</f>
        <v>0.4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2</v>
      </c>
      <c r="CP76" s="141">
        <v>1500</v>
      </c>
      <c r="CQ76" s="141">
        <v>3000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0.3</v>
      </c>
      <c r="B77" s="203" t="s">
        <v>200</v>
      </c>
      <c r="C77" s="203"/>
      <c r="D77" s="203" t="s">
        <v>75</v>
      </c>
      <c r="E77" s="203" t="s">
        <v>146</v>
      </c>
      <c r="F77" s="203" t="s">
        <v>64</v>
      </c>
      <c r="G77" s="203" t="s">
        <v>97</v>
      </c>
      <c r="H77" s="90" t="s">
        <v>107</v>
      </c>
      <c r="I77" s="90" t="s">
        <v>201</v>
      </c>
      <c r="J77" s="188">
        <v>50000</v>
      </c>
      <c r="K77" s="81">
        <v>9</v>
      </c>
      <c r="L77" s="81">
        <v>0</v>
      </c>
      <c r="M77" s="81">
        <v>23</v>
      </c>
      <c r="N77" s="91">
        <v>3</v>
      </c>
      <c r="O77" s="92">
        <v>0</v>
      </c>
      <c r="P77" s="93">
        <f>N77+O77</f>
        <v>3</v>
      </c>
      <c r="Q77" s="82">
        <f>IFERROR(P77/M77,"-")</f>
        <v>0.1304347826087</v>
      </c>
      <c r="R77" s="81">
        <v>0</v>
      </c>
      <c r="S77" s="81">
        <v>0</v>
      </c>
      <c r="T77" s="82">
        <f>IFERROR(S77/(O77+P77),"-")</f>
        <v>0</v>
      </c>
      <c r="U77" s="182">
        <f>IFERROR(J77/SUM(P77:P78),"-")</f>
        <v>8333.3333333333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SUM(X77:X78)-SUM(J77:J78)</f>
        <v>-35000</v>
      </c>
      <c r="AB77" s="85">
        <f>SUM(X77:X78)/SUM(J77:J78)</f>
        <v>0.3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3</v>
      </c>
      <c r="BO77" s="120">
        <f>IF(P77=0,"",IF(BN77=0,"",(BN77/P77)))</f>
        <v>1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202</v>
      </c>
      <c r="C78" s="203"/>
      <c r="D78" s="203" t="s">
        <v>75</v>
      </c>
      <c r="E78" s="203" t="s">
        <v>146</v>
      </c>
      <c r="F78" s="203" t="s">
        <v>75</v>
      </c>
      <c r="G78" s="203"/>
      <c r="H78" s="90"/>
      <c r="I78" s="90"/>
      <c r="J78" s="188"/>
      <c r="K78" s="81">
        <v>23</v>
      </c>
      <c r="L78" s="81">
        <v>13</v>
      </c>
      <c r="M78" s="81">
        <v>0</v>
      </c>
      <c r="N78" s="91">
        <v>3</v>
      </c>
      <c r="O78" s="92">
        <v>0</v>
      </c>
      <c r="P78" s="93">
        <f>N78+O78</f>
        <v>3</v>
      </c>
      <c r="Q78" s="82" t="str">
        <f>IFERROR(P78/M78,"-")</f>
        <v>-</v>
      </c>
      <c r="R78" s="81">
        <v>1</v>
      </c>
      <c r="S78" s="81">
        <v>1</v>
      </c>
      <c r="T78" s="82">
        <f>IFERROR(S78/(O78+P78),"-")</f>
        <v>0.33333333333333</v>
      </c>
      <c r="U78" s="182"/>
      <c r="V78" s="84">
        <v>3</v>
      </c>
      <c r="W78" s="82">
        <f>IF(P78=0,"-",V78/P78)</f>
        <v>1</v>
      </c>
      <c r="X78" s="186">
        <v>15000</v>
      </c>
      <c r="Y78" s="187">
        <f>IFERROR(X78/P78,"-")</f>
        <v>5000</v>
      </c>
      <c r="Z78" s="187">
        <f>IFERROR(X78/V78,"-")</f>
        <v>5000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1</v>
      </c>
      <c r="BF78" s="113">
        <f>IF(P78=0,"",IF(BE78=0,"",(BE78/P78)))</f>
        <v>0.33333333333333</v>
      </c>
      <c r="BG78" s="112">
        <v>1</v>
      </c>
      <c r="BH78" s="114">
        <f>IFERROR(BG78/BE78,"-")</f>
        <v>1</v>
      </c>
      <c r="BI78" s="115">
        <v>10000</v>
      </c>
      <c r="BJ78" s="116">
        <f>IFERROR(BI78/BE78,"-")</f>
        <v>10000</v>
      </c>
      <c r="BK78" s="117"/>
      <c r="BL78" s="117">
        <v>1</v>
      </c>
      <c r="BM78" s="117"/>
      <c r="BN78" s="119">
        <v>2</v>
      </c>
      <c r="BO78" s="120">
        <f>IF(P78=0,"",IF(BN78=0,"",(BN78/P78)))</f>
        <v>0.66666666666667</v>
      </c>
      <c r="BP78" s="121">
        <v>2</v>
      </c>
      <c r="BQ78" s="122">
        <f>IFERROR(BP78/BN78,"-")</f>
        <v>1</v>
      </c>
      <c r="BR78" s="123">
        <v>8000</v>
      </c>
      <c r="BS78" s="124">
        <f>IFERROR(BR78/BN78,"-")</f>
        <v>4000</v>
      </c>
      <c r="BT78" s="125">
        <v>1</v>
      </c>
      <c r="BU78" s="125">
        <v>1</v>
      </c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3</v>
      </c>
      <c r="CP78" s="141">
        <v>15000</v>
      </c>
      <c r="CQ78" s="141">
        <v>10000</v>
      </c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0.064</v>
      </c>
      <c r="B79" s="203" t="s">
        <v>203</v>
      </c>
      <c r="C79" s="203"/>
      <c r="D79" s="203" t="s">
        <v>204</v>
      </c>
      <c r="E79" s="203" t="s">
        <v>105</v>
      </c>
      <c r="F79" s="203" t="s">
        <v>64</v>
      </c>
      <c r="G79" s="203" t="s">
        <v>138</v>
      </c>
      <c r="H79" s="90" t="s">
        <v>205</v>
      </c>
      <c r="I79" s="205" t="s">
        <v>206</v>
      </c>
      <c r="J79" s="188">
        <v>125000</v>
      </c>
      <c r="K79" s="81">
        <v>7</v>
      </c>
      <c r="L79" s="81">
        <v>0</v>
      </c>
      <c r="M79" s="81">
        <v>36</v>
      </c>
      <c r="N79" s="91">
        <v>2</v>
      </c>
      <c r="O79" s="92">
        <v>0</v>
      </c>
      <c r="P79" s="93">
        <f>N79+O79</f>
        <v>2</v>
      </c>
      <c r="Q79" s="82">
        <f>IFERROR(P79/M79,"-")</f>
        <v>0.055555555555556</v>
      </c>
      <c r="R79" s="81">
        <v>1</v>
      </c>
      <c r="S79" s="81">
        <v>0</v>
      </c>
      <c r="T79" s="82">
        <f>IFERROR(S79/(O79+P79),"-")</f>
        <v>0</v>
      </c>
      <c r="U79" s="182">
        <f>IFERROR(J79/SUM(P79:P84),"-")</f>
        <v>13888.888888889</v>
      </c>
      <c r="V79" s="84">
        <v>1</v>
      </c>
      <c r="W79" s="82">
        <f>IF(P79=0,"-",V79/P79)</f>
        <v>0.5</v>
      </c>
      <c r="X79" s="186">
        <v>3000</v>
      </c>
      <c r="Y79" s="187">
        <f>IFERROR(X79/P79,"-")</f>
        <v>1500</v>
      </c>
      <c r="Z79" s="187">
        <f>IFERROR(X79/V79,"-")</f>
        <v>3000</v>
      </c>
      <c r="AA79" s="188">
        <f>SUM(X79:X84)-SUM(J79:J84)</f>
        <v>-117000</v>
      </c>
      <c r="AB79" s="85">
        <f>SUM(X79:X84)/SUM(J79:J84)</f>
        <v>0.064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1</v>
      </c>
      <c r="BO79" s="120">
        <f>IF(P79=0,"",IF(BN79=0,"",(BN79/P79)))</f>
        <v>0.5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>
        <v>1</v>
      </c>
      <c r="BX79" s="127">
        <f>IF(P79=0,"",IF(BW79=0,"",(BW79/P79)))</f>
        <v>0.5</v>
      </c>
      <c r="BY79" s="128">
        <v>1</v>
      </c>
      <c r="BZ79" s="129">
        <f>IFERROR(BY79/BW79,"-")</f>
        <v>1</v>
      </c>
      <c r="CA79" s="130">
        <v>1044000</v>
      </c>
      <c r="CB79" s="131">
        <f>IFERROR(CA79/BW79,"-")</f>
        <v>1044000</v>
      </c>
      <c r="CC79" s="132"/>
      <c r="CD79" s="132"/>
      <c r="CE79" s="132">
        <v>1</v>
      </c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1</v>
      </c>
      <c r="CP79" s="141">
        <v>3000</v>
      </c>
      <c r="CQ79" s="141">
        <v>1044000</v>
      </c>
      <c r="CR79" s="141"/>
      <c r="CS79" s="142" t="str">
        <f>IF(AND(CQ79=0,CR79=0),"",IF(AND(CQ79&lt;=100000,CR79&lt;=100000),"",IF(CQ79/CP79&gt;0.7,"男高",IF(CR79/CP79&gt;0.7,"女高",""))))</f>
        <v>男高</v>
      </c>
    </row>
    <row r="80" spans="1:98">
      <c r="A80" s="80"/>
      <c r="B80" s="203" t="s">
        <v>207</v>
      </c>
      <c r="C80" s="203"/>
      <c r="D80" s="203" t="s">
        <v>204</v>
      </c>
      <c r="E80" s="203" t="s">
        <v>109</v>
      </c>
      <c r="F80" s="203" t="s">
        <v>64</v>
      </c>
      <c r="G80" s="203" t="s">
        <v>138</v>
      </c>
      <c r="H80" s="90" t="s">
        <v>205</v>
      </c>
      <c r="I80" s="204" t="s">
        <v>208</v>
      </c>
      <c r="J80" s="188"/>
      <c r="K80" s="81">
        <v>6</v>
      </c>
      <c r="L80" s="81">
        <v>0</v>
      </c>
      <c r="M80" s="81">
        <v>35</v>
      </c>
      <c r="N80" s="91">
        <v>1</v>
      </c>
      <c r="O80" s="92">
        <v>0</v>
      </c>
      <c r="P80" s="93">
        <f>N80+O80</f>
        <v>1</v>
      </c>
      <c r="Q80" s="82">
        <f>IFERROR(P80/M80,"-")</f>
        <v>0.028571428571429</v>
      </c>
      <c r="R80" s="81">
        <v>0</v>
      </c>
      <c r="S80" s="81">
        <v>0</v>
      </c>
      <c r="T80" s="82">
        <f>IFERROR(S80/(O80+P80),"-")</f>
        <v>0</v>
      </c>
      <c r="U80" s="182"/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>
        <v>1</v>
      </c>
      <c r="BO80" s="120">
        <f>IF(P80=0,"",IF(BN80=0,"",(BN80/P80)))</f>
        <v>1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/>
      <c r="BX80" s="127">
        <f>IF(P80=0,"",IF(BW80=0,"",(BW80/P80)))</f>
        <v>0</v>
      </c>
      <c r="BY80" s="128"/>
      <c r="BZ80" s="129" t="str">
        <f>IFERROR(BY80/BW80,"-")</f>
        <v>-</v>
      </c>
      <c r="CA80" s="130"/>
      <c r="CB80" s="131" t="str">
        <f>IFERROR(CA80/BW80,"-")</f>
        <v>-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209</v>
      </c>
      <c r="C81" s="203"/>
      <c r="D81" s="203" t="s">
        <v>204</v>
      </c>
      <c r="E81" s="203" t="s">
        <v>112</v>
      </c>
      <c r="F81" s="203" t="s">
        <v>64</v>
      </c>
      <c r="G81" s="203" t="s">
        <v>138</v>
      </c>
      <c r="H81" s="90" t="s">
        <v>205</v>
      </c>
      <c r="I81" s="205" t="s">
        <v>89</v>
      </c>
      <c r="J81" s="188"/>
      <c r="K81" s="81">
        <v>2</v>
      </c>
      <c r="L81" s="81">
        <v>0</v>
      </c>
      <c r="M81" s="81">
        <v>28</v>
      </c>
      <c r="N81" s="91">
        <v>1</v>
      </c>
      <c r="O81" s="92">
        <v>0</v>
      </c>
      <c r="P81" s="93">
        <f>N81+O81</f>
        <v>1</v>
      </c>
      <c r="Q81" s="82">
        <f>IFERROR(P81/M81,"-")</f>
        <v>0.035714285714286</v>
      </c>
      <c r="R81" s="81">
        <v>0</v>
      </c>
      <c r="S81" s="81">
        <v>0</v>
      </c>
      <c r="T81" s="82">
        <f>IFERROR(S81/(O81+P81),"-")</f>
        <v>0</v>
      </c>
      <c r="U81" s="182"/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1</v>
      </c>
      <c r="BF81" s="113">
        <f>IF(P81=0,"",IF(BE81=0,"",(BE81/P81)))</f>
        <v>1</v>
      </c>
      <c r="BG81" s="112"/>
      <c r="BH81" s="114">
        <f>IFERROR(BG81/BE81,"-")</f>
        <v>0</v>
      </c>
      <c r="BI81" s="115"/>
      <c r="BJ81" s="116">
        <f>IFERROR(BI81/BE81,"-")</f>
        <v>0</v>
      </c>
      <c r="BK81" s="117"/>
      <c r="BL81" s="117"/>
      <c r="BM81" s="117"/>
      <c r="BN81" s="119"/>
      <c r="BO81" s="120">
        <f>IF(P81=0,"",IF(BN81=0,"",(BN81/P81)))</f>
        <v>0</v>
      </c>
      <c r="BP81" s="121"/>
      <c r="BQ81" s="122" t="str">
        <f>IFERROR(BP81/BN81,"-")</f>
        <v>-</v>
      </c>
      <c r="BR81" s="123"/>
      <c r="BS81" s="124" t="str">
        <f>IFERROR(BR81/BN81,"-")</f>
        <v>-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210</v>
      </c>
      <c r="C82" s="203"/>
      <c r="D82" s="203" t="s">
        <v>204</v>
      </c>
      <c r="E82" s="203" t="s">
        <v>115</v>
      </c>
      <c r="F82" s="203" t="s">
        <v>64</v>
      </c>
      <c r="G82" s="203" t="s">
        <v>138</v>
      </c>
      <c r="H82" s="90" t="s">
        <v>205</v>
      </c>
      <c r="I82" s="204" t="s">
        <v>177</v>
      </c>
      <c r="J82" s="188"/>
      <c r="K82" s="81">
        <v>8</v>
      </c>
      <c r="L82" s="81">
        <v>0</v>
      </c>
      <c r="M82" s="81">
        <v>52</v>
      </c>
      <c r="N82" s="91">
        <v>1</v>
      </c>
      <c r="O82" s="92">
        <v>0</v>
      </c>
      <c r="P82" s="93">
        <f>N82+O82</f>
        <v>1</v>
      </c>
      <c r="Q82" s="82">
        <f>IFERROR(P82/M82,"-")</f>
        <v>0.019230769230769</v>
      </c>
      <c r="R82" s="81">
        <v>1</v>
      </c>
      <c r="S82" s="81">
        <v>0</v>
      </c>
      <c r="T82" s="82">
        <f>IFERROR(S82/(O82+P82),"-")</f>
        <v>0</v>
      </c>
      <c r="U82" s="182"/>
      <c r="V82" s="84">
        <v>1</v>
      </c>
      <c r="W82" s="82">
        <f>IF(P82=0,"-",V82/P82)</f>
        <v>1</v>
      </c>
      <c r="X82" s="186">
        <v>0</v>
      </c>
      <c r="Y82" s="187">
        <f>IFERROR(X82/P82,"-")</f>
        <v>0</v>
      </c>
      <c r="Z82" s="187">
        <f>IFERROR(X82/V82,"-")</f>
        <v>0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1</v>
      </c>
      <c r="BO82" s="120">
        <f>IF(P82=0,"",IF(BN82=0,"",(BN82/P82)))</f>
        <v>1</v>
      </c>
      <c r="BP82" s="121">
        <v>1</v>
      </c>
      <c r="BQ82" s="122">
        <f>IFERROR(BP82/BN82,"-")</f>
        <v>1</v>
      </c>
      <c r="BR82" s="123">
        <v>8000</v>
      </c>
      <c r="BS82" s="124">
        <f>IFERROR(BR82/BN82,"-")</f>
        <v>8000</v>
      </c>
      <c r="BT82" s="125"/>
      <c r="BU82" s="125">
        <v>1</v>
      </c>
      <c r="BV82" s="125"/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1</v>
      </c>
      <c r="CP82" s="141">
        <v>0</v>
      </c>
      <c r="CQ82" s="141">
        <v>8000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211</v>
      </c>
      <c r="C83" s="203"/>
      <c r="D83" s="203" t="s">
        <v>204</v>
      </c>
      <c r="E83" s="203"/>
      <c r="F83" s="203" t="s">
        <v>64</v>
      </c>
      <c r="G83" s="203" t="s">
        <v>138</v>
      </c>
      <c r="H83" s="90" t="s">
        <v>205</v>
      </c>
      <c r="I83" s="205" t="s">
        <v>183</v>
      </c>
      <c r="J83" s="188"/>
      <c r="K83" s="81">
        <v>3</v>
      </c>
      <c r="L83" s="81">
        <v>0</v>
      </c>
      <c r="M83" s="81">
        <v>21</v>
      </c>
      <c r="N83" s="91">
        <v>0</v>
      </c>
      <c r="O83" s="92">
        <v>0</v>
      </c>
      <c r="P83" s="93">
        <f>N83+O83</f>
        <v>0</v>
      </c>
      <c r="Q83" s="82">
        <f>IFERROR(P83/M83,"-")</f>
        <v>0</v>
      </c>
      <c r="R83" s="81">
        <v>0</v>
      </c>
      <c r="S83" s="81">
        <v>0</v>
      </c>
      <c r="T83" s="82" t="str">
        <f>IFERROR(S83/(O83+P83),"-")</f>
        <v>-</v>
      </c>
      <c r="U83" s="182"/>
      <c r="V83" s="84">
        <v>0</v>
      </c>
      <c r="W83" s="82" t="str">
        <f>IF(P83=0,"-",V83/P83)</f>
        <v>-</v>
      </c>
      <c r="X83" s="186">
        <v>0</v>
      </c>
      <c r="Y83" s="187" t="str">
        <f>IFERROR(X83/P83,"-")</f>
        <v>-</v>
      </c>
      <c r="Z83" s="187" t="str">
        <f>IFERROR(X83/V83,"-")</f>
        <v>-</v>
      </c>
      <c r="AA83" s="188"/>
      <c r="AB83" s="85"/>
      <c r="AC83" s="79"/>
      <c r="AD83" s="94"/>
      <c r="AE83" s="95" t="str">
        <f>IF(P83=0,"",IF(AD83=0,"",(AD83/P83)))</f>
        <v/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 t="str">
        <f>IF(P83=0,"",IF(AM83=0,"",(AM83/P83)))</f>
        <v/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 t="str">
        <f>IF(P83=0,"",IF(AV83=0,"",(AV83/P83)))</f>
        <v/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 t="str">
        <f>IF(P83=0,"",IF(BE83=0,"",(BE83/P83)))</f>
        <v/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/>
      <c r="BO83" s="120" t="str">
        <f>IF(P83=0,"",IF(BN83=0,"",(BN83/P83)))</f>
        <v/>
      </c>
      <c r="BP83" s="121"/>
      <c r="BQ83" s="122" t="str">
        <f>IFERROR(BP83/BN83,"-")</f>
        <v>-</v>
      </c>
      <c r="BR83" s="123"/>
      <c r="BS83" s="124" t="str">
        <f>IFERROR(BR83/BN83,"-")</f>
        <v>-</v>
      </c>
      <c r="BT83" s="125"/>
      <c r="BU83" s="125"/>
      <c r="BV83" s="125"/>
      <c r="BW83" s="126"/>
      <c r="BX83" s="127" t="str">
        <f>IF(P83=0,"",IF(BW83=0,"",(BW83/P83)))</f>
        <v/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 t="str">
        <f>IF(P83=0,"",IF(CF83=0,"",(CF83/P83)))</f>
        <v/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212</v>
      </c>
      <c r="C84" s="203"/>
      <c r="D84" s="203" t="s">
        <v>74</v>
      </c>
      <c r="E84" s="203" t="s">
        <v>74</v>
      </c>
      <c r="F84" s="203" t="s">
        <v>75</v>
      </c>
      <c r="G84" s="203" t="s">
        <v>136</v>
      </c>
      <c r="H84" s="90"/>
      <c r="I84" s="90"/>
      <c r="J84" s="188"/>
      <c r="K84" s="81">
        <v>58</v>
      </c>
      <c r="L84" s="81">
        <v>41</v>
      </c>
      <c r="M84" s="81">
        <v>20</v>
      </c>
      <c r="N84" s="91">
        <v>4</v>
      </c>
      <c r="O84" s="92">
        <v>0</v>
      </c>
      <c r="P84" s="93">
        <f>N84+O84</f>
        <v>4</v>
      </c>
      <c r="Q84" s="82">
        <f>IFERROR(P84/M84,"-")</f>
        <v>0.2</v>
      </c>
      <c r="R84" s="81">
        <v>1</v>
      </c>
      <c r="S84" s="81">
        <v>1</v>
      </c>
      <c r="T84" s="82">
        <f>IFERROR(S84/(O84+P84),"-")</f>
        <v>0.25</v>
      </c>
      <c r="U84" s="182"/>
      <c r="V84" s="84">
        <v>2</v>
      </c>
      <c r="W84" s="82">
        <f>IF(P84=0,"-",V84/P84)</f>
        <v>0.5</v>
      </c>
      <c r="X84" s="186">
        <v>5000</v>
      </c>
      <c r="Y84" s="187">
        <f>IFERROR(X84/P84,"-")</f>
        <v>1250</v>
      </c>
      <c r="Z84" s="187">
        <f>IFERROR(X84/V84,"-")</f>
        <v>2500</v>
      </c>
      <c r="AA84" s="188"/>
      <c r="AB84" s="85"/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>
        <f>IF(P84=0,"",IF(BE84=0,"",(BE84/P84)))</f>
        <v>0</v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>
        <v>1</v>
      </c>
      <c r="BO84" s="120">
        <f>IF(P84=0,"",IF(BN84=0,"",(BN84/P84)))</f>
        <v>0.25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>
        <v>3</v>
      </c>
      <c r="BX84" s="127">
        <f>IF(P84=0,"",IF(BW84=0,"",(BW84/P84)))</f>
        <v>0.75</v>
      </c>
      <c r="BY84" s="128">
        <v>2</v>
      </c>
      <c r="BZ84" s="129">
        <f>IFERROR(BY84/BW84,"-")</f>
        <v>0.66666666666667</v>
      </c>
      <c r="CA84" s="130">
        <v>1490000</v>
      </c>
      <c r="CB84" s="131">
        <f>IFERROR(CA84/BW84,"-")</f>
        <v>496666.66666667</v>
      </c>
      <c r="CC84" s="132">
        <v>1</v>
      </c>
      <c r="CD84" s="132"/>
      <c r="CE84" s="132">
        <v>1</v>
      </c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2</v>
      </c>
      <c r="CP84" s="141">
        <v>5000</v>
      </c>
      <c r="CQ84" s="141">
        <v>1485000</v>
      </c>
      <c r="CR84" s="141"/>
      <c r="CS84" s="142" t="str">
        <f>IF(AND(CQ84=0,CR84=0),"",IF(AND(CQ84&lt;=100000,CR84&lt;=100000),"",IF(CQ84/CP84&gt;0.7,"男高",IF(CR84/CP84&gt;0.7,"女高",""))))</f>
        <v>男高</v>
      </c>
    </row>
    <row r="85" spans="1:98">
      <c r="A85" s="80">
        <f>AB85</f>
        <v>0.27727272727273</v>
      </c>
      <c r="B85" s="203" t="s">
        <v>213</v>
      </c>
      <c r="C85" s="203"/>
      <c r="D85" s="203" t="s">
        <v>62</v>
      </c>
      <c r="E85" s="203" t="s">
        <v>63</v>
      </c>
      <c r="F85" s="203" t="s">
        <v>64</v>
      </c>
      <c r="G85" s="203" t="s">
        <v>214</v>
      </c>
      <c r="H85" s="90" t="s">
        <v>83</v>
      </c>
      <c r="I85" s="90"/>
      <c r="J85" s="188">
        <v>220000</v>
      </c>
      <c r="K85" s="81">
        <v>1</v>
      </c>
      <c r="L85" s="81">
        <v>0</v>
      </c>
      <c r="M85" s="81">
        <v>8</v>
      </c>
      <c r="N85" s="91">
        <v>0</v>
      </c>
      <c r="O85" s="92">
        <v>0</v>
      </c>
      <c r="P85" s="93">
        <f>N85+O85</f>
        <v>0</v>
      </c>
      <c r="Q85" s="82">
        <f>IFERROR(P85/M85,"-")</f>
        <v>0</v>
      </c>
      <c r="R85" s="81">
        <v>0</v>
      </c>
      <c r="S85" s="81">
        <v>0</v>
      </c>
      <c r="T85" s="82" t="str">
        <f>IFERROR(S85/(O85+P85),"-")</f>
        <v>-</v>
      </c>
      <c r="U85" s="182">
        <f>IFERROR(J85/SUM(P85:P90),"-")</f>
        <v>11578.947368421</v>
      </c>
      <c r="V85" s="84">
        <v>0</v>
      </c>
      <c r="W85" s="82" t="str">
        <f>IF(P85=0,"-",V85/P85)</f>
        <v>-</v>
      </c>
      <c r="X85" s="186">
        <v>0</v>
      </c>
      <c r="Y85" s="187" t="str">
        <f>IFERROR(X85/P85,"-")</f>
        <v>-</v>
      </c>
      <c r="Z85" s="187" t="str">
        <f>IFERROR(X85/V85,"-")</f>
        <v>-</v>
      </c>
      <c r="AA85" s="188">
        <f>SUM(X85:X90)-SUM(J85:J90)</f>
        <v>-159000</v>
      </c>
      <c r="AB85" s="85">
        <f>SUM(X85:X90)/SUM(J85:J90)</f>
        <v>0.27727272727273</v>
      </c>
      <c r="AC85" s="79"/>
      <c r="AD85" s="94"/>
      <c r="AE85" s="95" t="str">
        <f>IF(P85=0,"",IF(AD85=0,"",(AD85/P85)))</f>
        <v/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 t="str">
        <f>IF(P85=0,"",IF(AM85=0,"",(AM85/P85)))</f>
        <v/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 t="str">
        <f>IF(P85=0,"",IF(AV85=0,"",(AV85/P85)))</f>
        <v/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 t="str">
        <f>IF(P85=0,"",IF(BE85=0,"",(BE85/P85)))</f>
        <v/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/>
      <c r="BO85" s="120" t="str">
        <f>IF(P85=0,"",IF(BN85=0,"",(BN85/P85)))</f>
        <v/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/>
      <c r="BX85" s="127" t="str">
        <f>IF(P85=0,"",IF(BW85=0,"",(BW85/P85)))</f>
        <v/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 t="str">
        <f>IF(P85=0,"",IF(CF85=0,"",(CF85/P85)))</f>
        <v/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215</v>
      </c>
      <c r="C86" s="203"/>
      <c r="D86" s="203" t="s">
        <v>87</v>
      </c>
      <c r="E86" s="203" t="s">
        <v>88</v>
      </c>
      <c r="F86" s="203" t="s">
        <v>64</v>
      </c>
      <c r="G86" s="203" t="s">
        <v>214</v>
      </c>
      <c r="H86" s="90" t="s">
        <v>83</v>
      </c>
      <c r="I86" s="90"/>
      <c r="J86" s="188"/>
      <c r="K86" s="81">
        <v>3</v>
      </c>
      <c r="L86" s="81">
        <v>0</v>
      </c>
      <c r="M86" s="81">
        <v>9</v>
      </c>
      <c r="N86" s="91">
        <v>1</v>
      </c>
      <c r="O86" s="92">
        <v>0</v>
      </c>
      <c r="P86" s="93">
        <f>N86+O86</f>
        <v>1</v>
      </c>
      <c r="Q86" s="82">
        <f>IFERROR(P86/M86,"-")</f>
        <v>0.11111111111111</v>
      </c>
      <c r="R86" s="81">
        <v>0</v>
      </c>
      <c r="S86" s="81">
        <v>0</v>
      </c>
      <c r="T86" s="82">
        <f>IFERROR(S86/(O86+P86),"-")</f>
        <v>0</v>
      </c>
      <c r="U86" s="182"/>
      <c r="V86" s="84">
        <v>0</v>
      </c>
      <c r="W86" s="82">
        <f>IF(P86=0,"-",V86/P86)</f>
        <v>0</v>
      </c>
      <c r="X86" s="186">
        <v>0</v>
      </c>
      <c r="Y86" s="187">
        <f>IFERROR(X86/P86,"-")</f>
        <v>0</v>
      </c>
      <c r="Z86" s="187" t="str">
        <f>IFERROR(X86/V86,"-")</f>
        <v>-</v>
      </c>
      <c r="AA86" s="188"/>
      <c r="AB86" s="85"/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>
        <f>IF(P86=0,"",IF(BE86=0,"",(BE86/P86)))</f>
        <v>0</v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>
        <v>1</v>
      </c>
      <c r="BO86" s="120">
        <f>IF(P86=0,"",IF(BN86=0,"",(BN86/P86)))</f>
        <v>1</v>
      </c>
      <c r="BP86" s="121"/>
      <c r="BQ86" s="122">
        <f>IFERROR(BP86/BN86,"-")</f>
        <v>0</v>
      </c>
      <c r="BR86" s="123"/>
      <c r="BS86" s="124">
        <f>IFERROR(BR86/BN86,"-")</f>
        <v>0</v>
      </c>
      <c r="BT86" s="125"/>
      <c r="BU86" s="125"/>
      <c r="BV86" s="125"/>
      <c r="BW86" s="126"/>
      <c r="BX86" s="127">
        <f>IF(P86=0,"",IF(BW86=0,"",(BW86/P86)))</f>
        <v>0</v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216</v>
      </c>
      <c r="C87" s="203"/>
      <c r="D87" s="203" t="s">
        <v>143</v>
      </c>
      <c r="E87" s="203" t="s">
        <v>100</v>
      </c>
      <c r="F87" s="203" t="s">
        <v>64</v>
      </c>
      <c r="G87" s="203" t="s">
        <v>214</v>
      </c>
      <c r="H87" s="90" t="s">
        <v>83</v>
      </c>
      <c r="I87" s="90"/>
      <c r="J87" s="188"/>
      <c r="K87" s="81">
        <v>2</v>
      </c>
      <c r="L87" s="81">
        <v>0</v>
      </c>
      <c r="M87" s="81">
        <v>14</v>
      </c>
      <c r="N87" s="91">
        <v>2</v>
      </c>
      <c r="O87" s="92">
        <v>0</v>
      </c>
      <c r="P87" s="93">
        <f>N87+O87</f>
        <v>2</v>
      </c>
      <c r="Q87" s="82">
        <f>IFERROR(P87/M87,"-")</f>
        <v>0.14285714285714</v>
      </c>
      <c r="R87" s="81">
        <v>0</v>
      </c>
      <c r="S87" s="81">
        <v>2</v>
      </c>
      <c r="T87" s="82">
        <f>IFERROR(S87/(O87+P87),"-")</f>
        <v>1</v>
      </c>
      <c r="U87" s="182"/>
      <c r="V87" s="84">
        <v>0</v>
      </c>
      <c r="W87" s="82">
        <f>IF(P87=0,"-",V87/P87)</f>
        <v>0</v>
      </c>
      <c r="X87" s="186">
        <v>0</v>
      </c>
      <c r="Y87" s="187">
        <f>IFERROR(X87/P87,"-")</f>
        <v>0</v>
      </c>
      <c r="Z87" s="187" t="str">
        <f>IFERROR(X87/V87,"-")</f>
        <v>-</v>
      </c>
      <c r="AA87" s="188"/>
      <c r="AB87" s="85"/>
      <c r="AC87" s="79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>
        <f>IF(P87=0,"",IF(AM87=0,"",(AM87/P87)))</f>
        <v>0</v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>
        <f>IF(P87=0,"",IF(AV87=0,"",(AV87/P87)))</f>
        <v>0</v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>
        <v>2</v>
      </c>
      <c r="BF87" s="113">
        <f>IF(P87=0,"",IF(BE87=0,"",(BE87/P87)))</f>
        <v>1</v>
      </c>
      <c r="BG87" s="112"/>
      <c r="BH87" s="114">
        <f>IFERROR(BG87/BE87,"-")</f>
        <v>0</v>
      </c>
      <c r="BI87" s="115"/>
      <c r="BJ87" s="116">
        <f>IFERROR(BI87/BE87,"-")</f>
        <v>0</v>
      </c>
      <c r="BK87" s="117"/>
      <c r="BL87" s="117"/>
      <c r="BM87" s="117"/>
      <c r="BN87" s="119"/>
      <c r="BO87" s="120">
        <f>IF(P87=0,"",IF(BN87=0,"",(BN87/P87)))</f>
        <v>0</v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/>
      <c r="BX87" s="127">
        <f>IF(P87=0,"",IF(BW87=0,"",(BW87/P87)))</f>
        <v>0</v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>
        <f>IF(P87=0,"",IF(CF87=0,"",(CF87/P87)))</f>
        <v>0</v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/>
      <c r="B88" s="203" t="s">
        <v>217</v>
      </c>
      <c r="C88" s="203"/>
      <c r="D88" s="203" t="s">
        <v>145</v>
      </c>
      <c r="E88" s="203" t="s">
        <v>146</v>
      </c>
      <c r="F88" s="203" t="s">
        <v>64</v>
      </c>
      <c r="G88" s="203" t="s">
        <v>214</v>
      </c>
      <c r="H88" s="90" t="s">
        <v>83</v>
      </c>
      <c r="I88" s="90"/>
      <c r="J88" s="188"/>
      <c r="K88" s="81">
        <v>9</v>
      </c>
      <c r="L88" s="81">
        <v>0</v>
      </c>
      <c r="M88" s="81">
        <v>15</v>
      </c>
      <c r="N88" s="91">
        <v>4</v>
      </c>
      <c r="O88" s="92">
        <v>0</v>
      </c>
      <c r="P88" s="93">
        <f>N88+O88</f>
        <v>4</v>
      </c>
      <c r="Q88" s="82">
        <f>IFERROR(P88/M88,"-")</f>
        <v>0.26666666666667</v>
      </c>
      <c r="R88" s="81">
        <v>0</v>
      </c>
      <c r="S88" s="81">
        <v>2</v>
      </c>
      <c r="T88" s="82">
        <f>IFERROR(S88/(O88+P88),"-")</f>
        <v>0.5</v>
      </c>
      <c r="U88" s="182"/>
      <c r="V88" s="84">
        <v>1</v>
      </c>
      <c r="W88" s="82">
        <f>IF(P88=0,"-",V88/P88)</f>
        <v>0.25</v>
      </c>
      <c r="X88" s="186">
        <v>3000</v>
      </c>
      <c r="Y88" s="187">
        <f>IFERROR(X88/P88,"-")</f>
        <v>750</v>
      </c>
      <c r="Z88" s="187">
        <f>IFERROR(X88/V88,"-")</f>
        <v>3000</v>
      </c>
      <c r="AA88" s="188"/>
      <c r="AB88" s="85"/>
      <c r="AC88" s="79"/>
      <c r="AD88" s="94"/>
      <c r="AE88" s="95">
        <f>IF(P88=0,"",IF(AD88=0,"",(AD88/P88)))</f>
        <v>0</v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>
        <f>IF(P88=0,"",IF(AV88=0,"",(AV88/P88)))</f>
        <v>0</v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>
        <v>1</v>
      </c>
      <c r="BF88" s="113">
        <f>IF(P88=0,"",IF(BE88=0,"",(BE88/P88)))</f>
        <v>0.25</v>
      </c>
      <c r="BG88" s="112">
        <v>1</v>
      </c>
      <c r="BH88" s="114">
        <f>IFERROR(BG88/BE88,"-")</f>
        <v>1</v>
      </c>
      <c r="BI88" s="115">
        <v>13000</v>
      </c>
      <c r="BJ88" s="116">
        <f>IFERROR(BI88/BE88,"-")</f>
        <v>13000</v>
      </c>
      <c r="BK88" s="117"/>
      <c r="BL88" s="117">
        <v>1</v>
      </c>
      <c r="BM88" s="117"/>
      <c r="BN88" s="119">
        <v>2</v>
      </c>
      <c r="BO88" s="120">
        <f>IF(P88=0,"",IF(BN88=0,"",(BN88/P88)))</f>
        <v>0.5</v>
      </c>
      <c r="BP88" s="121"/>
      <c r="BQ88" s="122">
        <f>IFERROR(BP88/BN88,"-")</f>
        <v>0</v>
      </c>
      <c r="BR88" s="123"/>
      <c r="BS88" s="124">
        <f>IFERROR(BR88/BN88,"-")</f>
        <v>0</v>
      </c>
      <c r="BT88" s="125"/>
      <c r="BU88" s="125"/>
      <c r="BV88" s="125"/>
      <c r="BW88" s="126">
        <v>1</v>
      </c>
      <c r="BX88" s="127">
        <f>IF(P88=0,"",IF(BW88=0,"",(BW88/P88)))</f>
        <v>0.25</v>
      </c>
      <c r="BY88" s="128"/>
      <c r="BZ88" s="129">
        <f>IFERROR(BY88/BW88,"-")</f>
        <v>0</v>
      </c>
      <c r="CA88" s="130"/>
      <c r="CB88" s="131">
        <f>IFERROR(CA88/BW88,"-")</f>
        <v>0</v>
      </c>
      <c r="CC88" s="132"/>
      <c r="CD88" s="132"/>
      <c r="CE88" s="132"/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1</v>
      </c>
      <c r="CP88" s="141">
        <v>3000</v>
      </c>
      <c r="CQ88" s="141">
        <v>13000</v>
      </c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/>
      <c r="B89" s="203" t="s">
        <v>218</v>
      </c>
      <c r="C89" s="203"/>
      <c r="D89" s="203" t="s">
        <v>148</v>
      </c>
      <c r="E89" s="203" t="s">
        <v>149</v>
      </c>
      <c r="F89" s="203" t="s">
        <v>64</v>
      </c>
      <c r="G89" s="203" t="s">
        <v>214</v>
      </c>
      <c r="H89" s="90" t="s">
        <v>83</v>
      </c>
      <c r="I89" s="90"/>
      <c r="J89" s="188"/>
      <c r="K89" s="81">
        <v>1</v>
      </c>
      <c r="L89" s="81">
        <v>0</v>
      </c>
      <c r="M89" s="81">
        <v>6</v>
      </c>
      <c r="N89" s="91">
        <v>1</v>
      </c>
      <c r="O89" s="92">
        <v>0</v>
      </c>
      <c r="P89" s="93">
        <f>N89+O89</f>
        <v>1</v>
      </c>
      <c r="Q89" s="82">
        <f>IFERROR(P89/M89,"-")</f>
        <v>0.16666666666667</v>
      </c>
      <c r="R89" s="81">
        <v>0</v>
      </c>
      <c r="S89" s="81">
        <v>1</v>
      </c>
      <c r="T89" s="82">
        <f>IFERROR(S89/(O89+P89),"-")</f>
        <v>1</v>
      </c>
      <c r="U89" s="182"/>
      <c r="V89" s="84">
        <v>0</v>
      </c>
      <c r="W89" s="82">
        <f>IF(P89=0,"-",V89/P89)</f>
        <v>0</v>
      </c>
      <c r="X89" s="186">
        <v>0</v>
      </c>
      <c r="Y89" s="187">
        <f>IFERROR(X89/P89,"-")</f>
        <v>0</v>
      </c>
      <c r="Z89" s="187" t="str">
        <f>IFERROR(X89/V89,"-")</f>
        <v>-</v>
      </c>
      <c r="AA89" s="188"/>
      <c r="AB89" s="85"/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>
        <f>IF(P89=0,"",IF(AM89=0,"",(AM89/P89)))</f>
        <v>0</v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>
        <f>IF(P89=0,"",IF(AV89=0,"",(AV89/P89)))</f>
        <v>0</v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/>
      <c r="BF89" s="113">
        <f>IF(P89=0,"",IF(BE89=0,"",(BE89/P89)))</f>
        <v>0</v>
      </c>
      <c r="BG89" s="112"/>
      <c r="BH89" s="114" t="str">
        <f>IFERROR(BG89/BE89,"-")</f>
        <v>-</v>
      </c>
      <c r="BI89" s="115"/>
      <c r="BJ89" s="116" t="str">
        <f>IFERROR(BI89/BE89,"-")</f>
        <v>-</v>
      </c>
      <c r="BK89" s="117"/>
      <c r="BL89" s="117"/>
      <c r="BM89" s="117"/>
      <c r="BN89" s="119">
        <v>1</v>
      </c>
      <c r="BO89" s="120">
        <f>IF(P89=0,"",IF(BN89=0,"",(BN89/P89)))</f>
        <v>1</v>
      </c>
      <c r="BP89" s="121"/>
      <c r="BQ89" s="122">
        <f>IFERROR(BP89/BN89,"-")</f>
        <v>0</v>
      </c>
      <c r="BR89" s="123"/>
      <c r="BS89" s="124">
        <f>IFERROR(BR89/BN89,"-")</f>
        <v>0</v>
      </c>
      <c r="BT89" s="125"/>
      <c r="BU89" s="125"/>
      <c r="BV89" s="125"/>
      <c r="BW89" s="126"/>
      <c r="BX89" s="127">
        <f>IF(P89=0,"",IF(BW89=0,"",(BW89/P89)))</f>
        <v>0</v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219</v>
      </c>
      <c r="C90" s="203"/>
      <c r="D90" s="203" t="s">
        <v>74</v>
      </c>
      <c r="E90" s="203" t="s">
        <v>74</v>
      </c>
      <c r="F90" s="203" t="s">
        <v>75</v>
      </c>
      <c r="G90" s="203" t="s">
        <v>76</v>
      </c>
      <c r="H90" s="90"/>
      <c r="I90" s="90"/>
      <c r="J90" s="188"/>
      <c r="K90" s="81">
        <v>83</v>
      </c>
      <c r="L90" s="81">
        <v>26</v>
      </c>
      <c r="M90" s="81">
        <v>9</v>
      </c>
      <c r="N90" s="91">
        <v>10</v>
      </c>
      <c r="O90" s="92">
        <v>1</v>
      </c>
      <c r="P90" s="93">
        <f>N90+O90</f>
        <v>11</v>
      </c>
      <c r="Q90" s="82">
        <f>IFERROR(P90/M90,"-")</f>
        <v>1.2222222222222</v>
      </c>
      <c r="R90" s="81">
        <v>2</v>
      </c>
      <c r="S90" s="81">
        <v>4</v>
      </c>
      <c r="T90" s="82">
        <f>IFERROR(S90/(O90+P90),"-")</f>
        <v>0.33333333333333</v>
      </c>
      <c r="U90" s="182"/>
      <c r="V90" s="84">
        <v>4</v>
      </c>
      <c r="W90" s="82">
        <f>IF(P90=0,"-",V90/P90)</f>
        <v>0.36363636363636</v>
      </c>
      <c r="X90" s="186">
        <v>58000</v>
      </c>
      <c r="Y90" s="187">
        <f>IFERROR(X90/P90,"-")</f>
        <v>5272.7272727273</v>
      </c>
      <c r="Z90" s="187">
        <f>IFERROR(X90/V90,"-")</f>
        <v>14500</v>
      </c>
      <c r="AA90" s="188"/>
      <c r="AB90" s="85"/>
      <c r="AC90" s="79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>
        <f>IF(P90=0,"",IF(AM90=0,"",(AM90/P90)))</f>
        <v>0</v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>
        <f>IF(P90=0,"",IF(AV90=0,"",(AV90/P90)))</f>
        <v>0</v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>
        <v>4</v>
      </c>
      <c r="BF90" s="113">
        <f>IF(P90=0,"",IF(BE90=0,"",(BE90/P90)))</f>
        <v>0.36363636363636</v>
      </c>
      <c r="BG90" s="112">
        <v>1</v>
      </c>
      <c r="BH90" s="114">
        <f>IFERROR(BG90/BE90,"-")</f>
        <v>0.25</v>
      </c>
      <c r="BI90" s="115">
        <v>5000</v>
      </c>
      <c r="BJ90" s="116">
        <f>IFERROR(BI90/BE90,"-")</f>
        <v>1250</v>
      </c>
      <c r="BK90" s="117">
        <v>1</v>
      </c>
      <c r="BL90" s="117"/>
      <c r="BM90" s="117"/>
      <c r="BN90" s="119">
        <v>4</v>
      </c>
      <c r="BO90" s="120">
        <f>IF(P90=0,"",IF(BN90=0,"",(BN90/P90)))</f>
        <v>0.36363636363636</v>
      </c>
      <c r="BP90" s="121">
        <v>1</v>
      </c>
      <c r="BQ90" s="122">
        <f>IFERROR(BP90/BN90,"-")</f>
        <v>0.25</v>
      </c>
      <c r="BR90" s="123">
        <v>29000</v>
      </c>
      <c r="BS90" s="124">
        <f>IFERROR(BR90/BN90,"-")</f>
        <v>7250</v>
      </c>
      <c r="BT90" s="125"/>
      <c r="BU90" s="125"/>
      <c r="BV90" s="125">
        <v>1</v>
      </c>
      <c r="BW90" s="126">
        <v>3</v>
      </c>
      <c r="BX90" s="127">
        <f>IF(P90=0,"",IF(BW90=0,"",(BW90/P90)))</f>
        <v>0.27272727272727</v>
      </c>
      <c r="BY90" s="128">
        <v>2</v>
      </c>
      <c r="BZ90" s="129">
        <f>IFERROR(BY90/BW90,"-")</f>
        <v>0.66666666666667</v>
      </c>
      <c r="CA90" s="130">
        <v>48000</v>
      </c>
      <c r="CB90" s="131">
        <f>IFERROR(CA90/BW90,"-")</f>
        <v>16000</v>
      </c>
      <c r="CC90" s="132"/>
      <c r="CD90" s="132"/>
      <c r="CE90" s="132">
        <v>2</v>
      </c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4</v>
      </c>
      <c r="CP90" s="141">
        <v>58000</v>
      </c>
      <c r="CQ90" s="141">
        <v>29000</v>
      </c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>
        <f>AB91</f>
        <v>0</v>
      </c>
      <c r="B91" s="203" t="s">
        <v>220</v>
      </c>
      <c r="C91" s="203"/>
      <c r="D91" s="203" t="s">
        <v>62</v>
      </c>
      <c r="E91" s="203" t="s">
        <v>63</v>
      </c>
      <c r="F91" s="203" t="s">
        <v>64</v>
      </c>
      <c r="G91" s="203" t="s">
        <v>221</v>
      </c>
      <c r="H91" s="90" t="s">
        <v>66</v>
      </c>
      <c r="I91" s="205" t="s">
        <v>206</v>
      </c>
      <c r="J91" s="188">
        <v>190000</v>
      </c>
      <c r="K91" s="81">
        <v>10</v>
      </c>
      <c r="L91" s="81">
        <v>0</v>
      </c>
      <c r="M91" s="81">
        <v>38</v>
      </c>
      <c r="N91" s="91">
        <v>2</v>
      </c>
      <c r="O91" s="92">
        <v>0</v>
      </c>
      <c r="P91" s="93">
        <f>N91+O91</f>
        <v>2</v>
      </c>
      <c r="Q91" s="82">
        <f>IFERROR(P91/M91,"-")</f>
        <v>0.052631578947368</v>
      </c>
      <c r="R91" s="81">
        <v>0</v>
      </c>
      <c r="S91" s="81">
        <v>1</v>
      </c>
      <c r="T91" s="82">
        <f>IFERROR(S91/(O91+P91),"-")</f>
        <v>0.5</v>
      </c>
      <c r="U91" s="182">
        <f>IFERROR(J91/SUM(P91:P92),"-")</f>
        <v>63333.333333333</v>
      </c>
      <c r="V91" s="84">
        <v>0</v>
      </c>
      <c r="W91" s="82">
        <f>IF(P91=0,"-",V91/P91)</f>
        <v>0</v>
      </c>
      <c r="X91" s="186">
        <v>0</v>
      </c>
      <c r="Y91" s="187">
        <f>IFERROR(X91/P91,"-")</f>
        <v>0</v>
      </c>
      <c r="Z91" s="187" t="str">
        <f>IFERROR(X91/V91,"-")</f>
        <v>-</v>
      </c>
      <c r="AA91" s="188">
        <f>SUM(X91:X92)-SUM(J91:J92)</f>
        <v>-190000</v>
      </c>
      <c r="AB91" s="85">
        <f>SUM(X91:X92)/SUM(J91:J92)</f>
        <v>0</v>
      </c>
      <c r="AC91" s="79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>
        <v>1</v>
      </c>
      <c r="AN91" s="101">
        <f>IF(P91=0,"",IF(AM91=0,"",(AM91/P91)))</f>
        <v>0.5</v>
      </c>
      <c r="AO91" s="100"/>
      <c r="AP91" s="102">
        <f>IFERROR(AP91/AM91,"-")</f>
        <v>0</v>
      </c>
      <c r="AQ91" s="103"/>
      <c r="AR91" s="104">
        <f>IFERROR(AQ91/AM91,"-")</f>
        <v>0</v>
      </c>
      <c r="AS91" s="105"/>
      <c r="AT91" s="105"/>
      <c r="AU91" s="105"/>
      <c r="AV91" s="106"/>
      <c r="AW91" s="107">
        <f>IF(P91=0,"",IF(AV91=0,"",(AV91/P91)))</f>
        <v>0</v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/>
      <c r="BF91" s="113">
        <f>IF(P91=0,"",IF(BE91=0,"",(BE91/P91)))</f>
        <v>0</v>
      </c>
      <c r="BG91" s="112"/>
      <c r="BH91" s="114" t="str">
        <f>IFERROR(BG91/BE91,"-")</f>
        <v>-</v>
      </c>
      <c r="BI91" s="115"/>
      <c r="BJ91" s="116" t="str">
        <f>IFERROR(BI91/BE91,"-")</f>
        <v>-</v>
      </c>
      <c r="BK91" s="117"/>
      <c r="BL91" s="117"/>
      <c r="BM91" s="117"/>
      <c r="BN91" s="119">
        <v>1</v>
      </c>
      <c r="BO91" s="120">
        <f>IF(P91=0,"",IF(BN91=0,"",(BN91/P91)))</f>
        <v>0.5</v>
      </c>
      <c r="BP91" s="121"/>
      <c r="BQ91" s="122">
        <f>IFERROR(BP91/BN91,"-")</f>
        <v>0</v>
      </c>
      <c r="BR91" s="123"/>
      <c r="BS91" s="124">
        <f>IFERROR(BR91/BN91,"-")</f>
        <v>0</v>
      </c>
      <c r="BT91" s="125"/>
      <c r="BU91" s="125"/>
      <c r="BV91" s="125"/>
      <c r="BW91" s="126"/>
      <c r="BX91" s="127">
        <f>IF(P91=0,"",IF(BW91=0,"",(BW91/P91)))</f>
        <v>0</v>
      </c>
      <c r="BY91" s="128"/>
      <c r="BZ91" s="129" t="str">
        <f>IFERROR(BY91/BW91,"-")</f>
        <v>-</v>
      </c>
      <c r="CA91" s="130"/>
      <c r="CB91" s="131" t="str">
        <f>IFERROR(CA91/BW91,"-")</f>
        <v>-</v>
      </c>
      <c r="CC91" s="132"/>
      <c r="CD91" s="132"/>
      <c r="CE91" s="132"/>
      <c r="CF91" s="133"/>
      <c r="CG91" s="134">
        <f>IF(P91=0,"",IF(CF91=0,"",(CF91/P91)))</f>
        <v>0</v>
      </c>
      <c r="CH91" s="135"/>
      <c r="CI91" s="136" t="str">
        <f>IFERROR(CH91/CF91,"-")</f>
        <v>-</v>
      </c>
      <c r="CJ91" s="137"/>
      <c r="CK91" s="138" t="str">
        <f>IFERROR(CJ91/CF91,"-")</f>
        <v>-</v>
      </c>
      <c r="CL91" s="139"/>
      <c r="CM91" s="139"/>
      <c r="CN91" s="139"/>
      <c r="CO91" s="140">
        <v>0</v>
      </c>
      <c r="CP91" s="141">
        <v>0</v>
      </c>
      <c r="CQ91" s="141"/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/>
      <c r="B92" s="203" t="s">
        <v>222</v>
      </c>
      <c r="C92" s="203"/>
      <c r="D92" s="203" t="s">
        <v>62</v>
      </c>
      <c r="E92" s="203" t="s">
        <v>63</v>
      </c>
      <c r="F92" s="203" t="s">
        <v>75</v>
      </c>
      <c r="G92" s="203"/>
      <c r="H92" s="90"/>
      <c r="I92" s="90"/>
      <c r="J92" s="188"/>
      <c r="K92" s="81">
        <v>42</v>
      </c>
      <c r="L92" s="81">
        <v>13</v>
      </c>
      <c r="M92" s="81">
        <v>3</v>
      </c>
      <c r="N92" s="91">
        <v>1</v>
      </c>
      <c r="O92" s="92">
        <v>0</v>
      </c>
      <c r="P92" s="93">
        <f>N92+O92</f>
        <v>1</v>
      </c>
      <c r="Q92" s="82">
        <f>IFERROR(P92/M92,"-")</f>
        <v>0.33333333333333</v>
      </c>
      <c r="R92" s="81">
        <v>0</v>
      </c>
      <c r="S92" s="81">
        <v>0</v>
      </c>
      <c r="T92" s="82">
        <f>IFERROR(S92/(O92+P92),"-")</f>
        <v>0</v>
      </c>
      <c r="U92" s="182"/>
      <c r="V92" s="84">
        <v>0</v>
      </c>
      <c r="W92" s="82">
        <f>IF(P92=0,"-",V92/P92)</f>
        <v>0</v>
      </c>
      <c r="X92" s="186">
        <v>0</v>
      </c>
      <c r="Y92" s="187">
        <f>IFERROR(X92/P92,"-")</f>
        <v>0</v>
      </c>
      <c r="Z92" s="187" t="str">
        <f>IFERROR(X92/V92,"-")</f>
        <v>-</v>
      </c>
      <c r="AA92" s="188"/>
      <c r="AB92" s="85"/>
      <c r="AC92" s="79"/>
      <c r="AD92" s="94"/>
      <c r="AE92" s="95">
        <f>IF(P92=0,"",IF(AD92=0,"",(AD92/P92)))</f>
        <v>0</v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>
        <f>IF(P92=0,"",IF(AM92=0,"",(AM92/P92)))</f>
        <v>0</v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>
        <f>IF(P92=0,"",IF(AV92=0,"",(AV92/P92)))</f>
        <v>0</v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>
        <v>1</v>
      </c>
      <c r="BF92" s="113">
        <f>IF(P92=0,"",IF(BE92=0,"",(BE92/P92)))</f>
        <v>1</v>
      </c>
      <c r="BG92" s="112"/>
      <c r="BH92" s="114">
        <f>IFERROR(BG92/BE92,"-")</f>
        <v>0</v>
      </c>
      <c r="BI92" s="115"/>
      <c r="BJ92" s="116">
        <f>IFERROR(BI92/BE92,"-")</f>
        <v>0</v>
      </c>
      <c r="BK92" s="117"/>
      <c r="BL92" s="117"/>
      <c r="BM92" s="117"/>
      <c r="BN92" s="119"/>
      <c r="BO92" s="120">
        <f>IF(P92=0,"",IF(BN92=0,"",(BN92/P92)))</f>
        <v>0</v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/>
      <c r="BX92" s="127">
        <f>IF(P92=0,"",IF(BW92=0,"",(BW92/P92)))</f>
        <v>0</v>
      </c>
      <c r="BY92" s="128"/>
      <c r="BZ92" s="129" t="str">
        <f>IFERROR(BY92/BW92,"-")</f>
        <v>-</v>
      </c>
      <c r="CA92" s="130"/>
      <c r="CB92" s="131" t="str">
        <f>IFERROR(CA92/BW92,"-")</f>
        <v>-</v>
      </c>
      <c r="CC92" s="132"/>
      <c r="CD92" s="132"/>
      <c r="CE92" s="132"/>
      <c r="CF92" s="133"/>
      <c r="CG92" s="134">
        <f>IF(P92=0,"",IF(CF92=0,"",(CF92/P92)))</f>
        <v>0</v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80">
        <f>AB93</f>
        <v>2.3842105263158</v>
      </c>
      <c r="B93" s="203" t="s">
        <v>223</v>
      </c>
      <c r="C93" s="203"/>
      <c r="D93" s="203" t="s">
        <v>145</v>
      </c>
      <c r="E93" s="203" t="s">
        <v>146</v>
      </c>
      <c r="F93" s="203" t="s">
        <v>64</v>
      </c>
      <c r="G93" s="203" t="s">
        <v>221</v>
      </c>
      <c r="H93" s="90" t="s">
        <v>66</v>
      </c>
      <c r="I93" s="204" t="s">
        <v>208</v>
      </c>
      <c r="J93" s="188">
        <v>190000</v>
      </c>
      <c r="K93" s="81">
        <v>7</v>
      </c>
      <c r="L93" s="81">
        <v>0</v>
      </c>
      <c r="M93" s="81">
        <v>44</v>
      </c>
      <c r="N93" s="91">
        <v>4</v>
      </c>
      <c r="O93" s="92">
        <v>0</v>
      </c>
      <c r="P93" s="93">
        <f>N93+O93</f>
        <v>4</v>
      </c>
      <c r="Q93" s="82">
        <f>IFERROR(P93/M93,"-")</f>
        <v>0.090909090909091</v>
      </c>
      <c r="R93" s="81">
        <v>0</v>
      </c>
      <c r="S93" s="81">
        <v>3</v>
      </c>
      <c r="T93" s="82">
        <f>IFERROR(S93/(O93+P93),"-")</f>
        <v>0.75</v>
      </c>
      <c r="U93" s="182">
        <f>IFERROR(J93/SUM(P93:P94),"-")</f>
        <v>23750</v>
      </c>
      <c r="V93" s="84">
        <v>2</v>
      </c>
      <c r="W93" s="82">
        <f>IF(P93=0,"-",V93/P93)</f>
        <v>0.5</v>
      </c>
      <c r="X93" s="186">
        <v>11000</v>
      </c>
      <c r="Y93" s="187">
        <f>IFERROR(X93/P93,"-")</f>
        <v>2750</v>
      </c>
      <c r="Z93" s="187">
        <f>IFERROR(X93/V93,"-")</f>
        <v>5500</v>
      </c>
      <c r="AA93" s="188">
        <f>SUM(X93:X94)-SUM(J93:J94)</f>
        <v>263000</v>
      </c>
      <c r="AB93" s="85">
        <f>SUM(X93:X94)/SUM(J93:J94)</f>
        <v>2.3842105263158</v>
      </c>
      <c r="AC93" s="79"/>
      <c r="AD93" s="94"/>
      <c r="AE93" s="95">
        <f>IF(P93=0,"",IF(AD93=0,"",(AD93/P93)))</f>
        <v>0</v>
      </c>
      <c r="AF93" s="94"/>
      <c r="AG93" s="96" t="str">
        <f>IFERROR(AF93/AD93,"-")</f>
        <v>-</v>
      </c>
      <c r="AH93" s="97"/>
      <c r="AI93" s="98" t="str">
        <f>IFERROR(AH93/AD93,"-")</f>
        <v>-</v>
      </c>
      <c r="AJ93" s="99"/>
      <c r="AK93" s="99"/>
      <c r="AL93" s="99"/>
      <c r="AM93" s="100"/>
      <c r="AN93" s="101">
        <f>IF(P93=0,"",IF(AM93=0,"",(AM93/P93)))</f>
        <v>0</v>
      </c>
      <c r="AO93" s="100"/>
      <c r="AP93" s="102" t="str">
        <f>IFERROR(AP93/AM93,"-")</f>
        <v>-</v>
      </c>
      <c r="AQ93" s="103"/>
      <c r="AR93" s="104" t="str">
        <f>IFERROR(AQ93/AM93,"-")</f>
        <v>-</v>
      </c>
      <c r="AS93" s="105"/>
      <c r="AT93" s="105"/>
      <c r="AU93" s="105"/>
      <c r="AV93" s="106"/>
      <c r="AW93" s="107">
        <f>IF(P93=0,"",IF(AV93=0,"",(AV93/P93)))</f>
        <v>0</v>
      </c>
      <c r="AX93" s="106"/>
      <c r="AY93" s="108" t="str">
        <f>IFERROR(AX93/AV93,"-")</f>
        <v>-</v>
      </c>
      <c r="AZ93" s="109"/>
      <c r="BA93" s="110" t="str">
        <f>IFERROR(AZ93/AV93,"-")</f>
        <v>-</v>
      </c>
      <c r="BB93" s="111"/>
      <c r="BC93" s="111"/>
      <c r="BD93" s="111"/>
      <c r="BE93" s="112">
        <v>2</v>
      </c>
      <c r="BF93" s="113">
        <f>IF(P93=0,"",IF(BE93=0,"",(BE93/P93)))</f>
        <v>0.5</v>
      </c>
      <c r="BG93" s="112">
        <v>1</v>
      </c>
      <c r="BH93" s="114">
        <f>IFERROR(BG93/BE93,"-")</f>
        <v>0.5</v>
      </c>
      <c r="BI93" s="115">
        <v>5000</v>
      </c>
      <c r="BJ93" s="116">
        <f>IFERROR(BI93/BE93,"-")</f>
        <v>2500</v>
      </c>
      <c r="BK93" s="117">
        <v>1</v>
      </c>
      <c r="BL93" s="117"/>
      <c r="BM93" s="117"/>
      <c r="BN93" s="119">
        <v>2</v>
      </c>
      <c r="BO93" s="120">
        <f>IF(P93=0,"",IF(BN93=0,"",(BN93/P93)))</f>
        <v>0.5</v>
      </c>
      <c r="BP93" s="121">
        <v>1</v>
      </c>
      <c r="BQ93" s="122">
        <f>IFERROR(BP93/BN93,"-")</f>
        <v>0.5</v>
      </c>
      <c r="BR93" s="123">
        <v>6000</v>
      </c>
      <c r="BS93" s="124">
        <f>IFERROR(BR93/BN93,"-")</f>
        <v>3000</v>
      </c>
      <c r="BT93" s="125"/>
      <c r="BU93" s="125">
        <v>1</v>
      </c>
      <c r="BV93" s="125"/>
      <c r="BW93" s="126"/>
      <c r="BX93" s="127">
        <f>IF(P93=0,"",IF(BW93=0,"",(BW93/P93)))</f>
        <v>0</v>
      </c>
      <c r="BY93" s="128"/>
      <c r="BZ93" s="129" t="str">
        <f>IFERROR(BY93/BW93,"-")</f>
        <v>-</v>
      </c>
      <c r="CA93" s="130"/>
      <c r="CB93" s="131" t="str">
        <f>IFERROR(CA93/BW93,"-")</f>
        <v>-</v>
      </c>
      <c r="CC93" s="132"/>
      <c r="CD93" s="132"/>
      <c r="CE93" s="132"/>
      <c r="CF93" s="133"/>
      <c r="CG93" s="134">
        <f>IF(P93=0,"",IF(CF93=0,"",(CF93/P93)))</f>
        <v>0</v>
      </c>
      <c r="CH93" s="135"/>
      <c r="CI93" s="136" t="str">
        <f>IFERROR(CH93/CF93,"-")</f>
        <v>-</v>
      </c>
      <c r="CJ93" s="137"/>
      <c r="CK93" s="138" t="str">
        <f>IFERROR(CJ93/CF93,"-")</f>
        <v>-</v>
      </c>
      <c r="CL93" s="139"/>
      <c r="CM93" s="139"/>
      <c r="CN93" s="139"/>
      <c r="CO93" s="140">
        <v>2</v>
      </c>
      <c r="CP93" s="141">
        <v>11000</v>
      </c>
      <c r="CQ93" s="141">
        <v>6000</v>
      </c>
      <c r="CR93" s="141"/>
      <c r="CS93" s="142" t="str">
        <f>IF(AND(CQ93=0,CR93=0),"",IF(AND(CQ93&lt;=100000,CR93&lt;=100000),"",IF(CQ93/CP93&gt;0.7,"男高",IF(CR93/CP93&gt;0.7,"女高",""))))</f>
        <v/>
      </c>
    </row>
    <row r="94" spans="1:98">
      <c r="A94" s="80"/>
      <c r="B94" s="203" t="s">
        <v>224</v>
      </c>
      <c r="C94" s="203"/>
      <c r="D94" s="203" t="s">
        <v>145</v>
      </c>
      <c r="E94" s="203" t="s">
        <v>146</v>
      </c>
      <c r="F94" s="203" t="s">
        <v>75</v>
      </c>
      <c r="G94" s="203"/>
      <c r="H94" s="90"/>
      <c r="I94" s="90"/>
      <c r="J94" s="188"/>
      <c r="K94" s="81">
        <v>26</v>
      </c>
      <c r="L94" s="81">
        <v>15</v>
      </c>
      <c r="M94" s="81">
        <v>4</v>
      </c>
      <c r="N94" s="91">
        <v>4</v>
      </c>
      <c r="O94" s="92">
        <v>0</v>
      </c>
      <c r="P94" s="93">
        <f>N94+O94</f>
        <v>4</v>
      </c>
      <c r="Q94" s="82">
        <f>IFERROR(P94/M94,"-")</f>
        <v>1</v>
      </c>
      <c r="R94" s="81">
        <v>2</v>
      </c>
      <c r="S94" s="81">
        <v>0</v>
      </c>
      <c r="T94" s="82">
        <f>IFERROR(S94/(O94+P94),"-")</f>
        <v>0</v>
      </c>
      <c r="U94" s="182"/>
      <c r="V94" s="84">
        <v>2</v>
      </c>
      <c r="W94" s="82">
        <f>IF(P94=0,"-",V94/P94)</f>
        <v>0.5</v>
      </c>
      <c r="X94" s="186">
        <v>442000</v>
      </c>
      <c r="Y94" s="187">
        <f>IFERROR(X94/P94,"-")</f>
        <v>110500</v>
      </c>
      <c r="Z94" s="187">
        <f>IFERROR(X94/V94,"-")</f>
        <v>221000</v>
      </c>
      <c r="AA94" s="188"/>
      <c r="AB94" s="85"/>
      <c r="AC94" s="79"/>
      <c r="AD94" s="94"/>
      <c r="AE94" s="95">
        <f>IF(P94=0,"",IF(AD94=0,"",(AD94/P94)))</f>
        <v>0</v>
      </c>
      <c r="AF94" s="94"/>
      <c r="AG94" s="96" t="str">
        <f>IFERROR(AF94/AD94,"-")</f>
        <v>-</v>
      </c>
      <c r="AH94" s="97"/>
      <c r="AI94" s="98" t="str">
        <f>IFERROR(AH94/AD94,"-")</f>
        <v>-</v>
      </c>
      <c r="AJ94" s="99"/>
      <c r="AK94" s="99"/>
      <c r="AL94" s="99"/>
      <c r="AM94" s="100"/>
      <c r="AN94" s="101">
        <f>IF(P94=0,"",IF(AM94=0,"",(AM94/P94)))</f>
        <v>0</v>
      </c>
      <c r="AO94" s="100"/>
      <c r="AP94" s="102" t="str">
        <f>IFERROR(AP94/AM94,"-")</f>
        <v>-</v>
      </c>
      <c r="AQ94" s="103"/>
      <c r="AR94" s="104" t="str">
        <f>IFERROR(AQ94/AM94,"-")</f>
        <v>-</v>
      </c>
      <c r="AS94" s="105"/>
      <c r="AT94" s="105"/>
      <c r="AU94" s="105"/>
      <c r="AV94" s="106"/>
      <c r="AW94" s="107">
        <f>IF(P94=0,"",IF(AV94=0,"",(AV94/P94)))</f>
        <v>0</v>
      </c>
      <c r="AX94" s="106"/>
      <c r="AY94" s="108" t="str">
        <f>IFERROR(AX94/AV94,"-")</f>
        <v>-</v>
      </c>
      <c r="AZ94" s="109"/>
      <c r="BA94" s="110" t="str">
        <f>IFERROR(AZ94/AV94,"-")</f>
        <v>-</v>
      </c>
      <c r="BB94" s="111"/>
      <c r="BC94" s="111"/>
      <c r="BD94" s="111"/>
      <c r="BE94" s="112">
        <v>1</v>
      </c>
      <c r="BF94" s="113">
        <f>IF(P94=0,"",IF(BE94=0,"",(BE94/P94)))</f>
        <v>0.25</v>
      </c>
      <c r="BG94" s="112"/>
      <c r="BH94" s="114">
        <f>IFERROR(BG94/BE94,"-")</f>
        <v>0</v>
      </c>
      <c r="BI94" s="115"/>
      <c r="BJ94" s="116">
        <f>IFERROR(BI94/BE94,"-")</f>
        <v>0</v>
      </c>
      <c r="BK94" s="117"/>
      <c r="BL94" s="117"/>
      <c r="BM94" s="117"/>
      <c r="BN94" s="119">
        <v>2</v>
      </c>
      <c r="BO94" s="120">
        <f>IF(P94=0,"",IF(BN94=0,"",(BN94/P94)))</f>
        <v>0.5</v>
      </c>
      <c r="BP94" s="121">
        <v>2</v>
      </c>
      <c r="BQ94" s="122">
        <f>IFERROR(BP94/BN94,"-")</f>
        <v>1</v>
      </c>
      <c r="BR94" s="123">
        <v>445000</v>
      </c>
      <c r="BS94" s="124">
        <f>IFERROR(BR94/BN94,"-")</f>
        <v>222500</v>
      </c>
      <c r="BT94" s="125"/>
      <c r="BU94" s="125"/>
      <c r="BV94" s="125">
        <v>2</v>
      </c>
      <c r="BW94" s="126">
        <v>1</v>
      </c>
      <c r="BX94" s="127">
        <f>IF(P94=0,"",IF(BW94=0,"",(BW94/P94)))</f>
        <v>0.25</v>
      </c>
      <c r="BY94" s="128"/>
      <c r="BZ94" s="129">
        <f>IFERROR(BY94/BW94,"-")</f>
        <v>0</v>
      </c>
      <c r="CA94" s="130"/>
      <c r="CB94" s="131">
        <f>IFERROR(CA94/BW94,"-")</f>
        <v>0</v>
      </c>
      <c r="CC94" s="132"/>
      <c r="CD94" s="132"/>
      <c r="CE94" s="132"/>
      <c r="CF94" s="133"/>
      <c r="CG94" s="134">
        <f>IF(P94=0,"",IF(CF94=0,"",(CF94/P94)))</f>
        <v>0</v>
      </c>
      <c r="CH94" s="135"/>
      <c r="CI94" s="136" t="str">
        <f>IFERROR(CH94/CF94,"-")</f>
        <v>-</v>
      </c>
      <c r="CJ94" s="137"/>
      <c r="CK94" s="138" t="str">
        <f>IFERROR(CJ94/CF94,"-")</f>
        <v>-</v>
      </c>
      <c r="CL94" s="139"/>
      <c r="CM94" s="139"/>
      <c r="CN94" s="139"/>
      <c r="CO94" s="140">
        <v>2</v>
      </c>
      <c r="CP94" s="141">
        <v>442000</v>
      </c>
      <c r="CQ94" s="141">
        <v>245000</v>
      </c>
      <c r="CR94" s="141"/>
      <c r="CS94" s="142" t="str">
        <f>IF(AND(CQ94=0,CR94=0),"",IF(AND(CQ94&lt;=100000,CR94&lt;=100000),"",IF(CQ94/CP94&gt;0.7,"男高",IF(CR94/CP94&gt;0.7,"女高",""))))</f>
        <v/>
      </c>
    </row>
    <row r="95" spans="1:98">
      <c r="A95" s="80">
        <f>AB95</f>
        <v>0.26666666666667</v>
      </c>
      <c r="B95" s="203" t="s">
        <v>225</v>
      </c>
      <c r="C95" s="203"/>
      <c r="D95" s="203" t="s">
        <v>62</v>
      </c>
      <c r="E95" s="203" t="s">
        <v>63</v>
      </c>
      <c r="F95" s="203" t="s">
        <v>64</v>
      </c>
      <c r="G95" s="203" t="s">
        <v>226</v>
      </c>
      <c r="H95" s="90" t="s">
        <v>66</v>
      </c>
      <c r="I95" s="90" t="s">
        <v>180</v>
      </c>
      <c r="J95" s="188">
        <v>150000</v>
      </c>
      <c r="K95" s="81">
        <v>13</v>
      </c>
      <c r="L95" s="81">
        <v>0</v>
      </c>
      <c r="M95" s="81">
        <v>43</v>
      </c>
      <c r="N95" s="91">
        <v>5</v>
      </c>
      <c r="O95" s="92">
        <v>0</v>
      </c>
      <c r="P95" s="93">
        <f>N95+O95</f>
        <v>5</v>
      </c>
      <c r="Q95" s="82">
        <f>IFERROR(P95/M95,"-")</f>
        <v>0.11627906976744</v>
      </c>
      <c r="R95" s="81">
        <v>0</v>
      </c>
      <c r="S95" s="81">
        <v>1</v>
      </c>
      <c r="T95" s="82">
        <f>IFERROR(S95/(O95+P95),"-")</f>
        <v>0.2</v>
      </c>
      <c r="U95" s="182">
        <f>IFERROR(J95/SUM(P95:P96),"-")</f>
        <v>18750</v>
      </c>
      <c r="V95" s="84">
        <v>0</v>
      </c>
      <c r="W95" s="82">
        <f>IF(P95=0,"-",V95/P95)</f>
        <v>0</v>
      </c>
      <c r="X95" s="186">
        <v>0</v>
      </c>
      <c r="Y95" s="187">
        <f>IFERROR(X95/P95,"-")</f>
        <v>0</v>
      </c>
      <c r="Z95" s="187" t="str">
        <f>IFERROR(X95/V95,"-")</f>
        <v>-</v>
      </c>
      <c r="AA95" s="188">
        <f>SUM(X95:X96)-SUM(J95:J96)</f>
        <v>-110000</v>
      </c>
      <c r="AB95" s="85">
        <f>SUM(X95:X96)/SUM(J95:J96)</f>
        <v>0.26666666666667</v>
      </c>
      <c r="AC95" s="79"/>
      <c r="AD95" s="94"/>
      <c r="AE95" s="95">
        <f>IF(P95=0,"",IF(AD95=0,"",(AD95/P95)))</f>
        <v>0</v>
      </c>
      <c r="AF95" s="94"/>
      <c r="AG95" s="96" t="str">
        <f>IFERROR(AF95/AD95,"-")</f>
        <v>-</v>
      </c>
      <c r="AH95" s="97"/>
      <c r="AI95" s="98" t="str">
        <f>IFERROR(AH95/AD95,"-")</f>
        <v>-</v>
      </c>
      <c r="AJ95" s="99"/>
      <c r="AK95" s="99"/>
      <c r="AL95" s="99"/>
      <c r="AM95" s="100">
        <v>1</v>
      </c>
      <c r="AN95" s="101">
        <f>IF(P95=0,"",IF(AM95=0,"",(AM95/P95)))</f>
        <v>0.2</v>
      </c>
      <c r="AO95" s="100"/>
      <c r="AP95" s="102">
        <f>IFERROR(AP95/AM95,"-")</f>
        <v>0</v>
      </c>
      <c r="AQ95" s="103"/>
      <c r="AR95" s="104">
        <f>IFERROR(AQ95/AM95,"-")</f>
        <v>0</v>
      </c>
      <c r="AS95" s="105"/>
      <c r="AT95" s="105"/>
      <c r="AU95" s="105"/>
      <c r="AV95" s="106"/>
      <c r="AW95" s="107">
        <f>IF(P95=0,"",IF(AV95=0,"",(AV95/P95)))</f>
        <v>0</v>
      </c>
      <c r="AX95" s="106"/>
      <c r="AY95" s="108" t="str">
        <f>IFERROR(AX95/AV95,"-")</f>
        <v>-</v>
      </c>
      <c r="AZ95" s="109"/>
      <c r="BA95" s="110" t="str">
        <f>IFERROR(AZ95/AV95,"-")</f>
        <v>-</v>
      </c>
      <c r="BB95" s="111"/>
      <c r="BC95" s="111"/>
      <c r="BD95" s="111"/>
      <c r="BE95" s="112"/>
      <c r="BF95" s="113">
        <f>IF(P95=0,"",IF(BE95=0,"",(BE95/P95)))</f>
        <v>0</v>
      </c>
      <c r="BG95" s="112"/>
      <c r="BH95" s="114" t="str">
        <f>IFERROR(BG95/BE95,"-")</f>
        <v>-</v>
      </c>
      <c r="BI95" s="115"/>
      <c r="BJ95" s="116" t="str">
        <f>IFERROR(BI95/BE95,"-")</f>
        <v>-</v>
      </c>
      <c r="BK95" s="117"/>
      <c r="BL95" s="117"/>
      <c r="BM95" s="117"/>
      <c r="BN95" s="119">
        <v>2</v>
      </c>
      <c r="BO95" s="120">
        <f>IF(P95=0,"",IF(BN95=0,"",(BN95/P95)))</f>
        <v>0.4</v>
      </c>
      <c r="BP95" s="121"/>
      <c r="BQ95" s="122">
        <f>IFERROR(BP95/BN95,"-")</f>
        <v>0</v>
      </c>
      <c r="BR95" s="123"/>
      <c r="BS95" s="124">
        <f>IFERROR(BR95/BN95,"-")</f>
        <v>0</v>
      </c>
      <c r="BT95" s="125"/>
      <c r="BU95" s="125"/>
      <c r="BV95" s="125"/>
      <c r="BW95" s="126">
        <v>2</v>
      </c>
      <c r="BX95" s="127">
        <f>IF(P95=0,"",IF(BW95=0,"",(BW95/P95)))</f>
        <v>0.4</v>
      </c>
      <c r="BY95" s="128"/>
      <c r="BZ95" s="129">
        <f>IFERROR(BY95/BW95,"-")</f>
        <v>0</v>
      </c>
      <c r="CA95" s="130"/>
      <c r="CB95" s="131">
        <f>IFERROR(CA95/BW95,"-")</f>
        <v>0</v>
      </c>
      <c r="CC95" s="132"/>
      <c r="CD95" s="132"/>
      <c r="CE95" s="132"/>
      <c r="CF95" s="133"/>
      <c r="CG95" s="134">
        <f>IF(P95=0,"",IF(CF95=0,"",(CF95/P95)))</f>
        <v>0</v>
      </c>
      <c r="CH95" s="135"/>
      <c r="CI95" s="136" t="str">
        <f>IFERROR(CH95/CF95,"-")</f>
        <v>-</v>
      </c>
      <c r="CJ95" s="137"/>
      <c r="CK95" s="138" t="str">
        <f>IFERROR(CJ95/CF95,"-")</f>
        <v>-</v>
      </c>
      <c r="CL95" s="139"/>
      <c r="CM95" s="139"/>
      <c r="CN95" s="139"/>
      <c r="CO95" s="140">
        <v>0</v>
      </c>
      <c r="CP95" s="141">
        <v>0</v>
      </c>
      <c r="CQ95" s="141"/>
      <c r="CR95" s="141"/>
      <c r="CS95" s="142" t="str">
        <f>IF(AND(CQ95=0,CR95=0),"",IF(AND(CQ95&lt;=100000,CR95&lt;=100000),"",IF(CQ95/CP95&gt;0.7,"男高",IF(CR95/CP95&gt;0.7,"女高",""))))</f>
        <v/>
      </c>
    </row>
    <row r="96" spans="1:98">
      <c r="A96" s="80"/>
      <c r="B96" s="203" t="s">
        <v>227</v>
      </c>
      <c r="C96" s="203"/>
      <c r="D96" s="203" t="s">
        <v>62</v>
      </c>
      <c r="E96" s="203" t="s">
        <v>63</v>
      </c>
      <c r="F96" s="203" t="s">
        <v>75</v>
      </c>
      <c r="G96" s="203"/>
      <c r="H96" s="90"/>
      <c r="I96" s="90"/>
      <c r="J96" s="188"/>
      <c r="K96" s="81">
        <v>16</v>
      </c>
      <c r="L96" s="81">
        <v>10</v>
      </c>
      <c r="M96" s="81">
        <v>3</v>
      </c>
      <c r="N96" s="91">
        <v>3</v>
      </c>
      <c r="O96" s="92">
        <v>0</v>
      </c>
      <c r="P96" s="93">
        <f>N96+O96</f>
        <v>3</v>
      </c>
      <c r="Q96" s="82">
        <f>IFERROR(P96/M96,"-")</f>
        <v>1</v>
      </c>
      <c r="R96" s="81">
        <v>0</v>
      </c>
      <c r="S96" s="81">
        <v>2</v>
      </c>
      <c r="T96" s="82">
        <f>IFERROR(S96/(O96+P96),"-")</f>
        <v>0.66666666666667</v>
      </c>
      <c r="U96" s="182"/>
      <c r="V96" s="84">
        <v>1</v>
      </c>
      <c r="W96" s="82">
        <f>IF(P96=0,"-",V96/P96)</f>
        <v>0.33333333333333</v>
      </c>
      <c r="X96" s="186">
        <v>40000</v>
      </c>
      <c r="Y96" s="187">
        <f>IFERROR(X96/P96,"-")</f>
        <v>13333.333333333</v>
      </c>
      <c r="Z96" s="187">
        <f>IFERROR(X96/V96,"-")</f>
        <v>40000</v>
      </c>
      <c r="AA96" s="188"/>
      <c r="AB96" s="85"/>
      <c r="AC96" s="79"/>
      <c r="AD96" s="94"/>
      <c r="AE96" s="95">
        <f>IF(P96=0,"",IF(AD96=0,"",(AD96/P96)))</f>
        <v>0</v>
      </c>
      <c r="AF96" s="94"/>
      <c r="AG96" s="96" t="str">
        <f>IFERROR(AF96/AD96,"-")</f>
        <v>-</v>
      </c>
      <c r="AH96" s="97"/>
      <c r="AI96" s="98" t="str">
        <f>IFERROR(AH96/AD96,"-")</f>
        <v>-</v>
      </c>
      <c r="AJ96" s="99"/>
      <c r="AK96" s="99"/>
      <c r="AL96" s="99"/>
      <c r="AM96" s="100"/>
      <c r="AN96" s="101">
        <f>IF(P96=0,"",IF(AM96=0,"",(AM96/P96)))</f>
        <v>0</v>
      </c>
      <c r="AO96" s="100"/>
      <c r="AP96" s="102" t="str">
        <f>IFERROR(AP96/AM96,"-")</f>
        <v>-</v>
      </c>
      <c r="AQ96" s="103"/>
      <c r="AR96" s="104" t="str">
        <f>IFERROR(AQ96/AM96,"-")</f>
        <v>-</v>
      </c>
      <c r="AS96" s="105"/>
      <c r="AT96" s="105"/>
      <c r="AU96" s="105"/>
      <c r="AV96" s="106"/>
      <c r="AW96" s="107">
        <f>IF(P96=0,"",IF(AV96=0,"",(AV96/P96)))</f>
        <v>0</v>
      </c>
      <c r="AX96" s="106"/>
      <c r="AY96" s="108" t="str">
        <f>IFERROR(AX96/AV96,"-")</f>
        <v>-</v>
      </c>
      <c r="AZ96" s="109"/>
      <c r="BA96" s="110" t="str">
        <f>IFERROR(AZ96/AV96,"-")</f>
        <v>-</v>
      </c>
      <c r="BB96" s="111"/>
      <c r="BC96" s="111"/>
      <c r="BD96" s="111"/>
      <c r="BE96" s="112"/>
      <c r="BF96" s="113">
        <f>IF(P96=0,"",IF(BE96=0,"",(BE96/P96)))</f>
        <v>0</v>
      </c>
      <c r="BG96" s="112"/>
      <c r="BH96" s="114" t="str">
        <f>IFERROR(BG96/BE96,"-")</f>
        <v>-</v>
      </c>
      <c r="BI96" s="115"/>
      <c r="BJ96" s="116" t="str">
        <f>IFERROR(BI96/BE96,"-")</f>
        <v>-</v>
      </c>
      <c r="BK96" s="117"/>
      <c r="BL96" s="117"/>
      <c r="BM96" s="117"/>
      <c r="BN96" s="119">
        <v>3</v>
      </c>
      <c r="BO96" s="120">
        <f>IF(P96=0,"",IF(BN96=0,"",(BN96/P96)))</f>
        <v>1</v>
      </c>
      <c r="BP96" s="121">
        <v>1</v>
      </c>
      <c r="BQ96" s="122">
        <f>IFERROR(BP96/BN96,"-")</f>
        <v>0.33333333333333</v>
      </c>
      <c r="BR96" s="123">
        <v>48000</v>
      </c>
      <c r="BS96" s="124">
        <f>IFERROR(BR96/BN96,"-")</f>
        <v>16000</v>
      </c>
      <c r="BT96" s="125"/>
      <c r="BU96" s="125"/>
      <c r="BV96" s="125">
        <v>1</v>
      </c>
      <c r="BW96" s="126"/>
      <c r="BX96" s="127">
        <f>IF(P96=0,"",IF(BW96=0,"",(BW96/P96)))</f>
        <v>0</v>
      </c>
      <c r="BY96" s="128"/>
      <c r="BZ96" s="129" t="str">
        <f>IFERROR(BY96/BW96,"-")</f>
        <v>-</v>
      </c>
      <c r="CA96" s="130"/>
      <c r="CB96" s="131" t="str">
        <f>IFERROR(CA96/BW96,"-")</f>
        <v>-</v>
      </c>
      <c r="CC96" s="132"/>
      <c r="CD96" s="132"/>
      <c r="CE96" s="132"/>
      <c r="CF96" s="133"/>
      <c r="CG96" s="134">
        <f>IF(P96=0,"",IF(CF96=0,"",(CF96/P96)))</f>
        <v>0</v>
      </c>
      <c r="CH96" s="135"/>
      <c r="CI96" s="136" t="str">
        <f>IFERROR(CH96/CF96,"-")</f>
        <v>-</v>
      </c>
      <c r="CJ96" s="137"/>
      <c r="CK96" s="138" t="str">
        <f>IFERROR(CJ96/CF96,"-")</f>
        <v>-</v>
      </c>
      <c r="CL96" s="139"/>
      <c r="CM96" s="139"/>
      <c r="CN96" s="139"/>
      <c r="CO96" s="140">
        <v>1</v>
      </c>
      <c r="CP96" s="141">
        <v>40000</v>
      </c>
      <c r="CQ96" s="141">
        <v>48000</v>
      </c>
      <c r="CR96" s="141"/>
      <c r="CS96" s="142" t="str">
        <f>IF(AND(CQ96=0,CR96=0),"",IF(AND(CQ96&lt;=100000,CR96&lt;=100000),"",IF(CQ96/CP96&gt;0.7,"男高",IF(CR96/CP96&gt;0.7,"女高",""))))</f>
        <v/>
      </c>
    </row>
    <row r="97" spans="1:98">
      <c r="A97" s="80">
        <f>AB97</f>
        <v>0.033333333333333</v>
      </c>
      <c r="B97" s="203" t="s">
        <v>228</v>
      </c>
      <c r="C97" s="203"/>
      <c r="D97" s="203" t="s">
        <v>143</v>
      </c>
      <c r="E97" s="203" t="s">
        <v>100</v>
      </c>
      <c r="F97" s="203" t="s">
        <v>64</v>
      </c>
      <c r="G97" s="203" t="s">
        <v>226</v>
      </c>
      <c r="H97" s="90" t="s">
        <v>83</v>
      </c>
      <c r="I97" s="205" t="s">
        <v>89</v>
      </c>
      <c r="J97" s="188">
        <v>90000</v>
      </c>
      <c r="K97" s="81">
        <v>4</v>
      </c>
      <c r="L97" s="81">
        <v>0</v>
      </c>
      <c r="M97" s="81">
        <v>19</v>
      </c>
      <c r="N97" s="91">
        <v>0</v>
      </c>
      <c r="O97" s="92">
        <v>0</v>
      </c>
      <c r="P97" s="93">
        <f>N97+O97</f>
        <v>0</v>
      </c>
      <c r="Q97" s="82">
        <f>IFERROR(P97/M97,"-")</f>
        <v>0</v>
      </c>
      <c r="R97" s="81">
        <v>0</v>
      </c>
      <c r="S97" s="81">
        <v>0</v>
      </c>
      <c r="T97" s="82" t="str">
        <f>IFERROR(S97/(O97+P97),"-")</f>
        <v>-</v>
      </c>
      <c r="U97" s="182">
        <f>IFERROR(J97/SUM(P97:P98),"-")</f>
        <v>90000</v>
      </c>
      <c r="V97" s="84">
        <v>0</v>
      </c>
      <c r="W97" s="82" t="str">
        <f>IF(P97=0,"-",V97/P97)</f>
        <v>-</v>
      </c>
      <c r="X97" s="186">
        <v>0</v>
      </c>
      <c r="Y97" s="187" t="str">
        <f>IFERROR(X97/P97,"-")</f>
        <v>-</v>
      </c>
      <c r="Z97" s="187" t="str">
        <f>IFERROR(X97/V97,"-")</f>
        <v>-</v>
      </c>
      <c r="AA97" s="188">
        <f>SUM(X97:X98)-SUM(J97:J98)</f>
        <v>-87000</v>
      </c>
      <c r="AB97" s="85">
        <f>SUM(X97:X98)/SUM(J97:J98)</f>
        <v>0.033333333333333</v>
      </c>
      <c r="AC97" s="79"/>
      <c r="AD97" s="94"/>
      <c r="AE97" s="95" t="str">
        <f>IF(P97=0,"",IF(AD97=0,"",(AD97/P97)))</f>
        <v/>
      </c>
      <c r="AF97" s="94"/>
      <c r="AG97" s="96" t="str">
        <f>IFERROR(AF97/AD97,"-")</f>
        <v>-</v>
      </c>
      <c r="AH97" s="97"/>
      <c r="AI97" s="98" t="str">
        <f>IFERROR(AH97/AD97,"-")</f>
        <v>-</v>
      </c>
      <c r="AJ97" s="99"/>
      <c r="AK97" s="99"/>
      <c r="AL97" s="99"/>
      <c r="AM97" s="100"/>
      <c r="AN97" s="101" t="str">
        <f>IF(P97=0,"",IF(AM97=0,"",(AM97/P97)))</f>
        <v/>
      </c>
      <c r="AO97" s="100"/>
      <c r="AP97" s="102" t="str">
        <f>IFERROR(AP97/AM97,"-")</f>
        <v>-</v>
      </c>
      <c r="AQ97" s="103"/>
      <c r="AR97" s="104" t="str">
        <f>IFERROR(AQ97/AM97,"-")</f>
        <v>-</v>
      </c>
      <c r="AS97" s="105"/>
      <c r="AT97" s="105"/>
      <c r="AU97" s="105"/>
      <c r="AV97" s="106"/>
      <c r="AW97" s="107" t="str">
        <f>IF(P97=0,"",IF(AV97=0,"",(AV97/P97)))</f>
        <v/>
      </c>
      <c r="AX97" s="106"/>
      <c r="AY97" s="108" t="str">
        <f>IFERROR(AX97/AV97,"-")</f>
        <v>-</v>
      </c>
      <c r="AZ97" s="109"/>
      <c r="BA97" s="110" t="str">
        <f>IFERROR(AZ97/AV97,"-")</f>
        <v>-</v>
      </c>
      <c r="BB97" s="111"/>
      <c r="BC97" s="111"/>
      <c r="BD97" s="111"/>
      <c r="BE97" s="112"/>
      <c r="BF97" s="113" t="str">
        <f>IF(P97=0,"",IF(BE97=0,"",(BE97/P97)))</f>
        <v/>
      </c>
      <c r="BG97" s="112"/>
      <c r="BH97" s="114" t="str">
        <f>IFERROR(BG97/BE97,"-")</f>
        <v>-</v>
      </c>
      <c r="BI97" s="115"/>
      <c r="BJ97" s="116" t="str">
        <f>IFERROR(BI97/BE97,"-")</f>
        <v>-</v>
      </c>
      <c r="BK97" s="117"/>
      <c r="BL97" s="117"/>
      <c r="BM97" s="117"/>
      <c r="BN97" s="119"/>
      <c r="BO97" s="120" t="str">
        <f>IF(P97=0,"",IF(BN97=0,"",(BN97/P97)))</f>
        <v/>
      </c>
      <c r="BP97" s="121"/>
      <c r="BQ97" s="122" t="str">
        <f>IFERROR(BP97/BN97,"-")</f>
        <v>-</v>
      </c>
      <c r="BR97" s="123"/>
      <c r="BS97" s="124" t="str">
        <f>IFERROR(BR97/BN97,"-")</f>
        <v>-</v>
      </c>
      <c r="BT97" s="125"/>
      <c r="BU97" s="125"/>
      <c r="BV97" s="125"/>
      <c r="BW97" s="126"/>
      <c r="BX97" s="127" t="str">
        <f>IF(P97=0,"",IF(BW97=0,"",(BW97/P97)))</f>
        <v/>
      </c>
      <c r="BY97" s="128"/>
      <c r="BZ97" s="129" t="str">
        <f>IFERROR(BY97/BW97,"-")</f>
        <v>-</v>
      </c>
      <c r="CA97" s="130"/>
      <c r="CB97" s="131" t="str">
        <f>IFERROR(CA97/BW97,"-")</f>
        <v>-</v>
      </c>
      <c r="CC97" s="132"/>
      <c r="CD97" s="132"/>
      <c r="CE97" s="132"/>
      <c r="CF97" s="133"/>
      <c r="CG97" s="134" t="str">
        <f>IF(P97=0,"",IF(CF97=0,"",(CF97/P97)))</f>
        <v/>
      </c>
      <c r="CH97" s="135"/>
      <c r="CI97" s="136" t="str">
        <f>IFERROR(CH97/CF97,"-")</f>
        <v>-</v>
      </c>
      <c r="CJ97" s="137"/>
      <c r="CK97" s="138" t="str">
        <f>IFERROR(CJ97/CF97,"-")</f>
        <v>-</v>
      </c>
      <c r="CL97" s="139"/>
      <c r="CM97" s="139"/>
      <c r="CN97" s="139"/>
      <c r="CO97" s="140">
        <v>0</v>
      </c>
      <c r="CP97" s="141">
        <v>0</v>
      </c>
      <c r="CQ97" s="141"/>
      <c r="CR97" s="141"/>
      <c r="CS97" s="142" t="str">
        <f>IF(AND(CQ97=0,CR97=0),"",IF(AND(CQ97&lt;=100000,CR97&lt;=100000),"",IF(CQ97/CP97&gt;0.7,"男高",IF(CR97/CP97&gt;0.7,"女高",""))))</f>
        <v/>
      </c>
    </row>
    <row r="98" spans="1:98">
      <c r="A98" s="80"/>
      <c r="B98" s="203" t="s">
        <v>229</v>
      </c>
      <c r="C98" s="203"/>
      <c r="D98" s="203" t="s">
        <v>143</v>
      </c>
      <c r="E98" s="203" t="s">
        <v>100</v>
      </c>
      <c r="F98" s="203" t="s">
        <v>75</v>
      </c>
      <c r="G98" s="203"/>
      <c r="H98" s="90"/>
      <c r="I98" s="90"/>
      <c r="J98" s="188"/>
      <c r="K98" s="81">
        <v>14</v>
      </c>
      <c r="L98" s="81">
        <v>7</v>
      </c>
      <c r="M98" s="81">
        <v>2</v>
      </c>
      <c r="N98" s="91">
        <v>1</v>
      </c>
      <c r="O98" s="92">
        <v>0</v>
      </c>
      <c r="P98" s="93">
        <f>N98+O98</f>
        <v>1</v>
      </c>
      <c r="Q98" s="82">
        <f>IFERROR(P98/M98,"-")</f>
        <v>0.5</v>
      </c>
      <c r="R98" s="81">
        <v>0</v>
      </c>
      <c r="S98" s="81">
        <v>0</v>
      </c>
      <c r="T98" s="82">
        <f>IFERROR(S98/(O98+P98),"-")</f>
        <v>0</v>
      </c>
      <c r="U98" s="182"/>
      <c r="V98" s="84">
        <v>1</v>
      </c>
      <c r="W98" s="82">
        <f>IF(P98=0,"-",V98/P98)</f>
        <v>1</v>
      </c>
      <c r="X98" s="186">
        <v>3000</v>
      </c>
      <c r="Y98" s="187">
        <f>IFERROR(X98/P98,"-")</f>
        <v>3000</v>
      </c>
      <c r="Z98" s="187">
        <f>IFERROR(X98/V98,"-")</f>
        <v>3000</v>
      </c>
      <c r="AA98" s="188"/>
      <c r="AB98" s="85"/>
      <c r="AC98" s="79"/>
      <c r="AD98" s="94"/>
      <c r="AE98" s="95">
        <f>IF(P98=0,"",IF(AD98=0,"",(AD98/P98)))</f>
        <v>0</v>
      </c>
      <c r="AF98" s="94"/>
      <c r="AG98" s="96" t="str">
        <f>IFERROR(AF98/AD98,"-")</f>
        <v>-</v>
      </c>
      <c r="AH98" s="97"/>
      <c r="AI98" s="98" t="str">
        <f>IFERROR(AH98/AD98,"-")</f>
        <v>-</v>
      </c>
      <c r="AJ98" s="99"/>
      <c r="AK98" s="99"/>
      <c r="AL98" s="99"/>
      <c r="AM98" s="100"/>
      <c r="AN98" s="101">
        <f>IF(P98=0,"",IF(AM98=0,"",(AM98/P98)))</f>
        <v>0</v>
      </c>
      <c r="AO98" s="100"/>
      <c r="AP98" s="102" t="str">
        <f>IFERROR(AP98/AM98,"-")</f>
        <v>-</v>
      </c>
      <c r="AQ98" s="103"/>
      <c r="AR98" s="104" t="str">
        <f>IFERROR(AQ98/AM98,"-")</f>
        <v>-</v>
      </c>
      <c r="AS98" s="105"/>
      <c r="AT98" s="105"/>
      <c r="AU98" s="105"/>
      <c r="AV98" s="106"/>
      <c r="AW98" s="107">
        <f>IF(P98=0,"",IF(AV98=0,"",(AV98/P98)))</f>
        <v>0</v>
      </c>
      <c r="AX98" s="106"/>
      <c r="AY98" s="108" t="str">
        <f>IFERROR(AX98/AV98,"-")</f>
        <v>-</v>
      </c>
      <c r="AZ98" s="109"/>
      <c r="BA98" s="110" t="str">
        <f>IFERROR(AZ98/AV98,"-")</f>
        <v>-</v>
      </c>
      <c r="BB98" s="111"/>
      <c r="BC98" s="111"/>
      <c r="BD98" s="111"/>
      <c r="BE98" s="112"/>
      <c r="BF98" s="113">
        <f>IF(P98=0,"",IF(BE98=0,"",(BE98/P98)))</f>
        <v>0</v>
      </c>
      <c r="BG98" s="112"/>
      <c r="BH98" s="114" t="str">
        <f>IFERROR(BG98/BE98,"-")</f>
        <v>-</v>
      </c>
      <c r="BI98" s="115"/>
      <c r="BJ98" s="116" t="str">
        <f>IFERROR(BI98/BE98,"-")</f>
        <v>-</v>
      </c>
      <c r="BK98" s="117"/>
      <c r="BL98" s="117"/>
      <c r="BM98" s="117"/>
      <c r="BN98" s="119">
        <v>1</v>
      </c>
      <c r="BO98" s="120">
        <f>IF(P98=0,"",IF(BN98=0,"",(BN98/P98)))</f>
        <v>1</v>
      </c>
      <c r="BP98" s="121">
        <v>1</v>
      </c>
      <c r="BQ98" s="122">
        <f>IFERROR(BP98/BN98,"-")</f>
        <v>1</v>
      </c>
      <c r="BR98" s="123">
        <v>3000</v>
      </c>
      <c r="BS98" s="124">
        <f>IFERROR(BR98/BN98,"-")</f>
        <v>3000</v>
      </c>
      <c r="BT98" s="125">
        <v>1</v>
      </c>
      <c r="BU98" s="125"/>
      <c r="BV98" s="125"/>
      <c r="BW98" s="126"/>
      <c r="BX98" s="127">
        <f>IF(P98=0,"",IF(BW98=0,"",(BW98/P98)))</f>
        <v>0</v>
      </c>
      <c r="BY98" s="128"/>
      <c r="BZ98" s="129" t="str">
        <f>IFERROR(BY98/BW98,"-")</f>
        <v>-</v>
      </c>
      <c r="CA98" s="130"/>
      <c r="CB98" s="131" t="str">
        <f>IFERROR(CA98/BW98,"-")</f>
        <v>-</v>
      </c>
      <c r="CC98" s="132"/>
      <c r="CD98" s="132"/>
      <c r="CE98" s="132"/>
      <c r="CF98" s="133"/>
      <c r="CG98" s="134">
        <f>IF(P98=0,"",IF(CF98=0,"",(CF98/P98)))</f>
        <v>0</v>
      </c>
      <c r="CH98" s="135"/>
      <c r="CI98" s="136" t="str">
        <f>IFERROR(CH98/CF98,"-")</f>
        <v>-</v>
      </c>
      <c r="CJ98" s="137"/>
      <c r="CK98" s="138" t="str">
        <f>IFERROR(CJ98/CF98,"-")</f>
        <v>-</v>
      </c>
      <c r="CL98" s="139"/>
      <c r="CM98" s="139"/>
      <c r="CN98" s="139"/>
      <c r="CO98" s="140">
        <v>1</v>
      </c>
      <c r="CP98" s="141">
        <v>3000</v>
      </c>
      <c r="CQ98" s="141">
        <v>3000</v>
      </c>
      <c r="CR98" s="141"/>
      <c r="CS98" s="142" t="str">
        <f>IF(AND(CQ98=0,CR98=0),"",IF(AND(CQ98&lt;=100000,CR98&lt;=100000),"",IF(CQ98/CP98&gt;0.7,"男高",IF(CR98/CP98&gt;0.7,"女高",""))))</f>
        <v/>
      </c>
    </row>
    <row r="99" spans="1:98">
      <c r="A99" s="30"/>
      <c r="B99" s="87"/>
      <c r="C99" s="88"/>
      <c r="D99" s="88"/>
      <c r="E99" s="88"/>
      <c r="F99" s="89"/>
      <c r="G99" s="90"/>
      <c r="H99" s="90"/>
      <c r="I99" s="90"/>
      <c r="J99" s="192"/>
      <c r="K99" s="34"/>
      <c r="L99" s="34"/>
      <c r="M99" s="31"/>
      <c r="N99" s="23"/>
      <c r="O99" s="23"/>
      <c r="P99" s="23"/>
      <c r="Q99" s="33"/>
      <c r="R99" s="32"/>
      <c r="S99" s="23"/>
      <c r="T99" s="32"/>
      <c r="U99" s="183"/>
      <c r="V99" s="25"/>
      <c r="W99" s="25"/>
      <c r="X99" s="189"/>
      <c r="Y99" s="189"/>
      <c r="Z99" s="189"/>
      <c r="AA99" s="189"/>
      <c r="AB99" s="33"/>
      <c r="AC99" s="59"/>
      <c r="AD99" s="63"/>
      <c r="AE99" s="64"/>
      <c r="AF99" s="63"/>
      <c r="AG99" s="67"/>
      <c r="AH99" s="68"/>
      <c r="AI99" s="69"/>
      <c r="AJ99" s="70"/>
      <c r="AK99" s="70"/>
      <c r="AL99" s="70"/>
      <c r="AM99" s="63"/>
      <c r="AN99" s="64"/>
      <c r="AO99" s="63"/>
      <c r="AP99" s="67"/>
      <c r="AQ99" s="68"/>
      <c r="AR99" s="69"/>
      <c r="AS99" s="70"/>
      <c r="AT99" s="70"/>
      <c r="AU99" s="70"/>
      <c r="AV99" s="63"/>
      <c r="AW99" s="64"/>
      <c r="AX99" s="63"/>
      <c r="AY99" s="67"/>
      <c r="AZ99" s="68"/>
      <c r="BA99" s="69"/>
      <c r="BB99" s="70"/>
      <c r="BC99" s="70"/>
      <c r="BD99" s="70"/>
      <c r="BE99" s="63"/>
      <c r="BF99" s="64"/>
      <c r="BG99" s="63"/>
      <c r="BH99" s="67"/>
      <c r="BI99" s="68"/>
      <c r="BJ99" s="69"/>
      <c r="BK99" s="70"/>
      <c r="BL99" s="70"/>
      <c r="BM99" s="70"/>
      <c r="BN99" s="65"/>
      <c r="BO99" s="66"/>
      <c r="BP99" s="63"/>
      <c r="BQ99" s="67"/>
      <c r="BR99" s="68"/>
      <c r="BS99" s="69"/>
      <c r="BT99" s="70"/>
      <c r="BU99" s="70"/>
      <c r="BV99" s="70"/>
      <c r="BW99" s="65"/>
      <c r="BX99" s="66"/>
      <c r="BY99" s="63"/>
      <c r="BZ99" s="67"/>
      <c r="CA99" s="68"/>
      <c r="CB99" s="69"/>
      <c r="CC99" s="70"/>
      <c r="CD99" s="70"/>
      <c r="CE99" s="70"/>
      <c r="CF99" s="65"/>
      <c r="CG99" s="66"/>
      <c r="CH99" s="63"/>
      <c r="CI99" s="67"/>
      <c r="CJ99" s="68"/>
      <c r="CK99" s="69"/>
      <c r="CL99" s="70"/>
      <c r="CM99" s="70"/>
      <c r="CN99" s="70"/>
      <c r="CO99" s="71"/>
      <c r="CP99" s="68"/>
      <c r="CQ99" s="68"/>
      <c r="CR99" s="68"/>
      <c r="CS99" s="72"/>
    </row>
    <row r="100" spans="1:98">
      <c r="A100" s="30"/>
      <c r="B100" s="37"/>
      <c r="C100" s="21"/>
      <c r="D100" s="21"/>
      <c r="E100" s="21"/>
      <c r="F100" s="22"/>
      <c r="G100" s="36"/>
      <c r="H100" s="36"/>
      <c r="I100" s="75"/>
      <c r="J100" s="193"/>
      <c r="K100" s="34"/>
      <c r="L100" s="34"/>
      <c r="M100" s="31"/>
      <c r="N100" s="23"/>
      <c r="O100" s="23"/>
      <c r="P100" s="23"/>
      <c r="Q100" s="33"/>
      <c r="R100" s="32"/>
      <c r="S100" s="23"/>
      <c r="T100" s="32"/>
      <c r="U100" s="183"/>
      <c r="V100" s="25"/>
      <c r="W100" s="25"/>
      <c r="X100" s="189"/>
      <c r="Y100" s="189"/>
      <c r="Z100" s="189"/>
      <c r="AA100" s="189"/>
      <c r="AB100" s="33"/>
      <c r="AC100" s="61"/>
      <c r="AD100" s="63"/>
      <c r="AE100" s="64"/>
      <c r="AF100" s="63"/>
      <c r="AG100" s="67"/>
      <c r="AH100" s="68"/>
      <c r="AI100" s="69"/>
      <c r="AJ100" s="70"/>
      <c r="AK100" s="70"/>
      <c r="AL100" s="70"/>
      <c r="AM100" s="63"/>
      <c r="AN100" s="64"/>
      <c r="AO100" s="63"/>
      <c r="AP100" s="67"/>
      <c r="AQ100" s="68"/>
      <c r="AR100" s="69"/>
      <c r="AS100" s="70"/>
      <c r="AT100" s="70"/>
      <c r="AU100" s="70"/>
      <c r="AV100" s="63"/>
      <c r="AW100" s="64"/>
      <c r="AX100" s="63"/>
      <c r="AY100" s="67"/>
      <c r="AZ100" s="68"/>
      <c r="BA100" s="69"/>
      <c r="BB100" s="70"/>
      <c r="BC100" s="70"/>
      <c r="BD100" s="70"/>
      <c r="BE100" s="63"/>
      <c r="BF100" s="64"/>
      <c r="BG100" s="63"/>
      <c r="BH100" s="67"/>
      <c r="BI100" s="68"/>
      <c r="BJ100" s="69"/>
      <c r="BK100" s="70"/>
      <c r="BL100" s="70"/>
      <c r="BM100" s="70"/>
      <c r="BN100" s="65"/>
      <c r="BO100" s="66"/>
      <c r="BP100" s="63"/>
      <c r="BQ100" s="67"/>
      <c r="BR100" s="68"/>
      <c r="BS100" s="69"/>
      <c r="BT100" s="70"/>
      <c r="BU100" s="70"/>
      <c r="BV100" s="70"/>
      <c r="BW100" s="65"/>
      <c r="BX100" s="66"/>
      <c r="BY100" s="63"/>
      <c r="BZ100" s="67"/>
      <c r="CA100" s="68"/>
      <c r="CB100" s="69"/>
      <c r="CC100" s="70"/>
      <c r="CD100" s="70"/>
      <c r="CE100" s="70"/>
      <c r="CF100" s="65"/>
      <c r="CG100" s="66"/>
      <c r="CH100" s="63"/>
      <c r="CI100" s="67"/>
      <c r="CJ100" s="68"/>
      <c r="CK100" s="69"/>
      <c r="CL100" s="70"/>
      <c r="CM100" s="70"/>
      <c r="CN100" s="70"/>
      <c r="CO100" s="71"/>
      <c r="CP100" s="68"/>
      <c r="CQ100" s="68"/>
      <c r="CR100" s="68"/>
      <c r="CS100" s="72"/>
    </row>
    <row r="101" spans="1:98">
      <c r="A101" s="19">
        <f>AB101</f>
        <v>0.69102787456446</v>
      </c>
      <c r="B101" s="39"/>
      <c r="C101" s="39"/>
      <c r="D101" s="39"/>
      <c r="E101" s="39"/>
      <c r="F101" s="39"/>
      <c r="G101" s="40" t="s">
        <v>230</v>
      </c>
      <c r="H101" s="40"/>
      <c r="I101" s="40"/>
      <c r="J101" s="190">
        <f>SUM(J6:J100)</f>
        <v>5740000</v>
      </c>
      <c r="K101" s="41">
        <f>SUM(K6:K100)</f>
        <v>2208</v>
      </c>
      <c r="L101" s="41">
        <f>SUM(L6:L100)</f>
        <v>959</v>
      </c>
      <c r="M101" s="41">
        <f>SUM(M6:M100)</f>
        <v>2396</v>
      </c>
      <c r="N101" s="41">
        <f>SUM(N6:N100)</f>
        <v>404</v>
      </c>
      <c r="O101" s="41">
        <f>SUM(O6:O100)</f>
        <v>1</v>
      </c>
      <c r="P101" s="41">
        <f>SUM(P6:P100)</f>
        <v>405</v>
      </c>
      <c r="Q101" s="42">
        <f>IFERROR(P101/M101,"-")</f>
        <v>0.16903171953255</v>
      </c>
      <c r="R101" s="78">
        <f>SUM(R6:R100)</f>
        <v>46</v>
      </c>
      <c r="S101" s="78">
        <f>SUM(S6:S100)</f>
        <v>154</v>
      </c>
      <c r="T101" s="42">
        <f>IFERROR(R101/P101,"-")</f>
        <v>0.11358024691358</v>
      </c>
      <c r="U101" s="184">
        <f>IFERROR(J101/P101,"-")</f>
        <v>14172.839506173</v>
      </c>
      <c r="V101" s="44">
        <f>SUM(V6:V100)</f>
        <v>115</v>
      </c>
      <c r="W101" s="42">
        <f>IFERROR(V101/P101,"-")</f>
        <v>0.28395061728395</v>
      </c>
      <c r="X101" s="190">
        <f>SUM(X6:X100)</f>
        <v>3966500</v>
      </c>
      <c r="Y101" s="190">
        <f>IFERROR(X101/P101,"-")</f>
        <v>9793.8271604938</v>
      </c>
      <c r="Z101" s="190">
        <f>IFERROR(X101/V101,"-")</f>
        <v>34491.304347826</v>
      </c>
      <c r="AA101" s="190">
        <f>X101-J101</f>
        <v>-1773500</v>
      </c>
      <c r="AB101" s="47">
        <f>X101/J101</f>
        <v>0.69102787456446</v>
      </c>
      <c r="AC101" s="60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36"/>
    <mergeCell ref="J23:J36"/>
    <mergeCell ref="U23:U36"/>
    <mergeCell ref="AA23:AA36"/>
    <mergeCell ref="AB23:AB36"/>
    <mergeCell ref="A37:A42"/>
    <mergeCell ref="J37:J42"/>
    <mergeCell ref="U37:U42"/>
    <mergeCell ref="AA37:AA42"/>
    <mergeCell ref="AB37:AB42"/>
    <mergeCell ref="A43:A46"/>
    <mergeCell ref="J43:J46"/>
    <mergeCell ref="U43:U46"/>
    <mergeCell ref="AA43:AA46"/>
    <mergeCell ref="AB43:AB46"/>
    <mergeCell ref="A47:A50"/>
    <mergeCell ref="J47:J50"/>
    <mergeCell ref="U47:U50"/>
    <mergeCell ref="AA47:AA50"/>
    <mergeCell ref="AB47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4"/>
    <mergeCell ref="J79:J84"/>
    <mergeCell ref="U79:U84"/>
    <mergeCell ref="AA79:AA84"/>
    <mergeCell ref="AB79:AB84"/>
    <mergeCell ref="A85:A90"/>
    <mergeCell ref="J85:J90"/>
    <mergeCell ref="U85:U90"/>
    <mergeCell ref="AA85:AA90"/>
    <mergeCell ref="AB85:AB90"/>
    <mergeCell ref="A91:A92"/>
    <mergeCell ref="J91:J92"/>
    <mergeCell ref="U91:U92"/>
    <mergeCell ref="AA91:AA92"/>
    <mergeCell ref="AB91:AB92"/>
    <mergeCell ref="A93:A94"/>
    <mergeCell ref="J93:J94"/>
    <mergeCell ref="U93:U94"/>
    <mergeCell ref="AA93:AA94"/>
    <mergeCell ref="AB93:AB94"/>
    <mergeCell ref="A95:A96"/>
    <mergeCell ref="J95:J96"/>
    <mergeCell ref="U95:U96"/>
    <mergeCell ref="AA95:AA96"/>
    <mergeCell ref="AB95:AB96"/>
    <mergeCell ref="A97:A98"/>
    <mergeCell ref="J97:J98"/>
    <mergeCell ref="U97:U98"/>
    <mergeCell ref="AA97:AA98"/>
    <mergeCell ref="AB97:AB9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231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3.47</v>
      </c>
      <c r="B6" s="203" t="s">
        <v>232</v>
      </c>
      <c r="C6" s="203" t="s">
        <v>233</v>
      </c>
      <c r="D6" s="203" t="s">
        <v>234</v>
      </c>
      <c r="E6" s="203" t="s">
        <v>235</v>
      </c>
      <c r="F6" s="203" t="s">
        <v>236</v>
      </c>
      <c r="G6" s="203" t="s">
        <v>237</v>
      </c>
      <c r="H6" s="90" t="s">
        <v>238</v>
      </c>
      <c r="I6" s="90" t="s">
        <v>239</v>
      </c>
      <c r="J6" s="188">
        <v>100000</v>
      </c>
      <c r="K6" s="81">
        <v>21</v>
      </c>
      <c r="L6" s="81">
        <v>0</v>
      </c>
      <c r="M6" s="81">
        <v>47</v>
      </c>
      <c r="N6" s="91">
        <v>8</v>
      </c>
      <c r="O6" s="92">
        <v>0</v>
      </c>
      <c r="P6" s="93">
        <f>N6+O6</f>
        <v>8</v>
      </c>
      <c r="Q6" s="82">
        <f>IFERROR(P6/M6,"-")</f>
        <v>0.17021276595745</v>
      </c>
      <c r="R6" s="81">
        <v>1</v>
      </c>
      <c r="S6" s="81">
        <v>5</v>
      </c>
      <c r="T6" s="82">
        <f>IFERROR(S6/(O6+P6),"-")</f>
        <v>0.625</v>
      </c>
      <c r="U6" s="182">
        <f>IFERROR(J6/SUM(P6:P7),"-")</f>
        <v>6250</v>
      </c>
      <c r="V6" s="84">
        <v>1</v>
      </c>
      <c r="W6" s="82">
        <f>IF(P6=0,"-",V6/P6)</f>
        <v>0.125</v>
      </c>
      <c r="X6" s="186">
        <v>5000</v>
      </c>
      <c r="Y6" s="187">
        <f>IFERROR(X6/P6,"-")</f>
        <v>625</v>
      </c>
      <c r="Z6" s="187">
        <f>IFERROR(X6/V6,"-")</f>
        <v>5000</v>
      </c>
      <c r="AA6" s="188">
        <f>SUM(X6:X7)-SUM(J6:J7)</f>
        <v>247000</v>
      </c>
      <c r="AB6" s="85">
        <f>SUM(X6:X7)/SUM(J6:J7)</f>
        <v>3.47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4</v>
      </c>
      <c r="BF6" s="113">
        <f>IF(P6=0,"",IF(BE6=0,"",(BE6/P6)))</f>
        <v>0.5</v>
      </c>
      <c r="BG6" s="112">
        <v>1</v>
      </c>
      <c r="BH6" s="114">
        <f>IFERROR(BG6/BE6,"-")</f>
        <v>0.25</v>
      </c>
      <c r="BI6" s="115">
        <v>5000</v>
      </c>
      <c r="BJ6" s="116">
        <f>IFERROR(BI6/BE6,"-")</f>
        <v>1250</v>
      </c>
      <c r="BK6" s="117">
        <v>1</v>
      </c>
      <c r="BL6" s="117"/>
      <c r="BM6" s="117"/>
      <c r="BN6" s="119">
        <v>1</v>
      </c>
      <c r="BO6" s="120">
        <f>IF(P6=0,"",IF(BN6=0,"",(BN6/P6)))</f>
        <v>0.125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5000</v>
      </c>
      <c r="CQ6" s="141">
        <v>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240</v>
      </c>
      <c r="C7" s="203"/>
      <c r="D7" s="203"/>
      <c r="E7" s="203"/>
      <c r="F7" s="203" t="s">
        <v>75</v>
      </c>
      <c r="G7" s="203"/>
      <c r="H7" s="90"/>
      <c r="I7" s="90"/>
      <c r="J7" s="188"/>
      <c r="K7" s="81">
        <v>42</v>
      </c>
      <c r="L7" s="81">
        <v>23</v>
      </c>
      <c r="M7" s="81">
        <v>7</v>
      </c>
      <c r="N7" s="91">
        <v>8</v>
      </c>
      <c r="O7" s="92">
        <v>0</v>
      </c>
      <c r="P7" s="93">
        <f>N7+O7</f>
        <v>8</v>
      </c>
      <c r="Q7" s="82">
        <f>IFERROR(P7/M7,"-")</f>
        <v>1.1428571428571</v>
      </c>
      <c r="R7" s="81">
        <v>1</v>
      </c>
      <c r="S7" s="81">
        <v>2</v>
      </c>
      <c r="T7" s="82">
        <f>IFERROR(S7/(O7+P7),"-")</f>
        <v>0.25</v>
      </c>
      <c r="U7" s="182"/>
      <c r="V7" s="84">
        <v>2</v>
      </c>
      <c r="W7" s="82">
        <f>IF(P7=0,"-",V7/P7)</f>
        <v>0.25</v>
      </c>
      <c r="X7" s="186">
        <v>342000</v>
      </c>
      <c r="Y7" s="187">
        <f>IFERROR(X7/P7,"-")</f>
        <v>42750</v>
      </c>
      <c r="Z7" s="187">
        <f>IFERROR(X7/V7,"-")</f>
        <v>171000</v>
      </c>
      <c r="AA7" s="188"/>
      <c r="AB7" s="85"/>
      <c r="AC7" s="79"/>
      <c r="AD7" s="94">
        <v>2</v>
      </c>
      <c r="AE7" s="95">
        <f>IF(P7=0,"",IF(AD7=0,"",(AD7/P7)))</f>
        <v>0.25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0.375</v>
      </c>
      <c r="BG7" s="112">
        <v>1</v>
      </c>
      <c r="BH7" s="114">
        <f>IFERROR(BG7/BE7,"-")</f>
        <v>0.33333333333333</v>
      </c>
      <c r="BI7" s="115">
        <v>3000</v>
      </c>
      <c r="BJ7" s="116">
        <f>IFERROR(BI7/BE7,"-")</f>
        <v>1000</v>
      </c>
      <c r="BK7" s="117">
        <v>1</v>
      </c>
      <c r="BL7" s="117"/>
      <c r="BM7" s="117"/>
      <c r="BN7" s="119">
        <v>2</v>
      </c>
      <c r="BO7" s="120">
        <f>IF(P7=0,"",IF(BN7=0,"",(BN7/P7)))</f>
        <v>0.25</v>
      </c>
      <c r="BP7" s="121">
        <v>1</v>
      </c>
      <c r="BQ7" s="122">
        <f>IFERROR(BP7/BN7,"-")</f>
        <v>0.5</v>
      </c>
      <c r="BR7" s="123">
        <v>342000</v>
      </c>
      <c r="BS7" s="124">
        <f>IFERROR(BR7/BN7,"-")</f>
        <v>171000</v>
      </c>
      <c r="BT7" s="125"/>
      <c r="BU7" s="125"/>
      <c r="BV7" s="125">
        <v>1</v>
      </c>
      <c r="BW7" s="126">
        <v>1</v>
      </c>
      <c r="BX7" s="127">
        <f>IF(P7=0,"",IF(BW7=0,"",(BW7/P7)))</f>
        <v>0.125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342000</v>
      </c>
      <c r="CQ7" s="141">
        <v>342000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0.094545454545455</v>
      </c>
      <c r="B8" s="203" t="s">
        <v>241</v>
      </c>
      <c r="C8" s="203" t="s">
        <v>242</v>
      </c>
      <c r="D8" s="203" t="s">
        <v>234</v>
      </c>
      <c r="E8" s="203" t="s">
        <v>235</v>
      </c>
      <c r="F8" s="203" t="s">
        <v>236</v>
      </c>
      <c r="G8" s="203" t="s">
        <v>243</v>
      </c>
      <c r="H8" s="90" t="s">
        <v>238</v>
      </c>
      <c r="I8" s="90" t="s">
        <v>244</v>
      </c>
      <c r="J8" s="188">
        <v>275000</v>
      </c>
      <c r="K8" s="81">
        <v>45</v>
      </c>
      <c r="L8" s="81">
        <v>0</v>
      </c>
      <c r="M8" s="81">
        <v>124</v>
      </c>
      <c r="N8" s="91">
        <v>24</v>
      </c>
      <c r="O8" s="92">
        <v>1</v>
      </c>
      <c r="P8" s="93">
        <f>N8+O8</f>
        <v>25</v>
      </c>
      <c r="Q8" s="82">
        <f>IFERROR(P8/M8,"-")</f>
        <v>0.20161290322581</v>
      </c>
      <c r="R8" s="81">
        <v>3</v>
      </c>
      <c r="S8" s="81">
        <v>12</v>
      </c>
      <c r="T8" s="82">
        <f>IFERROR(S8/(O8+P8),"-")</f>
        <v>0.46153846153846</v>
      </c>
      <c r="U8" s="182">
        <f>IFERROR(J8/SUM(P8:P9),"-")</f>
        <v>5729.1666666667</v>
      </c>
      <c r="V8" s="84">
        <v>5</v>
      </c>
      <c r="W8" s="82">
        <f>IF(P8=0,"-",V8/P8)</f>
        <v>0.2</v>
      </c>
      <c r="X8" s="186">
        <v>23000</v>
      </c>
      <c r="Y8" s="187">
        <f>IFERROR(X8/P8,"-")</f>
        <v>920</v>
      </c>
      <c r="Z8" s="187">
        <f>IFERROR(X8/V8,"-")</f>
        <v>4600</v>
      </c>
      <c r="AA8" s="188">
        <f>SUM(X8:X9)-SUM(J8:J9)</f>
        <v>-249000</v>
      </c>
      <c r="AB8" s="85">
        <f>SUM(X8:X9)/SUM(J8:J9)</f>
        <v>0.094545454545455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4</v>
      </c>
      <c r="AN8" s="101">
        <f>IF(P8=0,"",IF(AM8=0,"",(AM8/P8)))</f>
        <v>0.16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6</v>
      </c>
      <c r="AW8" s="107">
        <f>IF(P8=0,"",IF(AV8=0,"",(AV8/P8)))</f>
        <v>0.24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7</v>
      </c>
      <c r="BF8" s="113">
        <f>IF(P8=0,"",IF(BE8=0,"",(BE8/P8)))</f>
        <v>0.28</v>
      </c>
      <c r="BG8" s="112">
        <v>3</v>
      </c>
      <c r="BH8" s="114">
        <f>IFERROR(BG8/BE8,"-")</f>
        <v>0.42857142857143</v>
      </c>
      <c r="BI8" s="115">
        <v>18000</v>
      </c>
      <c r="BJ8" s="116">
        <f>IFERROR(BI8/BE8,"-")</f>
        <v>2571.4285714286</v>
      </c>
      <c r="BK8" s="117">
        <v>2</v>
      </c>
      <c r="BL8" s="117">
        <v>1</v>
      </c>
      <c r="BM8" s="117"/>
      <c r="BN8" s="119">
        <v>7</v>
      </c>
      <c r="BO8" s="120">
        <f>IF(P8=0,"",IF(BN8=0,"",(BN8/P8)))</f>
        <v>0.28</v>
      </c>
      <c r="BP8" s="121">
        <v>1</v>
      </c>
      <c r="BQ8" s="122">
        <f>IFERROR(BP8/BN8,"-")</f>
        <v>0.14285714285714</v>
      </c>
      <c r="BR8" s="123">
        <v>2000</v>
      </c>
      <c r="BS8" s="124">
        <f>IFERROR(BR8/BN8,"-")</f>
        <v>285.71428571429</v>
      </c>
      <c r="BT8" s="125">
        <v>1</v>
      </c>
      <c r="BU8" s="125"/>
      <c r="BV8" s="125"/>
      <c r="BW8" s="126">
        <v>1</v>
      </c>
      <c r="BX8" s="127">
        <f>IF(P8=0,"",IF(BW8=0,"",(BW8/P8)))</f>
        <v>0.04</v>
      </c>
      <c r="BY8" s="128">
        <v>1</v>
      </c>
      <c r="BZ8" s="129">
        <f>IFERROR(BY8/BW8,"-")</f>
        <v>1</v>
      </c>
      <c r="CA8" s="130">
        <v>3000</v>
      </c>
      <c r="CB8" s="131">
        <f>IFERROR(CA8/BW8,"-")</f>
        <v>3000</v>
      </c>
      <c r="CC8" s="132">
        <v>1</v>
      </c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5</v>
      </c>
      <c r="CP8" s="141">
        <v>23000</v>
      </c>
      <c r="CQ8" s="141">
        <v>8000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245</v>
      </c>
      <c r="C9" s="203"/>
      <c r="D9" s="203"/>
      <c r="E9" s="203"/>
      <c r="F9" s="203" t="s">
        <v>75</v>
      </c>
      <c r="G9" s="203"/>
      <c r="H9" s="90"/>
      <c r="I9" s="90"/>
      <c r="J9" s="188"/>
      <c r="K9" s="81">
        <v>58</v>
      </c>
      <c r="L9" s="81">
        <v>45</v>
      </c>
      <c r="M9" s="81">
        <v>12</v>
      </c>
      <c r="N9" s="91">
        <v>23</v>
      </c>
      <c r="O9" s="92">
        <v>0</v>
      </c>
      <c r="P9" s="93">
        <f>N9+O9</f>
        <v>23</v>
      </c>
      <c r="Q9" s="82">
        <f>IFERROR(P9/M9,"-")</f>
        <v>1.9166666666667</v>
      </c>
      <c r="R9" s="81">
        <v>0</v>
      </c>
      <c r="S9" s="81">
        <v>4</v>
      </c>
      <c r="T9" s="82">
        <f>IFERROR(S9/(O9+P9),"-")</f>
        <v>0.17391304347826</v>
      </c>
      <c r="U9" s="182"/>
      <c r="V9" s="84">
        <v>1</v>
      </c>
      <c r="W9" s="82">
        <f>IF(P9=0,"-",V9/P9)</f>
        <v>0.043478260869565</v>
      </c>
      <c r="X9" s="186">
        <v>3000</v>
      </c>
      <c r="Y9" s="187">
        <f>IFERROR(X9/P9,"-")</f>
        <v>130.4347826087</v>
      </c>
      <c r="Z9" s="187">
        <f>IFERROR(X9/V9,"-")</f>
        <v>3000</v>
      </c>
      <c r="AA9" s="188"/>
      <c r="AB9" s="85"/>
      <c r="AC9" s="79"/>
      <c r="AD9" s="94">
        <v>1</v>
      </c>
      <c r="AE9" s="95">
        <f>IF(P9=0,"",IF(AD9=0,"",(AD9/P9)))</f>
        <v>0.043478260869565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1</v>
      </c>
      <c r="AN9" s="101">
        <f>IF(P9=0,"",IF(AM9=0,"",(AM9/P9)))</f>
        <v>0.043478260869565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2</v>
      </c>
      <c r="AW9" s="107">
        <f>IF(P9=0,"",IF(AV9=0,"",(AV9/P9)))</f>
        <v>0.08695652173913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7</v>
      </c>
      <c r="BF9" s="113">
        <f>IF(P9=0,"",IF(BE9=0,"",(BE9/P9)))</f>
        <v>0.30434782608696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7</v>
      </c>
      <c r="BO9" s="120">
        <f>IF(P9=0,"",IF(BN9=0,"",(BN9/P9)))</f>
        <v>0.30434782608696</v>
      </c>
      <c r="BP9" s="121">
        <v>1</v>
      </c>
      <c r="BQ9" s="122">
        <f>IFERROR(BP9/BN9,"-")</f>
        <v>0.14285714285714</v>
      </c>
      <c r="BR9" s="123">
        <v>3000</v>
      </c>
      <c r="BS9" s="124">
        <f>IFERROR(BR9/BN9,"-")</f>
        <v>428.57142857143</v>
      </c>
      <c r="BT9" s="125">
        <v>1</v>
      </c>
      <c r="BU9" s="125"/>
      <c r="BV9" s="125"/>
      <c r="BW9" s="126">
        <v>4</v>
      </c>
      <c r="BX9" s="127">
        <f>IF(P9=0,"",IF(BW9=0,"",(BW9/P9)))</f>
        <v>0.17391304347826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0.043478260869565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1</v>
      </c>
      <c r="CP9" s="141">
        <v>3000</v>
      </c>
      <c r="CQ9" s="141">
        <v>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0.58</v>
      </c>
      <c r="B10" s="203" t="s">
        <v>246</v>
      </c>
      <c r="C10" s="203" t="s">
        <v>247</v>
      </c>
      <c r="D10" s="203"/>
      <c r="E10" s="203"/>
      <c r="F10" s="203" t="s">
        <v>236</v>
      </c>
      <c r="G10" s="203" t="s">
        <v>248</v>
      </c>
      <c r="H10" s="90" t="s">
        <v>249</v>
      </c>
      <c r="I10" s="205" t="s">
        <v>250</v>
      </c>
      <c r="J10" s="188">
        <v>200000</v>
      </c>
      <c r="K10" s="81">
        <v>18</v>
      </c>
      <c r="L10" s="81">
        <v>0</v>
      </c>
      <c r="M10" s="81">
        <v>67</v>
      </c>
      <c r="N10" s="91">
        <v>3</v>
      </c>
      <c r="O10" s="92">
        <v>1</v>
      </c>
      <c r="P10" s="93">
        <f>N10+O10</f>
        <v>4</v>
      </c>
      <c r="Q10" s="82">
        <f>IFERROR(P10/M10,"-")</f>
        <v>0.059701492537313</v>
      </c>
      <c r="R10" s="81">
        <v>0</v>
      </c>
      <c r="S10" s="81">
        <v>1</v>
      </c>
      <c r="T10" s="82">
        <f>IFERROR(S10/(O10+P10),"-")</f>
        <v>0.2</v>
      </c>
      <c r="U10" s="182">
        <f>IFERROR(J10/SUM(P10:P13),"-")</f>
        <v>11764.705882353</v>
      </c>
      <c r="V10" s="84">
        <v>2</v>
      </c>
      <c r="W10" s="82">
        <f>IF(P10=0,"-",V10/P10)</f>
        <v>0.5</v>
      </c>
      <c r="X10" s="186">
        <v>14000</v>
      </c>
      <c r="Y10" s="187">
        <f>IFERROR(X10/P10,"-")</f>
        <v>3500</v>
      </c>
      <c r="Z10" s="187">
        <f>IFERROR(X10/V10,"-")</f>
        <v>7000</v>
      </c>
      <c r="AA10" s="188">
        <f>SUM(X10:X13)-SUM(J10:J13)</f>
        <v>-84000</v>
      </c>
      <c r="AB10" s="85">
        <f>SUM(X10:X13)/SUM(J10:J13)</f>
        <v>0.58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0.25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0.5</v>
      </c>
      <c r="BP10" s="121">
        <v>2</v>
      </c>
      <c r="BQ10" s="122">
        <f>IFERROR(BP10/BN10,"-")</f>
        <v>1</v>
      </c>
      <c r="BR10" s="123">
        <v>14000</v>
      </c>
      <c r="BS10" s="124">
        <f>IFERROR(BR10/BN10,"-")</f>
        <v>7000</v>
      </c>
      <c r="BT10" s="125">
        <v>1</v>
      </c>
      <c r="BU10" s="125"/>
      <c r="BV10" s="125">
        <v>1</v>
      </c>
      <c r="BW10" s="126">
        <v>1</v>
      </c>
      <c r="BX10" s="127">
        <f>IF(P10=0,"",IF(BW10=0,"",(BW10/P10)))</f>
        <v>0.25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14000</v>
      </c>
      <c r="CQ10" s="141">
        <v>11000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251</v>
      </c>
      <c r="C11" s="203"/>
      <c r="D11" s="203"/>
      <c r="E11" s="203"/>
      <c r="F11" s="203" t="s">
        <v>75</v>
      </c>
      <c r="G11" s="203"/>
      <c r="H11" s="90"/>
      <c r="I11" s="90"/>
      <c r="J11" s="188"/>
      <c r="K11" s="81">
        <v>39</v>
      </c>
      <c r="L11" s="81">
        <v>27</v>
      </c>
      <c r="M11" s="81">
        <v>6</v>
      </c>
      <c r="N11" s="91">
        <v>3</v>
      </c>
      <c r="O11" s="92">
        <v>2</v>
      </c>
      <c r="P11" s="93">
        <f>N11+O11</f>
        <v>5</v>
      </c>
      <c r="Q11" s="82">
        <f>IFERROR(P11/M11,"-")</f>
        <v>0.83333333333333</v>
      </c>
      <c r="R11" s="81">
        <v>3</v>
      </c>
      <c r="S11" s="81">
        <v>1</v>
      </c>
      <c r="T11" s="82">
        <f>IFERROR(S11/(O11+P11),"-")</f>
        <v>0.14285714285714</v>
      </c>
      <c r="U11" s="182"/>
      <c r="V11" s="84">
        <v>3</v>
      </c>
      <c r="W11" s="82">
        <f>IF(P11=0,"-",V11/P11)</f>
        <v>0.6</v>
      </c>
      <c r="X11" s="186">
        <v>92000</v>
      </c>
      <c r="Y11" s="187">
        <f>IFERROR(X11/P11,"-")</f>
        <v>18400</v>
      </c>
      <c r="Z11" s="187">
        <f>IFERROR(X11/V11,"-")</f>
        <v>30666.666666667</v>
      </c>
      <c r="AA11" s="188"/>
      <c r="AB11" s="85"/>
      <c r="AC11" s="79"/>
      <c r="AD11" s="94">
        <v>1</v>
      </c>
      <c r="AE11" s="95">
        <f>IF(P11=0,"",IF(AD11=0,"",(AD11/P11)))</f>
        <v>0.2</v>
      </c>
      <c r="AF11" s="94">
        <v>1</v>
      </c>
      <c r="AG11" s="96">
        <f>IFERROR(AF11/AD11,"-")</f>
        <v>1</v>
      </c>
      <c r="AH11" s="97">
        <v>84600</v>
      </c>
      <c r="AI11" s="98">
        <f>IFERROR(AH11/AD11,"-")</f>
        <v>84600</v>
      </c>
      <c r="AJ11" s="99"/>
      <c r="AK11" s="99"/>
      <c r="AL11" s="99">
        <v>1</v>
      </c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1</v>
      </c>
      <c r="BF11" s="113">
        <f>IF(P11=0,"",IF(BE11=0,"",(BE11/P11)))</f>
        <v>0.2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3</v>
      </c>
      <c r="BO11" s="120">
        <f>IF(P11=0,"",IF(BN11=0,"",(BN11/P11)))</f>
        <v>0.6</v>
      </c>
      <c r="BP11" s="121">
        <v>2</v>
      </c>
      <c r="BQ11" s="122">
        <f>IFERROR(BP11/BN11,"-")</f>
        <v>0.66666666666667</v>
      </c>
      <c r="BR11" s="123">
        <v>95000</v>
      </c>
      <c r="BS11" s="124">
        <f>IFERROR(BR11/BN11,"-")</f>
        <v>31666.666666667</v>
      </c>
      <c r="BT11" s="125">
        <v>1</v>
      </c>
      <c r="BU11" s="125"/>
      <c r="BV11" s="125">
        <v>1</v>
      </c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92000</v>
      </c>
      <c r="CQ11" s="141">
        <v>92000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252</v>
      </c>
      <c r="C12" s="203" t="s">
        <v>247</v>
      </c>
      <c r="D12" s="203"/>
      <c r="E12" s="203"/>
      <c r="F12" s="203" t="s">
        <v>236</v>
      </c>
      <c r="G12" s="203" t="s">
        <v>248</v>
      </c>
      <c r="H12" s="90" t="s">
        <v>249</v>
      </c>
      <c r="I12" s="90"/>
      <c r="J12" s="188"/>
      <c r="K12" s="81">
        <v>9</v>
      </c>
      <c r="L12" s="81">
        <v>0</v>
      </c>
      <c r="M12" s="81">
        <v>38</v>
      </c>
      <c r="N12" s="91">
        <v>3</v>
      </c>
      <c r="O12" s="92">
        <v>0</v>
      </c>
      <c r="P12" s="93">
        <f>N12+O12</f>
        <v>3</v>
      </c>
      <c r="Q12" s="82">
        <f>IFERROR(P12/M12,"-")</f>
        <v>0.078947368421053</v>
      </c>
      <c r="R12" s="81">
        <v>0</v>
      </c>
      <c r="S12" s="81">
        <v>1</v>
      </c>
      <c r="T12" s="82">
        <f>IFERROR(S12/(O12+P12),"-")</f>
        <v>0.33333333333333</v>
      </c>
      <c r="U12" s="182"/>
      <c r="V12" s="84">
        <v>1</v>
      </c>
      <c r="W12" s="82">
        <f>IF(P12=0,"-",V12/P12)</f>
        <v>0.33333333333333</v>
      </c>
      <c r="X12" s="186">
        <v>10000</v>
      </c>
      <c r="Y12" s="187">
        <f>IFERROR(X12/P12,"-")</f>
        <v>3333.3333333333</v>
      </c>
      <c r="Z12" s="187">
        <f>IFERROR(X12/V12,"-")</f>
        <v>10000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3</v>
      </c>
      <c r="BO12" s="120">
        <f>IF(P12=0,"",IF(BN12=0,"",(BN12/P12)))</f>
        <v>1</v>
      </c>
      <c r="BP12" s="121">
        <v>1</v>
      </c>
      <c r="BQ12" s="122">
        <f>IFERROR(BP12/BN12,"-")</f>
        <v>0.33333333333333</v>
      </c>
      <c r="BR12" s="123">
        <v>10000</v>
      </c>
      <c r="BS12" s="124">
        <f>IFERROR(BR12/BN12,"-")</f>
        <v>3333.3333333333</v>
      </c>
      <c r="BT12" s="125">
        <v>1</v>
      </c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10000</v>
      </c>
      <c r="CQ12" s="141">
        <v>10000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253</v>
      </c>
      <c r="C13" s="203"/>
      <c r="D13" s="203"/>
      <c r="E13" s="203"/>
      <c r="F13" s="203" t="s">
        <v>75</v>
      </c>
      <c r="G13" s="203"/>
      <c r="H13" s="90"/>
      <c r="I13" s="90"/>
      <c r="J13" s="188"/>
      <c r="K13" s="81">
        <v>37</v>
      </c>
      <c r="L13" s="81">
        <v>19</v>
      </c>
      <c r="M13" s="81">
        <v>5</v>
      </c>
      <c r="N13" s="91">
        <v>5</v>
      </c>
      <c r="O13" s="92">
        <v>0</v>
      </c>
      <c r="P13" s="93">
        <f>N13+O13</f>
        <v>5</v>
      </c>
      <c r="Q13" s="82">
        <f>IFERROR(P13/M13,"-")</f>
        <v>1</v>
      </c>
      <c r="R13" s="81">
        <v>1</v>
      </c>
      <c r="S13" s="81">
        <v>1</v>
      </c>
      <c r="T13" s="82">
        <f>IFERROR(S13/(O13+P13),"-")</f>
        <v>0.2</v>
      </c>
      <c r="U13" s="182"/>
      <c r="V13" s="84">
        <v>1</v>
      </c>
      <c r="W13" s="82">
        <f>IF(P13=0,"-",V13/P13)</f>
        <v>0.2</v>
      </c>
      <c r="X13" s="186">
        <v>0</v>
      </c>
      <c r="Y13" s="187">
        <f>IFERROR(X13/P13,"-")</f>
        <v>0</v>
      </c>
      <c r="Z13" s="187">
        <f>IFERROR(X13/V13,"-")</f>
        <v>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3</v>
      </c>
      <c r="BF13" s="113">
        <f>IF(P13=0,"",IF(BE13=0,"",(BE13/P13)))</f>
        <v>0.6</v>
      </c>
      <c r="BG13" s="112">
        <v>1</v>
      </c>
      <c r="BH13" s="114">
        <f>IFERROR(BG13/BE13,"-")</f>
        <v>0.33333333333333</v>
      </c>
      <c r="BI13" s="115">
        <v>35000</v>
      </c>
      <c r="BJ13" s="116">
        <f>IFERROR(BI13/BE13,"-")</f>
        <v>11666.666666667</v>
      </c>
      <c r="BK13" s="117"/>
      <c r="BL13" s="117"/>
      <c r="BM13" s="117">
        <v>1</v>
      </c>
      <c r="BN13" s="119">
        <v>1</v>
      </c>
      <c r="BO13" s="120">
        <f>IF(P13=0,"",IF(BN13=0,"",(BN13/P13)))</f>
        <v>0.2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0.2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0</v>
      </c>
      <c r="CQ13" s="141">
        <v>35000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0.8504347826087</v>
      </c>
      <c r="B16" s="39"/>
      <c r="C16" s="39"/>
      <c r="D16" s="39"/>
      <c r="E16" s="39"/>
      <c r="F16" s="39"/>
      <c r="G16" s="40" t="s">
        <v>254</v>
      </c>
      <c r="H16" s="40"/>
      <c r="I16" s="40"/>
      <c r="J16" s="190">
        <f>SUM(J6:J15)</f>
        <v>575000</v>
      </c>
      <c r="K16" s="41">
        <f>SUM(K6:K15)</f>
        <v>269</v>
      </c>
      <c r="L16" s="41">
        <f>SUM(L6:L15)</f>
        <v>114</v>
      </c>
      <c r="M16" s="41">
        <f>SUM(M6:M15)</f>
        <v>306</v>
      </c>
      <c r="N16" s="41">
        <f>SUM(N6:N15)</f>
        <v>77</v>
      </c>
      <c r="O16" s="41">
        <f>SUM(O6:O15)</f>
        <v>4</v>
      </c>
      <c r="P16" s="41">
        <f>SUM(P6:P15)</f>
        <v>81</v>
      </c>
      <c r="Q16" s="42">
        <f>IFERROR(P16/M16,"-")</f>
        <v>0.26470588235294</v>
      </c>
      <c r="R16" s="78">
        <f>SUM(R6:R15)</f>
        <v>9</v>
      </c>
      <c r="S16" s="78">
        <f>SUM(S6:S15)</f>
        <v>27</v>
      </c>
      <c r="T16" s="42">
        <f>IFERROR(R16/P16,"-")</f>
        <v>0.11111111111111</v>
      </c>
      <c r="U16" s="184">
        <f>IFERROR(J16/P16,"-")</f>
        <v>7098.7654320988</v>
      </c>
      <c r="V16" s="44">
        <f>SUM(V6:V15)</f>
        <v>16</v>
      </c>
      <c r="W16" s="42">
        <f>IFERROR(V16/P16,"-")</f>
        <v>0.19753086419753</v>
      </c>
      <c r="X16" s="190">
        <f>SUM(X6:X15)</f>
        <v>489000</v>
      </c>
      <c r="Y16" s="190">
        <f>IFERROR(X16/P16,"-")</f>
        <v>6037.037037037</v>
      </c>
      <c r="Z16" s="190">
        <f>IFERROR(X16/V16,"-")</f>
        <v>30562.5</v>
      </c>
      <c r="AA16" s="190">
        <f>X16-J16</f>
        <v>-86000</v>
      </c>
      <c r="AB16" s="47">
        <f>X16/J16</f>
        <v>0.8504347826087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