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<sst xmlns="http://schemas.openxmlformats.org/spreadsheetml/2006/main" uniqueCount="229">
  <si>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</si>
  <si>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</si>
  <si>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</si>
  <si>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</si>
  <si>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</si>
  <si>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</si>
  <si>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</si>
  <si>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</si>
  <si>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</si>
  <si>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</si>
  <si>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</si>
  <si>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</si>
  <si>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</si>
  <si>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</si>
  <si>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</si>
  <si>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</si>
  <si>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</si>
  <si>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</si>
  <si>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</si>
  <si>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</si>
  <si>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</si>
  <si>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</si>
  <si>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</si>
  <si>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</si>
  <si>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</si>
  <si>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07月</t>
  </si>
  <si>
    <t>わくドキ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</si>
  <si>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</si>
  <si>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</si>
  <si>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</si>
  <si>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</si>
  <si>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</si>
  <si>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</si>
  <si>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</si>
  <si>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</si>
  <si>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</si>
  <si>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</si>
  <si>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</si>
  <si>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</si>
  <si>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</si>
  <si>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</si>
  <si>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</si>
  <si>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</si>
  <si>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</si>
  <si>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</si>
  <si>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</si>
  <si>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</si>
  <si>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</si>
  <si>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</si>
  <si>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</si>
  <si>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</si>
  <si>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</si>
  <si>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</si>
  <si>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</si>
  <si>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</si>
  <si>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</si>
  <si>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</si>
  <si>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</si>
  <si>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</si>
  <si>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</si>
  <si>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</si>
  <si>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np1650</t>
  </si>
  <si>
    <t>記事風版</t>
  </si>
  <si>
    <t>献身交際。キュートな四十路妻。</t>
  </si>
  <si>
    <t>lp03_l</t>
  </si>
  <si>
    <t>スポニチ関東</t>
  </si>
  <si>
    <t>4C終面全5段</t>
  </si>
  <si>
    <t>7月07日(日)</t>
  </si>
  <si>
    <t>np1651</t>
  </si>
  <si>
    <t>スポニチ関西</t>
  </si>
  <si>
    <t>np1652</t>
  </si>
  <si>
    <t>スポニチ西部</t>
  </si>
  <si>
    <t>np1653</t>
  </si>
  <si>
    <t>スポニチ北海道</t>
  </si>
  <si>
    <t>np1654</t>
  </si>
  <si>
    <t>(空電共通)</t>
  </si>
  <si>
    <t>空電</t>
  </si>
  <si>
    <t>空電 (共通)</t>
  </si>
  <si>
    <t>np1655</t>
  </si>
  <si>
    <t>サンスポ関東</t>
  </si>
  <si>
    <t>7月13日(土)</t>
  </si>
  <si>
    <t>np1656</t>
  </si>
  <si>
    <t>np1657</t>
  </si>
  <si>
    <t>サンスポ関西</t>
  </si>
  <si>
    <t>全5段</t>
  </si>
  <si>
    <t>7月06日(土)</t>
  </si>
  <si>
    <t>np1658</t>
  </si>
  <si>
    <t>np1659</t>
  </si>
  <si>
    <t>Z型目線</t>
  </si>
  <si>
    <t>誘われるの嫌だ</t>
  </si>
  <si>
    <t>7月20日(土)</t>
  </si>
  <si>
    <t>np1660</t>
  </si>
  <si>
    <t>np1661</t>
  </si>
  <si>
    <t>右女３</t>
  </si>
  <si>
    <t>ニッカン関東</t>
  </si>
  <si>
    <t>1C煙突</t>
  </si>
  <si>
    <t>7月14日(日)</t>
  </si>
  <si>
    <t>np1662</t>
  </si>
  <si>
    <t>np1663</t>
  </si>
  <si>
    <t>ニッカン関西</t>
  </si>
  <si>
    <t>4C煙突</t>
  </si>
  <si>
    <t>np1664</t>
  </si>
  <si>
    <t>np1665</t>
  </si>
  <si>
    <t>79「ストイックな女性が多い○○。「やっぱりあなたが一番好き！」」</t>
  </si>
  <si>
    <t>スポーツ報知西部</t>
  </si>
  <si>
    <t>4C終面雑報 5回以上</t>
  </si>
  <si>
    <t>7/1～</t>
  </si>
  <si>
    <t>np1666</t>
  </si>
  <si>
    <t>80「女性と会話することがとても良い！」</t>
  </si>
  <si>
    <t>np1667</t>
  </si>
  <si>
    <t>81「最終兵器熟女」</t>
  </si>
  <si>
    <t>np1668</t>
  </si>
  <si>
    <t>np1669</t>
  </si>
  <si>
    <t>中京スポーツ</t>
  </si>
  <si>
    <t>np1670</t>
  </si>
  <si>
    <t>np1671</t>
  </si>
  <si>
    <t>漫画版</t>
  </si>
  <si>
    <t>利用者急増で盛り上がりを見せる高齢者恋愛サービス。</t>
  </si>
  <si>
    <t>7月27日(土)</t>
  </si>
  <si>
    <t>np1672</t>
  </si>
  <si>
    <t>np1673</t>
  </si>
  <si>
    <t>雑誌版</t>
  </si>
  <si>
    <t>出会って5分で・・・</t>
  </si>
  <si>
    <t>スポーツ報知関西</t>
  </si>
  <si>
    <t>np1674</t>
  </si>
  <si>
    <t>np1675</t>
  </si>
  <si>
    <t>黒：右女３</t>
  </si>
  <si>
    <t>半2段つかみ10段保証</t>
  </si>
  <si>
    <t>10段保証</t>
  </si>
  <si>
    <t>np1676</t>
  </si>
  <si>
    <t>np1677</t>
  </si>
  <si>
    <t>デイリースポーツ関西</t>
  </si>
  <si>
    <t>半2段つかみ20段保証</t>
  </si>
  <si>
    <t>20段保証</t>
  </si>
  <si>
    <t>np1678</t>
  </si>
  <si>
    <t>np1679</t>
  </si>
  <si>
    <t>np1680</t>
  </si>
  <si>
    <t>82「お相手するの好きなの。ヤりすぎねえさんの日常。」</t>
  </si>
  <si>
    <t>np1681</t>
  </si>
  <si>
    <t>np1682</t>
  </si>
  <si>
    <t>1～10日</t>
  </si>
  <si>
    <t>np1683</t>
  </si>
  <si>
    <t>11～20日</t>
  </si>
  <si>
    <t>np1684</t>
  </si>
  <si>
    <t>21～31日</t>
  </si>
  <si>
    <t>np1685</t>
  </si>
  <si>
    <t>np1686</t>
  </si>
  <si>
    <t>ニッカン西部</t>
  </si>
  <si>
    <t>np1687</t>
  </si>
  <si>
    <t>np1688</t>
  </si>
  <si>
    <t>np1689</t>
  </si>
  <si>
    <t>np1690</t>
  </si>
  <si>
    <t>lp01</t>
  </si>
  <si>
    <t>大スポ</t>
  </si>
  <si>
    <t>半2段つかみ10回以上</t>
  </si>
  <si>
    <t>np1691</t>
  </si>
  <si>
    <t>np1692</t>
  </si>
  <si>
    <t>np1693</t>
  </si>
  <si>
    <t>np1694</t>
  </si>
  <si>
    <t>7月26日(金)</t>
  </si>
  <si>
    <t>np1695</t>
  </si>
  <si>
    <t>np1696</t>
  </si>
  <si>
    <t>np1697</t>
  </si>
  <si>
    <t>np1698</t>
  </si>
  <si>
    <t>np1699</t>
  </si>
  <si>
    <t>np1700</t>
  </si>
  <si>
    <t>丸コメント風版</t>
  </si>
  <si>
    <t>np1701</t>
  </si>
  <si>
    <t>np1702</t>
  </si>
  <si>
    <t>7月21日(日)</t>
  </si>
  <si>
    <t>np1703</t>
  </si>
  <si>
    <t>np1704</t>
  </si>
  <si>
    <t>九スポ</t>
  </si>
  <si>
    <t>np1705</t>
  </si>
  <si>
    <t>np1706</t>
  </si>
  <si>
    <t>なんと一度も利用した事がなかった男性がいた！</t>
  </si>
  <si>
    <t>np1707</t>
  </si>
  <si>
    <t>np1708</t>
  </si>
  <si>
    <t>スポーツ報知関東</t>
  </si>
  <si>
    <t>4C終面雑報</t>
  </si>
  <si>
    <t>7月04日(木)</t>
  </si>
  <si>
    <t>np1709</t>
  </si>
  <si>
    <t>np1710</t>
  </si>
  <si>
    <t>7月09日(火)</t>
  </si>
  <si>
    <t>np1711</t>
  </si>
  <si>
    <t>np1712</t>
  </si>
  <si>
    <t>記事</t>
  </si>
  <si>
    <t>4C記事枠</t>
  </si>
  <si>
    <t>np1713</t>
  </si>
  <si>
    <t>np1714</t>
  </si>
  <si>
    <t>np1715</t>
  </si>
  <si>
    <t>np1716</t>
  </si>
  <si>
    <t>共通</t>
  </si>
  <si>
    <t>np1717</t>
  </si>
  <si>
    <t>東スポ・大スポ・九スポ・中京</t>
  </si>
  <si>
    <t>記事枠</t>
  </si>
  <si>
    <t>7月18日(木)</t>
  </si>
  <si>
    <t>np1718</t>
  </si>
  <si>
    <t>np1719</t>
  </si>
  <si>
    <t>全5段つかみ4回</t>
  </si>
  <si>
    <t>7月02日(火)</t>
  </si>
  <si>
    <t>np1720</t>
  </si>
  <si>
    <t>出会ってその場で親しくなれる</t>
  </si>
  <si>
    <t>np1721</t>
  </si>
  <si>
    <t>7月10日(水)</t>
  </si>
  <si>
    <t>np1722</t>
  </si>
  <si>
    <t>7月17日(水)</t>
  </si>
  <si>
    <t>np1723</t>
  </si>
  <si>
    <t>新聞 TOTAL</t>
  </si>
  <si>
    <t>●雑誌 広告</t>
  </si>
  <si>
    <t>zw153</t>
  </si>
  <si>
    <t>日本ジャーナル出版</t>
  </si>
  <si>
    <t>週刊実話</t>
  </si>
  <si>
    <t>4C2P</t>
  </si>
  <si>
    <t>zw154</t>
  </si>
  <si>
    <t>zw155</t>
  </si>
  <si>
    <t>ぶんか社</t>
  </si>
  <si>
    <t>新50代</t>
  </si>
  <si>
    <t>EX MAX</t>
  </si>
  <si>
    <t>表4</t>
  </si>
  <si>
    <t>zw156</t>
  </si>
  <si>
    <t>zw157</t>
  </si>
  <si>
    <t>徳間書店</t>
  </si>
  <si>
    <t>求む！５０歳以上の女性と…</t>
  </si>
  <si>
    <t>アサヒ芸能</t>
  </si>
  <si>
    <t>4C1P</t>
  </si>
  <si>
    <t>7月16日(火)</t>
  </si>
  <si>
    <t>zw158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</si>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</sst>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74</v>
      </c>
      <c r="D6" s="195">
        <v>5470000</v>
      </c>
      <c r="E6" s="81">
        <v>1902</v>
      </c>
      <c r="F6" s="81">
        <v>922</v>
      </c>
      <c r="G6" s="81">
        <v>2197</v>
      </c>
      <c r="H6" s="91">
        <v>399</v>
      </c>
      <c r="I6" s="92">
        <v>2</v>
      </c>
      <c r="J6" s="145">
        <f>H6+I6</f>
        <v>401</v>
      </c>
      <c r="K6" s="82">
        <f>IFERROR(J6/G6,"-")</f>
        <v>0.18252162039144</v>
      </c>
      <c r="L6" s="81">
        <v>50</v>
      </c>
      <c r="M6" s="81">
        <v>131</v>
      </c>
      <c r="N6" s="82">
        <f>IFERROR(L6/J6,"-")</f>
        <v>0.12468827930175</v>
      </c>
      <c r="O6" s="83">
        <f>IFERROR(D6/J6,"-")</f>
        <v>13640.897755611</v>
      </c>
      <c r="P6" s="84">
        <v>103</v>
      </c>
      <c r="Q6" s="82">
        <f>IFERROR(P6/J6,"-")</f>
        <v>0.2568578553616</v>
      </c>
      <c r="R6" s="200">
        <v>4667000</v>
      </c>
      <c r="S6" s="201">
        <f>IFERROR(R6/J6,"-")</f>
        <v>11638.403990025</v>
      </c>
      <c r="T6" s="201">
        <f>IFERROR(R6/P6,"-")</f>
        <v>45310.67961165</v>
      </c>
      <c r="U6" s="195">
        <f>IFERROR(R6-D6,"-")</f>
        <v>-803000</v>
      </c>
      <c r="V6" s="85">
        <f>R6/D6</f>
        <v>0.85319926873857</v>
      </c>
      <c r="W6" s="79"/>
      <c r="X6" s="144"/>
    </row>
    <row r="7" spans="1:24">
      <c r="A7" s="80"/>
      <c r="B7" s="86" t="s">
        <v>24</v>
      </c>
      <c r="C7" s="86">
        <v>6</v>
      </c>
      <c r="D7" s="195">
        <v>670000</v>
      </c>
      <c r="E7" s="81">
        <v>408</v>
      </c>
      <c r="F7" s="81">
        <v>174</v>
      </c>
      <c r="G7" s="81">
        <v>320</v>
      </c>
      <c r="H7" s="91">
        <v>97</v>
      </c>
      <c r="I7" s="92">
        <v>0</v>
      </c>
      <c r="J7" s="145">
        <f>H7+I7</f>
        <v>97</v>
      </c>
      <c r="K7" s="82">
        <f>IFERROR(J7/G7,"-")</f>
        <v>0.303125</v>
      </c>
      <c r="L7" s="81">
        <v>14</v>
      </c>
      <c r="M7" s="81">
        <v>33</v>
      </c>
      <c r="N7" s="82">
        <f>IFERROR(L7/J7,"-")</f>
        <v>0.14432989690722</v>
      </c>
      <c r="O7" s="83">
        <f>IFERROR(D7/J7,"-")</f>
        <v>6907.2164948454</v>
      </c>
      <c r="P7" s="84">
        <v>17</v>
      </c>
      <c r="Q7" s="82">
        <f>IFERROR(P7/J7,"-")</f>
        <v>0.17525773195876</v>
      </c>
      <c r="R7" s="200">
        <v>896000</v>
      </c>
      <c r="S7" s="201">
        <f>IFERROR(R7/J7,"-")</f>
        <v>9237.1134020619</v>
      </c>
      <c r="T7" s="201">
        <f>IFERROR(R7/P7,"-")</f>
        <v>52705.882352941</v>
      </c>
      <c r="U7" s="195">
        <f>IFERROR(R7-D7,"-")</f>
        <v>226000</v>
      </c>
      <c r="V7" s="85">
        <f>R7/D7</f>
        <v>1.3373134328358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6140000</v>
      </c>
      <c r="E10" s="41">
        <f>SUM(E6:E8)</f>
        <v>2310</v>
      </c>
      <c r="F10" s="41">
        <f>SUM(F6:F8)</f>
        <v>1096</v>
      </c>
      <c r="G10" s="41">
        <f>SUM(G6:G8)</f>
        <v>2517</v>
      </c>
      <c r="H10" s="41">
        <f>SUM(H6:H8)</f>
        <v>496</v>
      </c>
      <c r="I10" s="41">
        <f>SUM(I6:I8)</f>
        <v>2</v>
      </c>
      <c r="J10" s="41">
        <f>SUM(J6:J8)</f>
        <v>498</v>
      </c>
      <c r="K10" s="42">
        <f>IFERROR(J10/G10,"-")</f>
        <v>0.19785458879619</v>
      </c>
      <c r="L10" s="78">
        <f>SUM(L6:L8)</f>
        <v>64</v>
      </c>
      <c r="M10" s="78">
        <f>SUM(M6:M8)</f>
        <v>164</v>
      </c>
      <c r="N10" s="42">
        <f>IFERROR(L10/J10,"-")</f>
        <v>0.1285140562249</v>
      </c>
      <c r="O10" s="43">
        <f>IFERROR(D10/J10,"-")</f>
        <v>12329.317269076</v>
      </c>
      <c r="P10" s="44">
        <f>SUM(P6:P8)</f>
        <v>120</v>
      </c>
      <c r="Q10" s="42">
        <f>IFERROR(P10/J10,"-")</f>
        <v>0.24096385542169</v>
      </c>
      <c r="R10" s="45">
        <f>SUM(R6:R8)</f>
        <v>5563000</v>
      </c>
      <c r="S10" s="45">
        <f>IFERROR(R10/J10,"-")</f>
        <v>11170.682730924</v>
      </c>
      <c r="T10" s="45">
        <f>IFERROR(R10/P10,"-")</f>
        <v>46358.333333333</v>
      </c>
      <c r="U10" s="46">
        <f>SUM(U6:U8)</f>
        <v>-577000</v>
      </c>
      <c r="V10" s="47">
        <f>IFERROR(R10/D10,"-")</f>
        <v>0.90602605863192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1.1514285714286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45</v>
      </c>
      <c r="L6" s="81">
        <v>0</v>
      </c>
      <c r="M6" s="81">
        <v>115</v>
      </c>
      <c r="N6" s="91">
        <v>16</v>
      </c>
      <c r="O6" s="92">
        <v>0</v>
      </c>
      <c r="P6" s="93">
        <f>N6+O6</f>
        <v>16</v>
      </c>
      <c r="Q6" s="82">
        <f>IFERROR(P6/M6,"-")</f>
        <v>0.13913043478261</v>
      </c>
      <c r="R6" s="81">
        <v>1</v>
      </c>
      <c r="S6" s="81">
        <v>7</v>
      </c>
      <c r="T6" s="82">
        <f>IFERROR(S6/(O6+P6),"-")</f>
        <v>0.4375</v>
      </c>
      <c r="U6" s="182">
        <f>IFERROR(J6/SUM(P6:P10),"-")</f>
        <v>8641.975308642</v>
      </c>
      <c r="V6" s="84">
        <v>3</v>
      </c>
      <c r="W6" s="82">
        <f>IF(P6=0,"-",V6/P6)</f>
        <v>0.1875</v>
      </c>
      <c r="X6" s="186">
        <v>80000</v>
      </c>
      <c r="Y6" s="187">
        <f>IFERROR(X6/P6,"-")</f>
        <v>5000</v>
      </c>
      <c r="Z6" s="187">
        <f>IFERROR(X6/V6,"-")</f>
        <v>26666.666666667</v>
      </c>
      <c r="AA6" s="188">
        <f>SUM(X6:X10)-SUM(J6:J10)</f>
        <v>106000</v>
      </c>
      <c r="AB6" s="85">
        <f>SUM(X6:X10)/SUM(J6:J10)</f>
        <v>1.1514285714286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0.0625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0.0625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0.375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0.4375</v>
      </c>
      <c r="BP6" s="121">
        <v>3</v>
      </c>
      <c r="BQ6" s="122">
        <f>IFERROR(BP6/BN6,"-")</f>
        <v>0.42857142857143</v>
      </c>
      <c r="BR6" s="123">
        <v>161000</v>
      </c>
      <c r="BS6" s="124">
        <f>IFERROR(BR6/BN6,"-")</f>
        <v>23000</v>
      </c>
      <c r="BT6" s="125"/>
      <c r="BU6" s="125">
        <v>2</v>
      </c>
      <c r="BV6" s="125">
        <v>1</v>
      </c>
      <c r="BW6" s="126">
        <v>1</v>
      </c>
      <c r="BX6" s="127">
        <f>IF(P6=0,"",IF(BW6=0,"",(BW6/P6)))</f>
        <v>0.0625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80000</v>
      </c>
      <c r="CQ6" s="141">
        <v>136000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9</v>
      </c>
      <c r="L7" s="81">
        <v>0</v>
      </c>
      <c r="M7" s="81">
        <v>44</v>
      </c>
      <c r="N7" s="91">
        <v>4</v>
      </c>
      <c r="O7" s="92">
        <v>0</v>
      </c>
      <c r="P7" s="93">
        <f>N7+O7</f>
        <v>4</v>
      </c>
      <c r="Q7" s="82">
        <f>IFERROR(P7/M7,"-")</f>
        <v>0.090909090909091</v>
      </c>
      <c r="R7" s="81">
        <v>0</v>
      </c>
      <c r="S7" s="81">
        <v>1</v>
      </c>
      <c r="T7" s="82">
        <f>IFERROR(S7/(O7+P7),"-")</f>
        <v>0.25</v>
      </c>
      <c r="U7" s="182"/>
      <c r="V7" s="84">
        <v>1</v>
      </c>
      <c r="W7" s="82">
        <f>IF(P7=0,"-",V7/P7)</f>
        <v>0.25</v>
      </c>
      <c r="X7" s="186">
        <v>14000</v>
      </c>
      <c r="Y7" s="187">
        <f>IFERROR(X7/P7,"-")</f>
        <v>3500</v>
      </c>
      <c r="Z7" s="187">
        <f>IFERROR(X7/V7,"-")</f>
        <v>14000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0.5</v>
      </c>
      <c r="BP7" s="121">
        <v>1</v>
      </c>
      <c r="BQ7" s="122">
        <f>IFERROR(BP7/BN7,"-")</f>
        <v>0.5</v>
      </c>
      <c r="BR7" s="123">
        <v>14000</v>
      </c>
      <c r="BS7" s="124">
        <f>IFERROR(BR7/BN7,"-")</f>
        <v>7000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14000</v>
      </c>
      <c r="CQ7" s="141">
        <v>14000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15</v>
      </c>
      <c r="L8" s="81">
        <v>0</v>
      </c>
      <c r="M8" s="81">
        <v>42</v>
      </c>
      <c r="N8" s="91">
        <v>7</v>
      </c>
      <c r="O8" s="92">
        <v>0</v>
      </c>
      <c r="P8" s="93">
        <f>N8+O8</f>
        <v>7</v>
      </c>
      <c r="Q8" s="82">
        <f>IFERROR(P8/M8,"-")</f>
        <v>0.16666666666667</v>
      </c>
      <c r="R8" s="81">
        <v>1</v>
      </c>
      <c r="S8" s="81">
        <v>3</v>
      </c>
      <c r="T8" s="82">
        <f>IFERROR(S8/(O8+P8),"-")</f>
        <v>0.42857142857143</v>
      </c>
      <c r="U8" s="182"/>
      <c r="V8" s="84">
        <v>2</v>
      </c>
      <c r="W8" s="82">
        <f>IF(P8=0,"-",V8/P8)</f>
        <v>0.28571428571429</v>
      </c>
      <c r="X8" s="186">
        <v>45000</v>
      </c>
      <c r="Y8" s="187">
        <f>IFERROR(X8/P8,"-")</f>
        <v>6428.5714285714</v>
      </c>
      <c r="Z8" s="187">
        <f>IFERROR(X8/V8,"-")</f>
        <v>22500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0.14285714285714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0.42857142857143</v>
      </c>
      <c r="BP8" s="121">
        <v>1</v>
      </c>
      <c r="BQ8" s="122">
        <f>IFERROR(BP8/BN8,"-")</f>
        <v>0.33333333333333</v>
      </c>
      <c r="BR8" s="123">
        <v>25000</v>
      </c>
      <c r="BS8" s="124">
        <f>IFERROR(BR8/BN8,"-")</f>
        <v>8333.3333333333</v>
      </c>
      <c r="BT8" s="125"/>
      <c r="BU8" s="125"/>
      <c r="BV8" s="125">
        <v>1</v>
      </c>
      <c r="BW8" s="126">
        <v>1</v>
      </c>
      <c r="BX8" s="127">
        <f>IF(P8=0,"",IF(BW8=0,"",(BW8/P8)))</f>
        <v>0.14285714285714</v>
      </c>
      <c r="BY8" s="128">
        <v>1</v>
      </c>
      <c r="BZ8" s="129">
        <f>IFERROR(BY8/BW8,"-")</f>
        <v>1</v>
      </c>
      <c r="CA8" s="130">
        <v>90000</v>
      </c>
      <c r="CB8" s="131">
        <f>IFERROR(CA8/BW8,"-")</f>
        <v>90000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45000</v>
      </c>
      <c r="CQ8" s="141">
        <v>90000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5</v>
      </c>
      <c r="L9" s="81">
        <v>0</v>
      </c>
      <c r="M9" s="81">
        <v>54</v>
      </c>
      <c r="N9" s="91">
        <v>4</v>
      </c>
      <c r="O9" s="92">
        <v>0</v>
      </c>
      <c r="P9" s="93">
        <f>N9+O9</f>
        <v>4</v>
      </c>
      <c r="Q9" s="82">
        <f>IFERROR(P9/M9,"-")</f>
        <v>0.074074074074074</v>
      </c>
      <c r="R9" s="81">
        <v>1</v>
      </c>
      <c r="S9" s="81">
        <v>1</v>
      </c>
      <c r="T9" s="82">
        <f>IFERROR(S9/(O9+P9),"-")</f>
        <v>0.25</v>
      </c>
      <c r="U9" s="182"/>
      <c r="V9" s="84">
        <v>1</v>
      </c>
      <c r="W9" s="82">
        <f>IF(P9=0,"-",V9/P9)</f>
        <v>0.25</v>
      </c>
      <c r="X9" s="186">
        <v>5000</v>
      </c>
      <c r="Y9" s="187">
        <f>IFERROR(X9/P9,"-")</f>
        <v>1250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0.75</v>
      </c>
      <c r="BP9" s="121">
        <v>1</v>
      </c>
      <c r="BQ9" s="122">
        <f>IFERROR(BP9/BN9,"-")</f>
        <v>0.33333333333333</v>
      </c>
      <c r="BR9" s="123">
        <v>5000</v>
      </c>
      <c r="BS9" s="124">
        <f>IFERROR(BR9/BN9,"-")</f>
        <v>1666.6666666667</v>
      </c>
      <c r="BT9" s="125">
        <v>1</v>
      </c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5000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176</v>
      </c>
      <c r="L10" s="81">
        <v>138</v>
      </c>
      <c r="M10" s="81">
        <v>50</v>
      </c>
      <c r="N10" s="91">
        <v>50</v>
      </c>
      <c r="O10" s="92">
        <v>0</v>
      </c>
      <c r="P10" s="93">
        <f>N10+O10</f>
        <v>50</v>
      </c>
      <c r="Q10" s="82">
        <f>IFERROR(P10/M10,"-")</f>
        <v>1</v>
      </c>
      <c r="R10" s="81">
        <v>3</v>
      </c>
      <c r="S10" s="81">
        <v>14</v>
      </c>
      <c r="T10" s="82">
        <f>IFERROR(S10/(O10+P10),"-")</f>
        <v>0.28</v>
      </c>
      <c r="U10" s="182"/>
      <c r="V10" s="84">
        <v>11</v>
      </c>
      <c r="W10" s="82">
        <f>IF(P10=0,"-",V10/P10)</f>
        <v>0.22</v>
      </c>
      <c r="X10" s="186">
        <v>662000</v>
      </c>
      <c r="Y10" s="187">
        <f>IFERROR(X10/P10,"-")</f>
        <v>13240</v>
      </c>
      <c r="Z10" s="187">
        <f>IFERROR(X10/V10,"-")</f>
        <v>60181.818181818</v>
      </c>
      <c r="AA10" s="188"/>
      <c r="AB10" s="85"/>
      <c r="AC10" s="79"/>
      <c r="AD10" s="94">
        <v>3</v>
      </c>
      <c r="AE10" s="95">
        <f>IF(P10=0,"",IF(AD10=0,"",(AD10/P10)))</f>
        <v>0.06</v>
      </c>
      <c r="AF10" s="94">
        <v>1</v>
      </c>
      <c r="AG10" s="96">
        <f>IFERROR(AF10/AD10,"-")</f>
        <v>0.33333333333333</v>
      </c>
      <c r="AH10" s="97">
        <v>31000</v>
      </c>
      <c r="AI10" s="98">
        <f>IFERROR(AH10/AD10,"-")</f>
        <v>10333.333333333</v>
      </c>
      <c r="AJ10" s="99"/>
      <c r="AK10" s="99"/>
      <c r="AL10" s="99">
        <v>1</v>
      </c>
      <c r="AM10" s="100">
        <v>3</v>
      </c>
      <c r="AN10" s="101">
        <f>IF(P10=0,"",IF(AM10=0,"",(AM10/P10)))</f>
        <v>0.06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15</v>
      </c>
      <c r="BF10" s="113">
        <f>IF(P10=0,"",IF(BE10=0,"",(BE10/P10)))</f>
        <v>0.3</v>
      </c>
      <c r="BG10" s="112">
        <v>2</v>
      </c>
      <c r="BH10" s="114">
        <f>IFERROR(BG10/BE10,"-")</f>
        <v>0.13333333333333</v>
      </c>
      <c r="BI10" s="115">
        <v>113000</v>
      </c>
      <c r="BJ10" s="116">
        <f>IFERROR(BI10/BE10,"-")</f>
        <v>7533.3333333333</v>
      </c>
      <c r="BK10" s="117">
        <v>1</v>
      </c>
      <c r="BL10" s="117"/>
      <c r="BM10" s="117">
        <v>1</v>
      </c>
      <c r="BN10" s="119">
        <v>13</v>
      </c>
      <c r="BO10" s="120">
        <f>IF(P10=0,"",IF(BN10=0,"",(BN10/P10)))</f>
        <v>0.26</v>
      </c>
      <c r="BP10" s="121">
        <v>2</v>
      </c>
      <c r="BQ10" s="122">
        <f>IFERROR(BP10/BN10,"-")</f>
        <v>0.15384615384615</v>
      </c>
      <c r="BR10" s="123">
        <v>295000</v>
      </c>
      <c r="BS10" s="124">
        <f>IFERROR(BR10/BN10,"-")</f>
        <v>22692.307692308</v>
      </c>
      <c r="BT10" s="125"/>
      <c r="BU10" s="125"/>
      <c r="BV10" s="125">
        <v>2</v>
      </c>
      <c r="BW10" s="126">
        <v>14</v>
      </c>
      <c r="BX10" s="127">
        <f>IF(P10=0,"",IF(BW10=0,"",(BW10/P10)))</f>
        <v>0.28</v>
      </c>
      <c r="BY10" s="128">
        <v>6</v>
      </c>
      <c r="BZ10" s="129">
        <f>IFERROR(BY10/BW10,"-")</f>
        <v>0.42857142857143</v>
      </c>
      <c r="CA10" s="130">
        <v>257000</v>
      </c>
      <c r="CB10" s="131">
        <f>IFERROR(CA10/BW10,"-")</f>
        <v>18357.142857143</v>
      </c>
      <c r="CC10" s="132"/>
      <c r="CD10" s="132">
        <v>1</v>
      </c>
      <c r="CE10" s="132">
        <v>5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11</v>
      </c>
      <c r="CP10" s="141">
        <v>662000</v>
      </c>
      <c r="CQ10" s="141">
        <v>184000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0.55964912280702</v>
      </c>
      <c r="B11" s="203" t="s">
        <v>78</v>
      </c>
      <c r="C11" s="203"/>
      <c r="D11" s="203" t="s">
        <v>62</v>
      </c>
      <c r="E11" s="203" t="s">
        <v>63</v>
      </c>
      <c r="F11" s="203" t="s">
        <v>64</v>
      </c>
      <c r="G11" s="203" t="s">
        <v>79</v>
      </c>
      <c r="H11" s="90" t="s">
        <v>66</v>
      </c>
      <c r="I11" s="205" t="s">
        <v>80</v>
      </c>
      <c r="J11" s="188">
        <v>570000</v>
      </c>
      <c r="K11" s="81">
        <v>21</v>
      </c>
      <c r="L11" s="81">
        <v>0</v>
      </c>
      <c r="M11" s="81">
        <v>69</v>
      </c>
      <c r="N11" s="91">
        <v>8</v>
      </c>
      <c r="O11" s="92">
        <v>0</v>
      </c>
      <c r="P11" s="93">
        <f>N11+O11</f>
        <v>8</v>
      </c>
      <c r="Q11" s="82">
        <f>IFERROR(P11/M11,"-")</f>
        <v>0.11594202898551</v>
      </c>
      <c r="R11" s="81">
        <v>1</v>
      </c>
      <c r="S11" s="81">
        <v>3</v>
      </c>
      <c r="T11" s="82">
        <f>IFERROR(S11/(O11+P11),"-")</f>
        <v>0.375</v>
      </c>
      <c r="U11" s="182">
        <f>IFERROR(J11/SUM(P11:P16),"-")</f>
        <v>15000</v>
      </c>
      <c r="V11" s="84">
        <v>2</v>
      </c>
      <c r="W11" s="82">
        <f>IF(P11=0,"-",V11/P11)</f>
        <v>0.25</v>
      </c>
      <c r="X11" s="186">
        <v>74000</v>
      </c>
      <c r="Y11" s="187">
        <f>IFERROR(X11/P11,"-")</f>
        <v>9250</v>
      </c>
      <c r="Z11" s="187">
        <f>IFERROR(X11/V11,"-")</f>
        <v>37000</v>
      </c>
      <c r="AA11" s="188">
        <f>SUM(X11:X16)-SUM(J11:J16)</f>
        <v>-251000</v>
      </c>
      <c r="AB11" s="85">
        <f>SUM(X11:X16)/SUM(J11:J16)</f>
        <v>0.55964912280702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0.125</v>
      </c>
      <c r="AX11" s="106">
        <v>1</v>
      </c>
      <c r="AY11" s="108">
        <f>IFERROR(AX11/AV11,"-")</f>
        <v>1</v>
      </c>
      <c r="AZ11" s="109">
        <v>4000</v>
      </c>
      <c r="BA11" s="110">
        <f>IFERROR(AZ11/AV11,"-")</f>
        <v>4000</v>
      </c>
      <c r="BB11" s="111"/>
      <c r="BC11" s="111">
        <v>1</v>
      </c>
      <c r="BD11" s="111"/>
      <c r="BE11" s="112">
        <v>1</v>
      </c>
      <c r="BF11" s="113">
        <f>IF(P11=0,"",IF(BE11=0,"",(BE11/P11)))</f>
        <v>0.125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0.25</v>
      </c>
      <c r="BY11" s="128">
        <v>1</v>
      </c>
      <c r="BZ11" s="129">
        <f>IFERROR(BY11/BW11,"-")</f>
        <v>0.5</v>
      </c>
      <c r="CA11" s="130">
        <v>70000</v>
      </c>
      <c r="CB11" s="131">
        <f>IFERROR(CA11/BW11,"-")</f>
        <v>35000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74000</v>
      </c>
      <c r="CQ11" s="141">
        <v>70000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62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54</v>
      </c>
      <c r="L12" s="81">
        <v>43</v>
      </c>
      <c r="M12" s="81">
        <v>6</v>
      </c>
      <c r="N12" s="91">
        <v>14</v>
      </c>
      <c r="O12" s="92">
        <v>0</v>
      </c>
      <c r="P12" s="93">
        <f>N12+O12</f>
        <v>14</v>
      </c>
      <c r="Q12" s="82">
        <f>IFERROR(P12/M12,"-")</f>
        <v>2.3333333333333</v>
      </c>
      <c r="R12" s="81">
        <v>2</v>
      </c>
      <c r="S12" s="81">
        <v>2</v>
      </c>
      <c r="T12" s="82">
        <f>IFERROR(S12/(O12+P12),"-")</f>
        <v>0.14285714285714</v>
      </c>
      <c r="U12" s="182"/>
      <c r="V12" s="84">
        <v>4</v>
      </c>
      <c r="W12" s="82">
        <f>IF(P12=0,"-",V12/P12)</f>
        <v>0.28571428571429</v>
      </c>
      <c r="X12" s="186">
        <v>227000</v>
      </c>
      <c r="Y12" s="187">
        <f>IFERROR(X12/P12,"-")</f>
        <v>16214.285714286</v>
      </c>
      <c r="Z12" s="187">
        <f>IFERROR(X12/V12,"-")</f>
        <v>56750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0.071428571428571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0.071428571428571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0.28571428571429</v>
      </c>
      <c r="BP12" s="121">
        <v>1</v>
      </c>
      <c r="BQ12" s="122">
        <f>IFERROR(BP12/BN12,"-")</f>
        <v>0.25</v>
      </c>
      <c r="BR12" s="123">
        <v>10000</v>
      </c>
      <c r="BS12" s="124">
        <f>IFERROR(BR12/BN12,"-")</f>
        <v>2500</v>
      </c>
      <c r="BT12" s="125"/>
      <c r="BU12" s="125">
        <v>1</v>
      </c>
      <c r="BV12" s="125"/>
      <c r="BW12" s="126">
        <v>7</v>
      </c>
      <c r="BX12" s="127">
        <f>IF(P12=0,"",IF(BW12=0,"",(BW12/P12)))</f>
        <v>0.5</v>
      </c>
      <c r="BY12" s="128">
        <v>2</v>
      </c>
      <c r="BZ12" s="129">
        <f>IFERROR(BY12/BW12,"-")</f>
        <v>0.28571428571429</v>
      </c>
      <c r="CA12" s="130">
        <v>237000</v>
      </c>
      <c r="CB12" s="131">
        <f>IFERROR(CA12/BW12,"-")</f>
        <v>33857.142857143</v>
      </c>
      <c r="CC12" s="132"/>
      <c r="CD12" s="132"/>
      <c r="CE12" s="132">
        <v>2</v>
      </c>
      <c r="CF12" s="133">
        <v>1</v>
      </c>
      <c r="CG12" s="134">
        <f>IF(P12=0,"",IF(CF12=0,"",(CF12/P12)))</f>
        <v>0.071428571428571</v>
      </c>
      <c r="CH12" s="135">
        <v>1</v>
      </c>
      <c r="CI12" s="136">
        <f>IFERROR(CH12/CF12,"-")</f>
        <v>1</v>
      </c>
      <c r="CJ12" s="137">
        <v>5000</v>
      </c>
      <c r="CK12" s="138">
        <f>IFERROR(CJ12/CF12,"-")</f>
        <v>5000</v>
      </c>
      <c r="CL12" s="139">
        <v>1</v>
      </c>
      <c r="CM12" s="139"/>
      <c r="CN12" s="139"/>
      <c r="CO12" s="140">
        <v>4</v>
      </c>
      <c r="CP12" s="141">
        <v>227000</v>
      </c>
      <c r="CQ12" s="141">
        <v>144000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62</v>
      </c>
      <c r="E13" s="203" t="s">
        <v>63</v>
      </c>
      <c r="F13" s="203" t="s">
        <v>64</v>
      </c>
      <c r="G13" s="203" t="s">
        <v>83</v>
      </c>
      <c r="H13" s="90" t="s">
        <v>84</v>
      </c>
      <c r="I13" s="205" t="s">
        <v>85</v>
      </c>
      <c r="J13" s="188"/>
      <c r="K13" s="81">
        <v>12</v>
      </c>
      <c r="L13" s="81">
        <v>0</v>
      </c>
      <c r="M13" s="81">
        <v>40</v>
      </c>
      <c r="N13" s="91">
        <v>4</v>
      </c>
      <c r="O13" s="92">
        <v>1</v>
      </c>
      <c r="P13" s="93">
        <f>N13+O13</f>
        <v>5</v>
      </c>
      <c r="Q13" s="82">
        <f>IFERROR(P13/M13,"-")</f>
        <v>0.125</v>
      </c>
      <c r="R13" s="81">
        <v>0</v>
      </c>
      <c r="S13" s="81">
        <v>3</v>
      </c>
      <c r="T13" s="82">
        <f>IFERROR(S13/(O13+P13),"-")</f>
        <v>0.5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0.6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0.2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86</v>
      </c>
      <c r="C14" s="203"/>
      <c r="D14" s="203" t="s">
        <v>62</v>
      </c>
      <c r="E14" s="203" t="s">
        <v>63</v>
      </c>
      <c r="F14" s="203" t="s">
        <v>76</v>
      </c>
      <c r="G14" s="203"/>
      <c r="H14" s="90"/>
      <c r="I14" s="90"/>
      <c r="J14" s="188"/>
      <c r="K14" s="81">
        <v>38</v>
      </c>
      <c r="L14" s="81">
        <v>27</v>
      </c>
      <c r="M14" s="81">
        <v>12</v>
      </c>
      <c r="N14" s="91">
        <v>2</v>
      </c>
      <c r="O14" s="92">
        <v>0</v>
      </c>
      <c r="P14" s="93">
        <f>N14+O14</f>
        <v>2</v>
      </c>
      <c r="Q14" s="82">
        <f>IFERROR(P14/M14,"-")</f>
        <v>0.16666666666667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1</v>
      </c>
      <c r="CG14" s="134">
        <f>IF(P14=0,"",IF(CF14=0,"",(CF14/P14)))</f>
        <v>0.5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88</v>
      </c>
      <c r="E15" s="203" t="s">
        <v>89</v>
      </c>
      <c r="F15" s="203" t="s">
        <v>64</v>
      </c>
      <c r="G15" s="203" t="s">
        <v>83</v>
      </c>
      <c r="H15" s="90" t="s">
        <v>84</v>
      </c>
      <c r="I15" s="205" t="s">
        <v>90</v>
      </c>
      <c r="J15" s="188"/>
      <c r="K15" s="81">
        <v>6</v>
      </c>
      <c r="L15" s="81">
        <v>0</v>
      </c>
      <c r="M15" s="81">
        <v>31</v>
      </c>
      <c r="N15" s="91">
        <v>3</v>
      </c>
      <c r="O15" s="92">
        <v>0</v>
      </c>
      <c r="P15" s="93">
        <f>N15+O15</f>
        <v>3</v>
      </c>
      <c r="Q15" s="82">
        <f>IFERROR(P15/M15,"-")</f>
        <v>0.096774193548387</v>
      </c>
      <c r="R15" s="81">
        <v>1</v>
      </c>
      <c r="S15" s="81">
        <v>1</v>
      </c>
      <c r="T15" s="82">
        <f>IFERROR(S15/(O15+P15),"-")</f>
        <v>0.33333333333333</v>
      </c>
      <c r="U15" s="182"/>
      <c r="V15" s="84">
        <v>1</v>
      </c>
      <c r="W15" s="82">
        <f>IF(P15=0,"-",V15/P15)</f>
        <v>0.33333333333333</v>
      </c>
      <c r="X15" s="186">
        <v>13000</v>
      </c>
      <c r="Y15" s="187">
        <f>IFERROR(X15/P15,"-")</f>
        <v>4333.3333333333</v>
      </c>
      <c r="Z15" s="187">
        <f>IFERROR(X15/V15,"-")</f>
        <v>13000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0.66666666666667</v>
      </c>
      <c r="BG15" s="112">
        <v>1</v>
      </c>
      <c r="BH15" s="114">
        <f>IFERROR(BG15/BE15,"-")</f>
        <v>0.5</v>
      </c>
      <c r="BI15" s="115">
        <v>13000</v>
      </c>
      <c r="BJ15" s="116">
        <f>IFERROR(BI15/BE15,"-")</f>
        <v>6500</v>
      </c>
      <c r="BK15" s="117"/>
      <c r="BL15" s="117"/>
      <c r="BM15" s="117">
        <v>1</v>
      </c>
      <c r="BN15" s="119">
        <v>1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13000</v>
      </c>
      <c r="CQ15" s="141">
        <v>13000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88</v>
      </c>
      <c r="E16" s="203" t="s">
        <v>89</v>
      </c>
      <c r="F16" s="203" t="s">
        <v>76</v>
      </c>
      <c r="G16" s="203"/>
      <c r="H16" s="90"/>
      <c r="I16" s="90"/>
      <c r="J16" s="188"/>
      <c r="K16" s="81">
        <v>46</v>
      </c>
      <c r="L16" s="81">
        <v>18</v>
      </c>
      <c r="M16" s="81">
        <v>20</v>
      </c>
      <c r="N16" s="91">
        <v>6</v>
      </c>
      <c r="O16" s="92">
        <v>0</v>
      </c>
      <c r="P16" s="93">
        <f>N16+O16</f>
        <v>6</v>
      </c>
      <c r="Q16" s="82">
        <f>IFERROR(P16/M16,"-")</f>
        <v>0.3</v>
      </c>
      <c r="R16" s="81">
        <v>4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0.33333333333333</v>
      </c>
      <c r="X16" s="186">
        <v>5000</v>
      </c>
      <c r="Y16" s="187">
        <f>IFERROR(X16/P16,"-")</f>
        <v>833.33333333333</v>
      </c>
      <c r="Z16" s="187">
        <f>IFERROR(X16/V16,"-")</f>
        <v>2500</v>
      </c>
      <c r="AA16" s="188"/>
      <c r="AB16" s="85"/>
      <c r="AC16" s="79"/>
      <c r="AD16" s="94">
        <v>1</v>
      </c>
      <c r="AE16" s="95">
        <f>IF(P16=0,"",IF(AD16=0,"",(AD16/P16)))</f>
        <v>0.16666666666667</v>
      </c>
      <c r="AF16" s="94">
        <v>1</v>
      </c>
      <c r="AG16" s="96">
        <f>IFERROR(AF16/AD16,"-")</f>
        <v>1</v>
      </c>
      <c r="AH16" s="97">
        <v>5000</v>
      </c>
      <c r="AI16" s="98">
        <f>IFERROR(AH16/AD16,"-")</f>
        <v>5000</v>
      </c>
      <c r="AJ16" s="99">
        <v>1</v>
      </c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4</v>
      </c>
      <c r="BO16" s="120">
        <f>IF(P16=0,"",IF(BN16=0,"",(BN16/P16)))</f>
        <v>0.66666666666667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0.16666666666667</v>
      </c>
      <c r="BY16" s="128">
        <v>1</v>
      </c>
      <c r="BZ16" s="129">
        <f>IFERROR(BY16/BW16,"-")</f>
        <v>1</v>
      </c>
      <c r="CA16" s="130">
        <v>3000</v>
      </c>
      <c r="CB16" s="131">
        <f>IFERROR(CA16/BW16,"-")</f>
        <v>3000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5000</v>
      </c>
      <c r="CQ16" s="141">
        <v>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1.4511111111111</v>
      </c>
      <c r="B17" s="203" t="s">
        <v>92</v>
      </c>
      <c r="C17" s="203"/>
      <c r="D17" s="203" t="s">
        <v>93</v>
      </c>
      <c r="E17" s="203" t="s">
        <v>63</v>
      </c>
      <c r="F17" s="203" t="s">
        <v>64</v>
      </c>
      <c r="G17" s="203" t="s">
        <v>94</v>
      </c>
      <c r="H17" s="90" t="s">
        <v>95</v>
      </c>
      <c r="I17" s="204" t="s">
        <v>96</v>
      </c>
      <c r="J17" s="188">
        <v>450000</v>
      </c>
      <c r="K17" s="81">
        <v>18</v>
      </c>
      <c r="L17" s="81">
        <v>0</v>
      </c>
      <c r="M17" s="81">
        <v>74</v>
      </c>
      <c r="N17" s="91">
        <v>9</v>
      </c>
      <c r="O17" s="92">
        <v>0</v>
      </c>
      <c r="P17" s="93">
        <f>N17+O17</f>
        <v>9</v>
      </c>
      <c r="Q17" s="82">
        <f>IFERROR(P17/M17,"-")</f>
        <v>0.12162162162162</v>
      </c>
      <c r="R17" s="81">
        <v>1</v>
      </c>
      <c r="S17" s="81">
        <v>3</v>
      </c>
      <c r="T17" s="82">
        <f>IFERROR(S17/(O17+P17),"-")</f>
        <v>0.33333333333333</v>
      </c>
      <c r="U17" s="182">
        <f>IFERROR(J17/SUM(P17:P18),"-")</f>
        <v>22500</v>
      </c>
      <c r="V17" s="84">
        <v>2</v>
      </c>
      <c r="W17" s="82">
        <f>IF(P17=0,"-",V17/P17)</f>
        <v>0.22222222222222</v>
      </c>
      <c r="X17" s="186">
        <v>370000</v>
      </c>
      <c r="Y17" s="187">
        <f>IFERROR(X17/P17,"-")</f>
        <v>41111.111111111</v>
      </c>
      <c r="Z17" s="187">
        <f>IFERROR(X17/V17,"-")</f>
        <v>185000</v>
      </c>
      <c r="AA17" s="188">
        <f>SUM(X17:X18)-SUM(J17:J18)</f>
        <v>203000</v>
      </c>
      <c r="AB17" s="85">
        <f>SUM(X17:X18)/SUM(J17:J18)</f>
        <v>1.4511111111111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0.11111111111111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0.11111111111111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7</v>
      </c>
      <c r="BO17" s="120">
        <f>IF(P17=0,"",IF(BN17=0,"",(BN17/P17)))</f>
        <v>0.77777777777778</v>
      </c>
      <c r="BP17" s="121">
        <v>2</v>
      </c>
      <c r="BQ17" s="122">
        <f>IFERROR(BP17/BN17,"-")</f>
        <v>0.28571428571429</v>
      </c>
      <c r="BR17" s="123">
        <v>370000</v>
      </c>
      <c r="BS17" s="124">
        <f>IFERROR(BR17/BN17,"-")</f>
        <v>52857.142857143</v>
      </c>
      <c r="BT17" s="125"/>
      <c r="BU17" s="125">
        <v>1</v>
      </c>
      <c r="BV17" s="125">
        <v>1</v>
      </c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370000</v>
      </c>
      <c r="CQ17" s="141">
        <v>364000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97</v>
      </c>
      <c r="C18" s="203"/>
      <c r="D18" s="203" t="s">
        <v>93</v>
      </c>
      <c r="E18" s="203" t="s">
        <v>63</v>
      </c>
      <c r="F18" s="203" t="s">
        <v>76</v>
      </c>
      <c r="G18" s="203"/>
      <c r="H18" s="90"/>
      <c r="I18" s="90"/>
      <c r="J18" s="188"/>
      <c r="K18" s="81">
        <v>52</v>
      </c>
      <c r="L18" s="81">
        <v>38</v>
      </c>
      <c r="M18" s="81">
        <v>2</v>
      </c>
      <c r="N18" s="91">
        <v>11</v>
      </c>
      <c r="O18" s="92">
        <v>0</v>
      </c>
      <c r="P18" s="93">
        <f>N18+O18</f>
        <v>11</v>
      </c>
      <c r="Q18" s="82">
        <f>IFERROR(P18/M18,"-")</f>
        <v>5.5</v>
      </c>
      <c r="R18" s="81">
        <v>1</v>
      </c>
      <c r="S18" s="81">
        <v>5</v>
      </c>
      <c r="T18" s="82">
        <f>IFERROR(S18/(O18+P18),"-")</f>
        <v>0.45454545454545</v>
      </c>
      <c r="U18" s="182"/>
      <c r="V18" s="84">
        <v>4</v>
      </c>
      <c r="W18" s="82">
        <f>IF(P18=0,"-",V18/P18)</f>
        <v>0.36363636363636</v>
      </c>
      <c r="X18" s="186">
        <v>283000</v>
      </c>
      <c r="Y18" s="187">
        <f>IFERROR(X18/P18,"-")</f>
        <v>25727.272727273</v>
      </c>
      <c r="Z18" s="187">
        <f>IFERROR(X18/V18,"-")</f>
        <v>70750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2</v>
      </c>
      <c r="AW18" s="107">
        <f>IF(P18=0,"",IF(AV18=0,"",(AV18/P18)))</f>
        <v>0.18181818181818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3</v>
      </c>
      <c r="BF18" s="113">
        <f>IF(P18=0,"",IF(BE18=0,"",(BE18/P18)))</f>
        <v>0.27272727272727</v>
      </c>
      <c r="BG18" s="112">
        <v>1</v>
      </c>
      <c r="BH18" s="114">
        <f>IFERROR(BG18/BE18,"-")</f>
        <v>0.33333333333333</v>
      </c>
      <c r="BI18" s="115">
        <v>61000</v>
      </c>
      <c r="BJ18" s="116">
        <f>IFERROR(BI18/BE18,"-")</f>
        <v>20333.333333333</v>
      </c>
      <c r="BK18" s="117"/>
      <c r="BL18" s="117"/>
      <c r="BM18" s="117">
        <v>1</v>
      </c>
      <c r="BN18" s="119">
        <v>4</v>
      </c>
      <c r="BO18" s="120">
        <f>IF(P18=0,"",IF(BN18=0,"",(BN18/P18)))</f>
        <v>0.36363636363636</v>
      </c>
      <c r="BP18" s="121">
        <v>1</v>
      </c>
      <c r="BQ18" s="122">
        <f>IFERROR(BP18/BN18,"-")</f>
        <v>0.25</v>
      </c>
      <c r="BR18" s="123">
        <v>21000</v>
      </c>
      <c r="BS18" s="124">
        <f>IFERROR(BR18/BN18,"-")</f>
        <v>5250</v>
      </c>
      <c r="BT18" s="125"/>
      <c r="BU18" s="125"/>
      <c r="BV18" s="125">
        <v>1</v>
      </c>
      <c r="BW18" s="126">
        <v>2</v>
      </c>
      <c r="BX18" s="127">
        <f>IF(P18=0,"",IF(BW18=0,"",(BW18/P18)))</f>
        <v>0.18181818181818</v>
      </c>
      <c r="BY18" s="128">
        <v>2</v>
      </c>
      <c r="BZ18" s="129">
        <f>IFERROR(BY18/BW18,"-")</f>
        <v>1</v>
      </c>
      <c r="CA18" s="130">
        <v>291000</v>
      </c>
      <c r="CB18" s="131">
        <f>IFERROR(CA18/BW18,"-")</f>
        <v>145500</v>
      </c>
      <c r="CC18" s="132"/>
      <c r="CD18" s="132"/>
      <c r="CE18" s="132">
        <v>2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4</v>
      </c>
      <c r="CP18" s="141">
        <v>283000</v>
      </c>
      <c r="CQ18" s="141">
        <v>275000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0.41875</v>
      </c>
      <c r="B19" s="203" t="s">
        <v>98</v>
      </c>
      <c r="C19" s="203"/>
      <c r="D19" s="203" t="s">
        <v>93</v>
      </c>
      <c r="E19" s="203" t="s">
        <v>63</v>
      </c>
      <c r="F19" s="203" t="s">
        <v>64</v>
      </c>
      <c r="G19" s="203" t="s">
        <v>99</v>
      </c>
      <c r="H19" s="90" t="s">
        <v>100</v>
      </c>
      <c r="I19" s="204" t="s">
        <v>96</v>
      </c>
      <c r="J19" s="188">
        <v>320000</v>
      </c>
      <c r="K19" s="81">
        <v>21</v>
      </c>
      <c r="L19" s="81">
        <v>0</v>
      </c>
      <c r="M19" s="81">
        <v>66</v>
      </c>
      <c r="N19" s="91">
        <v>9</v>
      </c>
      <c r="O19" s="92">
        <v>0</v>
      </c>
      <c r="P19" s="93">
        <f>N19+O19</f>
        <v>9</v>
      </c>
      <c r="Q19" s="82">
        <f>IFERROR(P19/M19,"-")</f>
        <v>0.13636363636364</v>
      </c>
      <c r="R19" s="81">
        <v>0</v>
      </c>
      <c r="S19" s="81">
        <v>5</v>
      </c>
      <c r="T19" s="82">
        <f>IFERROR(S19/(O19+P19),"-")</f>
        <v>0.55555555555556</v>
      </c>
      <c r="U19" s="182">
        <f>IFERROR(J19/SUM(P19:P20),"-")</f>
        <v>16842.105263158</v>
      </c>
      <c r="V19" s="84">
        <v>3</v>
      </c>
      <c r="W19" s="82">
        <f>IF(P19=0,"-",V19/P19)</f>
        <v>0.33333333333333</v>
      </c>
      <c r="X19" s="186">
        <v>28000</v>
      </c>
      <c r="Y19" s="187">
        <f>IFERROR(X19/P19,"-")</f>
        <v>3111.1111111111</v>
      </c>
      <c r="Z19" s="187">
        <f>IFERROR(X19/V19,"-")</f>
        <v>9333.3333333333</v>
      </c>
      <c r="AA19" s="188">
        <f>SUM(X19:X20)-SUM(J19:J20)</f>
        <v>-186000</v>
      </c>
      <c r="AB19" s="85">
        <f>SUM(X19:X20)/SUM(J19:J20)</f>
        <v>0.41875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0.11111111111111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</v>
      </c>
      <c r="BF19" s="113">
        <f>IF(P19=0,"",IF(BE19=0,"",(BE19/P19)))</f>
        <v>0.22222222222222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5</v>
      </c>
      <c r="BO19" s="120">
        <f>IF(P19=0,"",IF(BN19=0,"",(BN19/P19)))</f>
        <v>0.55555555555556</v>
      </c>
      <c r="BP19" s="121">
        <v>3</v>
      </c>
      <c r="BQ19" s="122">
        <f>IFERROR(BP19/BN19,"-")</f>
        <v>0.6</v>
      </c>
      <c r="BR19" s="123">
        <v>28000</v>
      </c>
      <c r="BS19" s="124">
        <f>IFERROR(BR19/BN19,"-")</f>
        <v>5600</v>
      </c>
      <c r="BT19" s="125">
        <v>1</v>
      </c>
      <c r="BU19" s="125">
        <v>2</v>
      </c>
      <c r="BV19" s="125"/>
      <c r="BW19" s="126">
        <v>1</v>
      </c>
      <c r="BX19" s="127">
        <f>IF(P19=0,"",IF(BW19=0,"",(BW19/P19)))</f>
        <v>0.11111111111111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3</v>
      </c>
      <c r="CP19" s="141">
        <v>28000</v>
      </c>
      <c r="CQ19" s="141">
        <v>15000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101</v>
      </c>
      <c r="C20" s="203"/>
      <c r="D20" s="203" t="s">
        <v>93</v>
      </c>
      <c r="E20" s="203" t="s">
        <v>63</v>
      </c>
      <c r="F20" s="203" t="s">
        <v>76</v>
      </c>
      <c r="G20" s="203"/>
      <c r="H20" s="90"/>
      <c r="I20" s="90"/>
      <c r="J20" s="188"/>
      <c r="K20" s="81">
        <v>53</v>
      </c>
      <c r="L20" s="81">
        <v>40</v>
      </c>
      <c r="M20" s="81">
        <v>4</v>
      </c>
      <c r="N20" s="91">
        <v>10</v>
      </c>
      <c r="O20" s="92">
        <v>0</v>
      </c>
      <c r="P20" s="93">
        <f>N20+O20</f>
        <v>10</v>
      </c>
      <c r="Q20" s="82">
        <f>IFERROR(P20/M20,"-")</f>
        <v>2.5</v>
      </c>
      <c r="R20" s="81">
        <v>0</v>
      </c>
      <c r="S20" s="81">
        <v>5</v>
      </c>
      <c r="T20" s="82">
        <f>IFERROR(S20/(O20+P20),"-")</f>
        <v>0.5</v>
      </c>
      <c r="U20" s="182"/>
      <c r="V20" s="84">
        <v>5</v>
      </c>
      <c r="W20" s="82">
        <f>IF(P20=0,"-",V20/P20)</f>
        <v>0.5</v>
      </c>
      <c r="X20" s="186">
        <v>106000</v>
      </c>
      <c r="Y20" s="187">
        <f>IFERROR(X20/P20,"-")</f>
        <v>10600</v>
      </c>
      <c r="Z20" s="187">
        <f>IFERROR(X20/V20,"-")</f>
        <v>21200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3</v>
      </c>
      <c r="BF20" s="113">
        <f>IF(P20=0,"",IF(BE20=0,"",(BE20/P20)))</f>
        <v>0.3</v>
      </c>
      <c r="BG20" s="112">
        <v>1</v>
      </c>
      <c r="BH20" s="114">
        <f>IFERROR(BG20/BE20,"-")</f>
        <v>0.33333333333333</v>
      </c>
      <c r="BI20" s="115">
        <v>13000</v>
      </c>
      <c r="BJ20" s="116">
        <f>IFERROR(BI20/BE20,"-")</f>
        <v>4333.3333333333</v>
      </c>
      <c r="BK20" s="117"/>
      <c r="BL20" s="117">
        <v>1</v>
      </c>
      <c r="BM20" s="117"/>
      <c r="BN20" s="119">
        <v>3</v>
      </c>
      <c r="BO20" s="120">
        <f>IF(P20=0,"",IF(BN20=0,"",(BN20/P20)))</f>
        <v>0.3</v>
      </c>
      <c r="BP20" s="121">
        <v>2</v>
      </c>
      <c r="BQ20" s="122">
        <f>IFERROR(BP20/BN20,"-")</f>
        <v>0.66666666666667</v>
      </c>
      <c r="BR20" s="123">
        <v>60000</v>
      </c>
      <c r="BS20" s="124">
        <f>IFERROR(BR20/BN20,"-")</f>
        <v>20000</v>
      </c>
      <c r="BT20" s="125"/>
      <c r="BU20" s="125"/>
      <c r="BV20" s="125">
        <v>2</v>
      </c>
      <c r="BW20" s="126">
        <v>3</v>
      </c>
      <c r="BX20" s="127">
        <f>IF(P20=0,"",IF(BW20=0,"",(BW20/P20)))</f>
        <v>0.3</v>
      </c>
      <c r="BY20" s="128">
        <v>1</v>
      </c>
      <c r="BZ20" s="129">
        <f>IFERROR(BY20/BW20,"-")</f>
        <v>0.33333333333333</v>
      </c>
      <c r="CA20" s="130">
        <v>23000</v>
      </c>
      <c r="CB20" s="131">
        <f>IFERROR(CA20/BW20,"-")</f>
        <v>7666.6666666667</v>
      </c>
      <c r="CC20" s="132"/>
      <c r="CD20" s="132"/>
      <c r="CE20" s="132">
        <v>1</v>
      </c>
      <c r="CF20" s="133">
        <v>1</v>
      </c>
      <c r="CG20" s="134">
        <f>IF(P20=0,"",IF(CF20=0,"",(CF20/P20)))</f>
        <v>0.1</v>
      </c>
      <c r="CH20" s="135">
        <v>1</v>
      </c>
      <c r="CI20" s="136">
        <f>IFERROR(CH20/CF20,"-")</f>
        <v>1</v>
      </c>
      <c r="CJ20" s="137">
        <v>10000</v>
      </c>
      <c r="CK20" s="138">
        <f>IFERROR(CJ20/CF20,"-")</f>
        <v>10000</v>
      </c>
      <c r="CL20" s="139"/>
      <c r="CM20" s="139">
        <v>1</v>
      </c>
      <c r="CN20" s="139"/>
      <c r="CO20" s="140">
        <v>5</v>
      </c>
      <c r="CP20" s="141">
        <v>106000</v>
      </c>
      <c r="CQ20" s="141">
        <v>37000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</v>
      </c>
      <c r="B21" s="203" t="s">
        <v>102</v>
      </c>
      <c r="C21" s="203"/>
      <c r="D21" s="203" t="s">
        <v>76</v>
      </c>
      <c r="E21" s="203" t="s">
        <v>103</v>
      </c>
      <c r="F21" s="203" t="s">
        <v>64</v>
      </c>
      <c r="G21" s="203" t="s">
        <v>104</v>
      </c>
      <c r="H21" s="90" t="s">
        <v>105</v>
      </c>
      <c r="I21" s="90" t="s">
        <v>106</v>
      </c>
      <c r="J21" s="188">
        <v>150000</v>
      </c>
      <c r="K21" s="81">
        <v>2</v>
      </c>
      <c r="L21" s="81">
        <v>0</v>
      </c>
      <c r="M21" s="81">
        <v>8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>
        <f>IFERROR(J21/SUM(P21:P24),"-")</f>
        <v>21428.571428571</v>
      </c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>
        <f>SUM(X21:X24)-SUM(J21:J24)</f>
        <v>-150000</v>
      </c>
      <c r="AB21" s="85">
        <f>SUM(X21:X24)/SUM(J21:J24)</f>
        <v>0</v>
      </c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107</v>
      </c>
      <c r="C22" s="203"/>
      <c r="D22" s="203" t="s">
        <v>76</v>
      </c>
      <c r="E22" s="203" t="s">
        <v>108</v>
      </c>
      <c r="F22" s="203" t="s">
        <v>64</v>
      </c>
      <c r="G22" s="203"/>
      <c r="H22" s="90" t="s">
        <v>105</v>
      </c>
      <c r="I22" s="90"/>
      <c r="J22" s="188"/>
      <c r="K22" s="81">
        <v>0</v>
      </c>
      <c r="L22" s="81">
        <v>0</v>
      </c>
      <c r="M22" s="81">
        <v>6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109</v>
      </c>
      <c r="C23" s="203"/>
      <c r="D23" s="203" t="s">
        <v>76</v>
      </c>
      <c r="E23" s="203" t="s">
        <v>110</v>
      </c>
      <c r="F23" s="203" t="s">
        <v>64</v>
      </c>
      <c r="G23" s="203"/>
      <c r="H23" s="90" t="s">
        <v>105</v>
      </c>
      <c r="I23" s="90"/>
      <c r="J23" s="188"/>
      <c r="K23" s="81">
        <v>1</v>
      </c>
      <c r="L23" s="81">
        <v>0</v>
      </c>
      <c r="M23" s="81">
        <v>6</v>
      </c>
      <c r="N23" s="91">
        <v>1</v>
      </c>
      <c r="O23" s="92">
        <v>0</v>
      </c>
      <c r="P23" s="93">
        <f>N23+O23</f>
        <v>1</v>
      </c>
      <c r="Q23" s="82">
        <f>IFERROR(P23/M23,"-")</f>
        <v>0.16666666666667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1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111</v>
      </c>
      <c r="C24" s="203"/>
      <c r="D24" s="203" t="s">
        <v>75</v>
      </c>
      <c r="E24" s="203" t="s">
        <v>75</v>
      </c>
      <c r="F24" s="203" t="s">
        <v>76</v>
      </c>
      <c r="G24" s="203"/>
      <c r="H24" s="90"/>
      <c r="I24" s="90"/>
      <c r="J24" s="188"/>
      <c r="K24" s="81">
        <v>18</v>
      </c>
      <c r="L24" s="81">
        <v>13</v>
      </c>
      <c r="M24" s="81">
        <v>2</v>
      </c>
      <c r="N24" s="91">
        <v>6</v>
      </c>
      <c r="O24" s="92">
        <v>0</v>
      </c>
      <c r="P24" s="93">
        <f>N24+O24</f>
        <v>6</v>
      </c>
      <c r="Q24" s="82">
        <f>IFERROR(P24/M24,"-")</f>
        <v>3</v>
      </c>
      <c r="R24" s="81">
        <v>3</v>
      </c>
      <c r="S24" s="81">
        <v>1</v>
      </c>
      <c r="T24" s="82">
        <f>IFERROR(S24/(O24+P24),"-")</f>
        <v>0.16666666666667</v>
      </c>
      <c r="U24" s="182"/>
      <c r="V24" s="84">
        <v>1</v>
      </c>
      <c r="W24" s="82">
        <f>IF(P24=0,"-",V24/P24)</f>
        <v>0.16666666666667</v>
      </c>
      <c r="X24" s="186">
        <v>0</v>
      </c>
      <c r="Y24" s="187">
        <f>IFERROR(X24/P24,"-")</f>
        <v>0</v>
      </c>
      <c r="Z24" s="187">
        <f>IFERROR(X24/V24,"-")</f>
        <v>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0.16666666666667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0.33333333333333</v>
      </c>
      <c r="BP24" s="121">
        <v>1</v>
      </c>
      <c r="BQ24" s="122">
        <f>IFERROR(BP24/BN24,"-")</f>
        <v>0.5</v>
      </c>
      <c r="BR24" s="123">
        <v>104000</v>
      </c>
      <c r="BS24" s="124">
        <f>IFERROR(BR24/BN24,"-")</f>
        <v>52000</v>
      </c>
      <c r="BT24" s="125"/>
      <c r="BU24" s="125"/>
      <c r="BV24" s="125">
        <v>1</v>
      </c>
      <c r="BW24" s="126">
        <v>3</v>
      </c>
      <c r="BX24" s="127">
        <f>IF(P24=0,"",IF(BW24=0,"",(BW24/P24)))</f>
        <v>0.5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0</v>
      </c>
      <c r="CQ24" s="141">
        <v>104000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2.6266666666667</v>
      </c>
      <c r="B25" s="203" t="s">
        <v>112</v>
      </c>
      <c r="C25" s="203"/>
      <c r="D25" s="203" t="s">
        <v>93</v>
      </c>
      <c r="E25" s="203" t="s">
        <v>63</v>
      </c>
      <c r="F25" s="203" t="s">
        <v>64</v>
      </c>
      <c r="G25" s="203" t="s">
        <v>113</v>
      </c>
      <c r="H25" s="90" t="s">
        <v>66</v>
      </c>
      <c r="I25" s="205" t="s">
        <v>80</v>
      </c>
      <c r="J25" s="188">
        <v>150000</v>
      </c>
      <c r="K25" s="81">
        <v>18</v>
      </c>
      <c r="L25" s="81">
        <v>0</v>
      </c>
      <c r="M25" s="81">
        <v>68</v>
      </c>
      <c r="N25" s="91">
        <v>8</v>
      </c>
      <c r="O25" s="92">
        <v>0</v>
      </c>
      <c r="P25" s="93">
        <f>N25+O25</f>
        <v>8</v>
      </c>
      <c r="Q25" s="82">
        <f>IFERROR(P25/M25,"-")</f>
        <v>0.11764705882353</v>
      </c>
      <c r="R25" s="81">
        <v>2</v>
      </c>
      <c r="S25" s="81">
        <v>5</v>
      </c>
      <c r="T25" s="82">
        <f>IFERROR(S25/(O25+P25),"-")</f>
        <v>0.625</v>
      </c>
      <c r="U25" s="182">
        <f>IFERROR(J25/SUM(P25:P26),"-")</f>
        <v>9375</v>
      </c>
      <c r="V25" s="84">
        <v>3</v>
      </c>
      <c r="W25" s="82">
        <f>IF(P25=0,"-",V25/P25)</f>
        <v>0.375</v>
      </c>
      <c r="X25" s="186">
        <v>237000</v>
      </c>
      <c r="Y25" s="187">
        <f>IFERROR(X25/P25,"-")</f>
        <v>29625</v>
      </c>
      <c r="Z25" s="187">
        <f>IFERROR(X25/V25,"-")</f>
        <v>79000</v>
      </c>
      <c r="AA25" s="188">
        <f>SUM(X25:X26)-SUM(J25:J26)</f>
        <v>244000</v>
      </c>
      <c r="AB25" s="85">
        <f>SUM(X25:X26)/SUM(J25:J26)</f>
        <v>2.6266666666667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0.125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0.25</v>
      </c>
      <c r="BG25" s="112">
        <v>1</v>
      </c>
      <c r="BH25" s="114">
        <f>IFERROR(BG25/BE25,"-")</f>
        <v>0.5</v>
      </c>
      <c r="BI25" s="115">
        <v>10000</v>
      </c>
      <c r="BJ25" s="116">
        <f>IFERROR(BI25/BE25,"-")</f>
        <v>5000</v>
      </c>
      <c r="BK25" s="117"/>
      <c r="BL25" s="117">
        <v>1</v>
      </c>
      <c r="BM25" s="117"/>
      <c r="BN25" s="119">
        <v>4</v>
      </c>
      <c r="BO25" s="120">
        <f>IF(P25=0,"",IF(BN25=0,"",(BN25/P25)))</f>
        <v>0.5</v>
      </c>
      <c r="BP25" s="121">
        <v>1</v>
      </c>
      <c r="BQ25" s="122">
        <f>IFERROR(BP25/BN25,"-")</f>
        <v>0.25</v>
      </c>
      <c r="BR25" s="123">
        <v>224000</v>
      </c>
      <c r="BS25" s="124">
        <f>IFERROR(BR25/BN25,"-")</f>
        <v>56000</v>
      </c>
      <c r="BT25" s="125"/>
      <c r="BU25" s="125"/>
      <c r="BV25" s="125">
        <v>1</v>
      </c>
      <c r="BW25" s="126">
        <v>1</v>
      </c>
      <c r="BX25" s="127">
        <f>IF(P25=0,"",IF(BW25=0,"",(BW25/P25)))</f>
        <v>0.125</v>
      </c>
      <c r="BY25" s="128">
        <v>1</v>
      </c>
      <c r="BZ25" s="129">
        <f>IFERROR(BY25/BW25,"-")</f>
        <v>1</v>
      </c>
      <c r="CA25" s="130">
        <v>3000</v>
      </c>
      <c r="CB25" s="131">
        <f>IFERROR(CA25/BW25,"-")</f>
        <v>3000</v>
      </c>
      <c r="CC25" s="132">
        <v>1</v>
      </c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3</v>
      </c>
      <c r="CP25" s="141">
        <v>237000</v>
      </c>
      <c r="CQ25" s="141">
        <v>224000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114</v>
      </c>
      <c r="C26" s="203"/>
      <c r="D26" s="203" t="s">
        <v>93</v>
      </c>
      <c r="E26" s="203" t="s">
        <v>63</v>
      </c>
      <c r="F26" s="203" t="s">
        <v>76</v>
      </c>
      <c r="G26" s="203"/>
      <c r="H26" s="90"/>
      <c r="I26" s="90"/>
      <c r="J26" s="188"/>
      <c r="K26" s="81">
        <v>21</v>
      </c>
      <c r="L26" s="81">
        <v>18</v>
      </c>
      <c r="M26" s="81">
        <v>8</v>
      </c>
      <c r="N26" s="91">
        <v>8</v>
      </c>
      <c r="O26" s="92">
        <v>0</v>
      </c>
      <c r="P26" s="93">
        <f>N26+O26</f>
        <v>8</v>
      </c>
      <c r="Q26" s="82">
        <f>IFERROR(P26/M26,"-")</f>
        <v>1</v>
      </c>
      <c r="R26" s="81">
        <v>4</v>
      </c>
      <c r="S26" s="81">
        <v>3</v>
      </c>
      <c r="T26" s="82">
        <f>IFERROR(S26/(O26+P26),"-")</f>
        <v>0.375</v>
      </c>
      <c r="U26" s="182"/>
      <c r="V26" s="84">
        <v>5</v>
      </c>
      <c r="W26" s="82">
        <f>IF(P26=0,"-",V26/P26)</f>
        <v>0.625</v>
      </c>
      <c r="X26" s="186">
        <v>157000</v>
      </c>
      <c r="Y26" s="187">
        <f>IFERROR(X26/P26,"-")</f>
        <v>19625</v>
      </c>
      <c r="Z26" s="187">
        <f>IFERROR(X26/V26,"-")</f>
        <v>31400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0.125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0.125</v>
      </c>
      <c r="BG26" s="112">
        <v>1</v>
      </c>
      <c r="BH26" s="114">
        <f>IFERROR(BG26/BE26,"-")</f>
        <v>1</v>
      </c>
      <c r="BI26" s="115">
        <v>65000</v>
      </c>
      <c r="BJ26" s="116">
        <f>IFERROR(BI26/BE26,"-")</f>
        <v>65000</v>
      </c>
      <c r="BK26" s="117"/>
      <c r="BL26" s="117"/>
      <c r="BM26" s="117">
        <v>1</v>
      </c>
      <c r="BN26" s="119">
        <v>2</v>
      </c>
      <c r="BO26" s="120">
        <f>IF(P26=0,"",IF(BN26=0,"",(BN26/P26)))</f>
        <v>0.25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4</v>
      </c>
      <c r="BX26" s="127">
        <f>IF(P26=0,"",IF(BW26=0,"",(BW26/P26)))</f>
        <v>0.5</v>
      </c>
      <c r="BY26" s="128">
        <v>4</v>
      </c>
      <c r="BZ26" s="129">
        <f>IFERROR(BY26/BW26,"-")</f>
        <v>1</v>
      </c>
      <c r="CA26" s="130">
        <v>308300</v>
      </c>
      <c r="CB26" s="131">
        <f>IFERROR(CA26/BW26,"-")</f>
        <v>77075</v>
      </c>
      <c r="CC26" s="132"/>
      <c r="CD26" s="132">
        <v>1</v>
      </c>
      <c r="CE26" s="132">
        <v>3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5</v>
      </c>
      <c r="CP26" s="141">
        <v>157000</v>
      </c>
      <c r="CQ26" s="141">
        <v>120300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>
        <f>AB27</f>
        <v>0.28888888888889</v>
      </c>
      <c r="B27" s="203" t="s">
        <v>115</v>
      </c>
      <c r="C27" s="203"/>
      <c r="D27" s="203" t="s">
        <v>116</v>
      </c>
      <c r="E27" s="203" t="s">
        <v>117</v>
      </c>
      <c r="F27" s="203" t="s">
        <v>64</v>
      </c>
      <c r="G27" s="203" t="s">
        <v>113</v>
      </c>
      <c r="H27" s="90" t="s">
        <v>84</v>
      </c>
      <c r="I27" s="205" t="s">
        <v>118</v>
      </c>
      <c r="J27" s="188">
        <v>90000</v>
      </c>
      <c r="K27" s="81">
        <v>6</v>
      </c>
      <c r="L27" s="81">
        <v>0</v>
      </c>
      <c r="M27" s="81">
        <v>40</v>
      </c>
      <c r="N27" s="91">
        <v>1</v>
      </c>
      <c r="O27" s="92">
        <v>0</v>
      </c>
      <c r="P27" s="93">
        <f>N27+O27</f>
        <v>1</v>
      </c>
      <c r="Q27" s="82">
        <f>IFERROR(P27/M27,"-")</f>
        <v>0.025</v>
      </c>
      <c r="R27" s="81">
        <v>1</v>
      </c>
      <c r="S27" s="81">
        <v>0</v>
      </c>
      <c r="T27" s="82">
        <f>IFERROR(S27/(O27+P27),"-")</f>
        <v>0</v>
      </c>
      <c r="U27" s="182">
        <f>IFERROR(J27/SUM(P27:P28),"-")</f>
        <v>15000</v>
      </c>
      <c r="V27" s="84">
        <v>1</v>
      </c>
      <c r="W27" s="82">
        <f>IF(P27=0,"-",V27/P27)</f>
        <v>1</v>
      </c>
      <c r="X27" s="186">
        <v>0</v>
      </c>
      <c r="Y27" s="187">
        <f>IFERROR(X27/P27,"-")</f>
        <v>0</v>
      </c>
      <c r="Z27" s="187">
        <f>IFERROR(X27/V27,"-")</f>
        <v>0</v>
      </c>
      <c r="AA27" s="188">
        <f>SUM(X27:X28)-SUM(J27:J28)</f>
        <v>-64000</v>
      </c>
      <c r="AB27" s="85">
        <f>SUM(X27:X28)/SUM(J27:J28)</f>
        <v>0.28888888888889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1</v>
      </c>
      <c r="BP27" s="121">
        <v>1</v>
      </c>
      <c r="BQ27" s="122">
        <f>IFERROR(BP27/BN27,"-")</f>
        <v>1</v>
      </c>
      <c r="BR27" s="123">
        <v>15000</v>
      </c>
      <c r="BS27" s="124">
        <f>IFERROR(BR27/BN27,"-")</f>
        <v>15000</v>
      </c>
      <c r="BT27" s="125"/>
      <c r="BU27" s="125"/>
      <c r="BV27" s="125">
        <v>1</v>
      </c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0</v>
      </c>
      <c r="CQ27" s="141">
        <v>15000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119</v>
      </c>
      <c r="C28" s="203"/>
      <c r="D28" s="203" t="s">
        <v>116</v>
      </c>
      <c r="E28" s="203" t="s">
        <v>117</v>
      </c>
      <c r="F28" s="203" t="s">
        <v>76</v>
      </c>
      <c r="G28" s="203"/>
      <c r="H28" s="90"/>
      <c r="I28" s="90"/>
      <c r="J28" s="188"/>
      <c r="K28" s="81">
        <v>8</v>
      </c>
      <c r="L28" s="81">
        <v>8</v>
      </c>
      <c r="M28" s="81">
        <v>9</v>
      </c>
      <c r="N28" s="91">
        <v>5</v>
      </c>
      <c r="O28" s="92">
        <v>0</v>
      </c>
      <c r="P28" s="93">
        <f>N28+O28</f>
        <v>5</v>
      </c>
      <c r="Q28" s="82">
        <f>IFERROR(P28/M28,"-")</f>
        <v>0.55555555555556</v>
      </c>
      <c r="R28" s="81">
        <v>1</v>
      </c>
      <c r="S28" s="81">
        <v>3</v>
      </c>
      <c r="T28" s="82">
        <f>IFERROR(S28/(O28+P28),"-")</f>
        <v>0.6</v>
      </c>
      <c r="U28" s="182"/>
      <c r="V28" s="84">
        <v>2</v>
      </c>
      <c r="W28" s="82">
        <f>IF(P28=0,"-",V28/P28)</f>
        <v>0.4</v>
      </c>
      <c r="X28" s="186">
        <v>26000</v>
      </c>
      <c r="Y28" s="187">
        <f>IFERROR(X28/P28,"-")</f>
        <v>5200</v>
      </c>
      <c r="Z28" s="187">
        <f>IFERROR(X28/V28,"-")</f>
        <v>13000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0.4</v>
      </c>
      <c r="BG28" s="112">
        <v>1</v>
      </c>
      <c r="BH28" s="114">
        <f>IFERROR(BG28/BE28,"-")</f>
        <v>0.5</v>
      </c>
      <c r="BI28" s="115">
        <v>234000</v>
      </c>
      <c r="BJ28" s="116">
        <f>IFERROR(BI28/BE28,"-")</f>
        <v>117000</v>
      </c>
      <c r="BK28" s="117"/>
      <c r="BL28" s="117"/>
      <c r="BM28" s="117">
        <v>1</v>
      </c>
      <c r="BN28" s="119">
        <v>3</v>
      </c>
      <c r="BO28" s="120">
        <f>IF(P28=0,"",IF(BN28=0,"",(BN28/P28)))</f>
        <v>0.6</v>
      </c>
      <c r="BP28" s="121">
        <v>1</v>
      </c>
      <c r="BQ28" s="122">
        <f>IFERROR(BP28/BN28,"-")</f>
        <v>0.33333333333333</v>
      </c>
      <c r="BR28" s="123">
        <v>26000</v>
      </c>
      <c r="BS28" s="124">
        <f>IFERROR(BR28/BN28,"-")</f>
        <v>8666.6666666667</v>
      </c>
      <c r="BT28" s="125"/>
      <c r="BU28" s="125"/>
      <c r="BV28" s="125">
        <v>1</v>
      </c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26000</v>
      </c>
      <c r="CQ28" s="141">
        <v>234000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>
        <f>AB29</f>
        <v>1.5157894736842</v>
      </c>
      <c r="B29" s="203" t="s">
        <v>120</v>
      </c>
      <c r="C29" s="203"/>
      <c r="D29" s="203" t="s">
        <v>121</v>
      </c>
      <c r="E29" s="203" t="s">
        <v>122</v>
      </c>
      <c r="F29" s="203" t="s">
        <v>64</v>
      </c>
      <c r="G29" s="203" t="s">
        <v>123</v>
      </c>
      <c r="H29" s="90" t="s">
        <v>66</v>
      </c>
      <c r="I29" s="205" t="s">
        <v>90</v>
      </c>
      <c r="J29" s="188">
        <v>190000</v>
      </c>
      <c r="K29" s="81">
        <v>8</v>
      </c>
      <c r="L29" s="81">
        <v>0</v>
      </c>
      <c r="M29" s="81">
        <v>26</v>
      </c>
      <c r="N29" s="91">
        <v>4</v>
      </c>
      <c r="O29" s="92">
        <v>0</v>
      </c>
      <c r="P29" s="93">
        <f>N29+O29</f>
        <v>4</v>
      </c>
      <c r="Q29" s="82">
        <f>IFERROR(P29/M29,"-")</f>
        <v>0.15384615384615</v>
      </c>
      <c r="R29" s="81">
        <v>0</v>
      </c>
      <c r="S29" s="81">
        <v>1</v>
      </c>
      <c r="T29" s="82">
        <f>IFERROR(S29/(O29+P29),"-")</f>
        <v>0.25</v>
      </c>
      <c r="U29" s="182">
        <f>IFERROR(J29/SUM(P29:P30),"-")</f>
        <v>19000</v>
      </c>
      <c r="V29" s="84">
        <v>1</v>
      </c>
      <c r="W29" s="82">
        <f>IF(P29=0,"-",V29/P29)</f>
        <v>0.25</v>
      </c>
      <c r="X29" s="186">
        <v>30000</v>
      </c>
      <c r="Y29" s="187">
        <f>IFERROR(X29/P29,"-")</f>
        <v>7500</v>
      </c>
      <c r="Z29" s="187">
        <f>IFERROR(X29/V29,"-")</f>
        <v>30000</v>
      </c>
      <c r="AA29" s="188">
        <f>SUM(X29:X30)-SUM(J29:J30)</f>
        <v>98000</v>
      </c>
      <c r="AB29" s="85">
        <f>SUM(X29:X30)/SUM(J29:J30)</f>
        <v>1.5157894736842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0.25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0.5</v>
      </c>
      <c r="BP29" s="121">
        <v>1</v>
      </c>
      <c r="BQ29" s="122">
        <f>IFERROR(BP29/BN29,"-")</f>
        <v>0.5</v>
      </c>
      <c r="BR29" s="123">
        <v>30000</v>
      </c>
      <c r="BS29" s="124">
        <f>IFERROR(BR29/BN29,"-")</f>
        <v>15000</v>
      </c>
      <c r="BT29" s="125">
        <v>1</v>
      </c>
      <c r="BU29" s="125"/>
      <c r="BV29" s="125"/>
      <c r="BW29" s="126">
        <v>1</v>
      </c>
      <c r="BX29" s="127">
        <f>IF(P29=0,"",IF(BW29=0,"",(BW29/P29)))</f>
        <v>0.25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30000</v>
      </c>
      <c r="CQ29" s="141">
        <v>30000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124</v>
      </c>
      <c r="C30" s="203"/>
      <c r="D30" s="203" t="s">
        <v>121</v>
      </c>
      <c r="E30" s="203" t="s">
        <v>122</v>
      </c>
      <c r="F30" s="203" t="s">
        <v>76</v>
      </c>
      <c r="G30" s="203"/>
      <c r="H30" s="90"/>
      <c r="I30" s="90"/>
      <c r="J30" s="188"/>
      <c r="K30" s="81">
        <v>26</v>
      </c>
      <c r="L30" s="81">
        <v>21</v>
      </c>
      <c r="M30" s="81">
        <v>12</v>
      </c>
      <c r="N30" s="91">
        <v>6</v>
      </c>
      <c r="O30" s="92">
        <v>0</v>
      </c>
      <c r="P30" s="93">
        <f>N30+O30</f>
        <v>6</v>
      </c>
      <c r="Q30" s="82">
        <f>IFERROR(P30/M30,"-")</f>
        <v>0.5</v>
      </c>
      <c r="R30" s="81">
        <v>2</v>
      </c>
      <c r="S30" s="81">
        <v>1</v>
      </c>
      <c r="T30" s="82">
        <f>IFERROR(S30/(O30+P30),"-")</f>
        <v>0.16666666666667</v>
      </c>
      <c r="U30" s="182"/>
      <c r="V30" s="84">
        <v>2</v>
      </c>
      <c r="W30" s="82">
        <f>IF(P30=0,"-",V30/P30)</f>
        <v>0.33333333333333</v>
      </c>
      <c r="X30" s="186">
        <v>258000</v>
      </c>
      <c r="Y30" s="187">
        <f>IFERROR(X30/P30,"-")</f>
        <v>43000</v>
      </c>
      <c r="Z30" s="187">
        <f>IFERROR(X30/V30,"-")</f>
        <v>129000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0.5</v>
      </c>
      <c r="BP30" s="121">
        <v>1</v>
      </c>
      <c r="BQ30" s="122">
        <f>IFERROR(BP30/BN30,"-")</f>
        <v>0.33333333333333</v>
      </c>
      <c r="BR30" s="123">
        <v>71000</v>
      </c>
      <c r="BS30" s="124">
        <f>IFERROR(BR30/BN30,"-")</f>
        <v>23666.666666667</v>
      </c>
      <c r="BT30" s="125"/>
      <c r="BU30" s="125"/>
      <c r="BV30" s="125">
        <v>1</v>
      </c>
      <c r="BW30" s="126">
        <v>3</v>
      </c>
      <c r="BX30" s="127">
        <f>IF(P30=0,"",IF(BW30=0,"",(BW30/P30)))</f>
        <v>0.5</v>
      </c>
      <c r="BY30" s="128">
        <v>1</v>
      </c>
      <c r="BZ30" s="129">
        <f>IFERROR(BY30/BW30,"-")</f>
        <v>0.33333333333333</v>
      </c>
      <c r="CA30" s="130">
        <v>207000</v>
      </c>
      <c r="CB30" s="131">
        <f>IFERROR(CA30/BW30,"-")</f>
        <v>69000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258000</v>
      </c>
      <c r="CQ30" s="141">
        <v>207000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0.148</v>
      </c>
      <c r="B31" s="203" t="s">
        <v>125</v>
      </c>
      <c r="C31" s="203"/>
      <c r="D31" s="203" t="s">
        <v>126</v>
      </c>
      <c r="E31" s="203" t="s">
        <v>122</v>
      </c>
      <c r="F31" s="203" t="s">
        <v>64</v>
      </c>
      <c r="G31" s="203" t="s">
        <v>71</v>
      </c>
      <c r="H31" s="90" t="s">
        <v>127</v>
      </c>
      <c r="I31" s="90" t="s">
        <v>128</v>
      </c>
      <c r="J31" s="188">
        <v>250000</v>
      </c>
      <c r="K31" s="81">
        <v>23</v>
      </c>
      <c r="L31" s="81">
        <v>0</v>
      </c>
      <c r="M31" s="81">
        <v>92</v>
      </c>
      <c r="N31" s="91">
        <v>7</v>
      </c>
      <c r="O31" s="92">
        <v>0</v>
      </c>
      <c r="P31" s="93">
        <f>N31+O31</f>
        <v>7</v>
      </c>
      <c r="Q31" s="82">
        <f>IFERROR(P31/M31,"-")</f>
        <v>0.076086956521739</v>
      </c>
      <c r="R31" s="81">
        <v>0</v>
      </c>
      <c r="S31" s="81">
        <v>4</v>
      </c>
      <c r="T31" s="82">
        <f>IFERROR(S31/(O31+P31),"-")</f>
        <v>0.57142857142857</v>
      </c>
      <c r="U31" s="182">
        <f>IFERROR(J31/SUM(P31:P32),"-")</f>
        <v>9615.3846153846</v>
      </c>
      <c r="V31" s="84">
        <v>2</v>
      </c>
      <c r="W31" s="82">
        <f>IF(P31=0,"-",V31/P31)</f>
        <v>0.28571428571429</v>
      </c>
      <c r="X31" s="186">
        <v>8000</v>
      </c>
      <c r="Y31" s="187">
        <f>IFERROR(X31/P31,"-")</f>
        <v>1142.8571428571</v>
      </c>
      <c r="Z31" s="187">
        <f>IFERROR(X31/V31,"-")</f>
        <v>4000</v>
      </c>
      <c r="AA31" s="188">
        <f>SUM(X31:X32)-SUM(J31:J32)</f>
        <v>-213000</v>
      </c>
      <c r="AB31" s="85">
        <f>SUM(X31:X32)/SUM(J31:J32)</f>
        <v>0.148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0.14285714285714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2</v>
      </c>
      <c r="BF31" s="113">
        <f>IF(P31=0,"",IF(BE31=0,"",(BE31/P31)))</f>
        <v>0.28571428571429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0.42857142857143</v>
      </c>
      <c r="BP31" s="121">
        <v>1</v>
      </c>
      <c r="BQ31" s="122">
        <f>IFERROR(BP31/BN31,"-")</f>
        <v>0.33333333333333</v>
      </c>
      <c r="BR31" s="123">
        <v>5000</v>
      </c>
      <c r="BS31" s="124">
        <f>IFERROR(BR31/BN31,"-")</f>
        <v>1666.6666666667</v>
      </c>
      <c r="BT31" s="125">
        <v>1</v>
      </c>
      <c r="BU31" s="125"/>
      <c r="BV31" s="125"/>
      <c r="BW31" s="126">
        <v>1</v>
      </c>
      <c r="BX31" s="127">
        <f>IF(P31=0,"",IF(BW31=0,"",(BW31/P31)))</f>
        <v>0.14285714285714</v>
      </c>
      <c r="BY31" s="128">
        <v>1</v>
      </c>
      <c r="BZ31" s="129">
        <f>IFERROR(BY31/BW31,"-")</f>
        <v>1</v>
      </c>
      <c r="CA31" s="130">
        <v>3000</v>
      </c>
      <c r="CB31" s="131">
        <f>IFERROR(CA31/BW31,"-")</f>
        <v>3000</v>
      </c>
      <c r="CC31" s="132">
        <v>1</v>
      </c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8000</v>
      </c>
      <c r="CQ31" s="141">
        <v>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129</v>
      </c>
      <c r="C32" s="203"/>
      <c r="D32" s="203" t="s">
        <v>126</v>
      </c>
      <c r="E32" s="203" t="s">
        <v>122</v>
      </c>
      <c r="F32" s="203" t="s">
        <v>76</v>
      </c>
      <c r="G32" s="203"/>
      <c r="H32" s="90"/>
      <c r="I32" s="90"/>
      <c r="J32" s="188"/>
      <c r="K32" s="81">
        <v>106</v>
      </c>
      <c r="L32" s="81">
        <v>57</v>
      </c>
      <c r="M32" s="81">
        <v>6</v>
      </c>
      <c r="N32" s="91">
        <v>19</v>
      </c>
      <c r="O32" s="92">
        <v>0</v>
      </c>
      <c r="P32" s="93">
        <f>N32+O32</f>
        <v>19</v>
      </c>
      <c r="Q32" s="82">
        <f>IFERROR(P32/M32,"-")</f>
        <v>3.1666666666667</v>
      </c>
      <c r="R32" s="81">
        <v>2</v>
      </c>
      <c r="S32" s="81">
        <v>6</v>
      </c>
      <c r="T32" s="82">
        <f>IFERROR(S32/(O32+P32),"-")</f>
        <v>0.31578947368421</v>
      </c>
      <c r="U32" s="182"/>
      <c r="V32" s="84">
        <v>4</v>
      </c>
      <c r="W32" s="82">
        <f>IF(P32=0,"-",V32/P32)</f>
        <v>0.21052631578947</v>
      </c>
      <c r="X32" s="186">
        <v>29000</v>
      </c>
      <c r="Y32" s="187">
        <f>IFERROR(X32/P32,"-")</f>
        <v>1526.3157894737</v>
      </c>
      <c r="Z32" s="187">
        <f>IFERROR(X32/V32,"-")</f>
        <v>7250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0.052631578947368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5</v>
      </c>
      <c r="BF32" s="113">
        <f>IF(P32=0,"",IF(BE32=0,"",(BE32/P32)))</f>
        <v>0.26315789473684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8</v>
      </c>
      <c r="BO32" s="120">
        <f>IF(P32=0,"",IF(BN32=0,"",(BN32/P32)))</f>
        <v>0.42105263157895</v>
      </c>
      <c r="BP32" s="121">
        <v>1</v>
      </c>
      <c r="BQ32" s="122">
        <f>IFERROR(BP32/BN32,"-")</f>
        <v>0.125</v>
      </c>
      <c r="BR32" s="123">
        <v>5000</v>
      </c>
      <c r="BS32" s="124">
        <f>IFERROR(BR32/BN32,"-")</f>
        <v>625</v>
      </c>
      <c r="BT32" s="125">
        <v>1</v>
      </c>
      <c r="BU32" s="125"/>
      <c r="BV32" s="125"/>
      <c r="BW32" s="126">
        <v>4</v>
      </c>
      <c r="BX32" s="127">
        <f>IF(P32=0,"",IF(BW32=0,"",(BW32/P32)))</f>
        <v>0.21052631578947</v>
      </c>
      <c r="BY32" s="128">
        <v>2</v>
      </c>
      <c r="BZ32" s="129">
        <f>IFERROR(BY32/BW32,"-")</f>
        <v>0.5</v>
      </c>
      <c r="CA32" s="130">
        <v>33000</v>
      </c>
      <c r="CB32" s="131">
        <f>IFERROR(CA32/BW32,"-")</f>
        <v>8250</v>
      </c>
      <c r="CC32" s="132"/>
      <c r="CD32" s="132"/>
      <c r="CE32" s="132">
        <v>2</v>
      </c>
      <c r="CF32" s="133">
        <v>1</v>
      </c>
      <c r="CG32" s="134">
        <f>IF(P32=0,"",IF(CF32=0,"",(CF32/P32)))</f>
        <v>0.052631578947368</v>
      </c>
      <c r="CH32" s="135">
        <v>1</v>
      </c>
      <c r="CI32" s="136">
        <f>IFERROR(CH32/CF32,"-")</f>
        <v>1</v>
      </c>
      <c r="CJ32" s="137">
        <v>1000</v>
      </c>
      <c r="CK32" s="138">
        <f>IFERROR(CJ32/CF32,"-")</f>
        <v>1000</v>
      </c>
      <c r="CL32" s="139">
        <v>1</v>
      </c>
      <c r="CM32" s="139"/>
      <c r="CN32" s="139"/>
      <c r="CO32" s="140">
        <v>4</v>
      </c>
      <c r="CP32" s="141">
        <v>29000</v>
      </c>
      <c r="CQ32" s="141">
        <v>24000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0.61666666666667</v>
      </c>
      <c r="B33" s="203" t="s">
        <v>130</v>
      </c>
      <c r="C33" s="203"/>
      <c r="D33" s="203" t="s">
        <v>93</v>
      </c>
      <c r="E33" s="203" t="s">
        <v>103</v>
      </c>
      <c r="F33" s="203" t="s">
        <v>64</v>
      </c>
      <c r="G33" s="203" t="s">
        <v>131</v>
      </c>
      <c r="H33" s="90" t="s">
        <v>132</v>
      </c>
      <c r="I33" s="90" t="s">
        <v>133</v>
      </c>
      <c r="J33" s="188">
        <v>300000</v>
      </c>
      <c r="K33" s="81">
        <v>7</v>
      </c>
      <c r="L33" s="81">
        <v>0</v>
      </c>
      <c r="M33" s="81">
        <v>45</v>
      </c>
      <c r="N33" s="91">
        <v>2</v>
      </c>
      <c r="O33" s="92">
        <v>0</v>
      </c>
      <c r="P33" s="93">
        <f>N33+O33</f>
        <v>2</v>
      </c>
      <c r="Q33" s="82">
        <f>IFERROR(P33/M33,"-")</f>
        <v>0.044444444444444</v>
      </c>
      <c r="R33" s="81">
        <v>0</v>
      </c>
      <c r="S33" s="81">
        <v>1</v>
      </c>
      <c r="T33" s="82">
        <f>IFERROR(S33/(O33+P33),"-")</f>
        <v>0.5</v>
      </c>
      <c r="U33" s="182">
        <f>IFERROR(J33/SUM(P33:P37),"-")</f>
        <v>13636.363636364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SUM(X33:X37)-SUM(J33:J37)</f>
        <v>-115000</v>
      </c>
      <c r="AB33" s="85">
        <f>SUM(X33:X37)/SUM(J33:J37)</f>
        <v>0.61666666666667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134</v>
      </c>
      <c r="C34" s="203"/>
      <c r="D34" s="203" t="s">
        <v>93</v>
      </c>
      <c r="E34" s="203" t="s">
        <v>108</v>
      </c>
      <c r="F34" s="203" t="s">
        <v>64</v>
      </c>
      <c r="G34" s="203"/>
      <c r="H34" s="90" t="s">
        <v>132</v>
      </c>
      <c r="I34" s="90"/>
      <c r="J34" s="188"/>
      <c r="K34" s="81">
        <v>8</v>
      </c>
      <c r="L34" s="81">
        <v>0</v>
      </c>
      <c r="M34" s="81">
        <v>47</v>
      </c>
      <c r="N34" s="91">
        <v>2</v>
      </c>
      <c r="O34" s="92">
        <v>0</v>
      </c>
      <c r="P34" s="93">
        <f>N34+O34</f>
        <v>2</v>
      </c>
      <c r="Q34" s="82">
        <f>IFERROR(P34/M34,"-")</f>
        <v>0.042553191489362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2</v>
      </c>
      <c r="BO34" s="120">
        <f>IF(P34=0,"",IF(BN34=0,"",(BN34/P34)))</f>
        <v>1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135</v>
      </c>
      <c r="C35" s="203"/>
      <c r="D35" s="203" t="s">
        <v>93</v>
      </c>
      <c r="E35" s="203" t="s">
        <v>110</v>
      </c>
      <c r="F35" s="203" t="s">
        <v>64</v>
      </c>
      <c r="G35" s="203"/>
      <c r="H35" s="90" t="s">
        <v>132</v>
      </c>
      <c r="I35" s="90"/>
      <c r="J35" s="188"/>
      <c r="K35" s="81">
        <v>8</v>
      </c>
      <c r="L35" s="81">
        <v>0</v>
      </c>
      <c r="M35" s="81">
        <v>54</v>
      </c>
      <c r="N35" s="91">
        <v>1</v>
      </c>
      <c r="O35" s="92">
        <v>0</v>
      </c>
      <c r="P35" s="93">
        <f>N35+O35</f>
        <v>1</v>
      </c>
      <c r="Q35" s="82">
        <f>IFERROR(P35/M35,"-")</f>
        <v>0.018518518518519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136</v>
      </c>
      <c r="C36" s="203"/>
      <c r="D36" s="203" t="s">
        <v>93</v>
      </c>
      <c r="E36" s="203" t="s">
        <v>137</v>
      </c>
      <c r="F36" s="203" t="s">
        <v>64</v>
      </c>
      <c r="G36" s="203"/>
      <c r="H36" s="90" t="s">
        <v>132</v>
      </c>
      <c r="I36" s="90"/>
      <c r="J36" s="188"/>
      <c r="K36" s="81">
        <v>8</v>
      </c>
      <c r="L36" s="81">
        <v>0</v>
      </c>
      <c r="M36" s="81">
        <v>60</v>
      </c>
      <c r="N36" s="91">
        <v>1</v>
      </c>
      <c r="O36" s="92">
        <v>0</v>
      </c>
      <c r="P36" s="93">
        <f>N36+O36</f>
        <v>1</v>
      </c>
      <c r="Q36" s="82">
        <f>IFERROR(P36/M36,"-")</f>
        <v>0.016666666666667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1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138</v>
      </c>
      <c r="C37" s="203"/>
      <c r="D37" s="203" t="s">
        <v>75</v>
      </c>
      <c r="E37" s="203" t="s">
        <v>75</v>
      </c>
      <c r="F37" s="203" t="s">
        <v>76</v>
      </c>
      <c r="G37" s="203"/>
      <c r="H37" s="90"/>
      <c r="I37" s="90"/>
      <c r="J37" s="188"/>
      <c r="K37" s="81">
        <v>148</v>
      </c>
      <c r="L37" s="81">
        <v>81</v>
      </c>
      <c r="M37" s="81">
        <v>66</v>
      </c>
      <c r="N37" s="91">
        <v>16</v>
      </c>
      <c r="O37" s="92">
        <v>0</v>
      </c>
      <c r="P37" s="93">
        <f>N37+O37</f>
        <v>16</v>
      </c>
      <c r="Q37" s="82">
        <f>IFERROR(P37/M37,"-")</f>
        <v>0.24242424242424</v>
      </c>
      <c r="R37" s="81">
        <v>3</v>
      </c>
      <c r="S37" s="81">
        <v>5</v>
      </c>
      <c r="T37" s="82">
        <f>IFERROR(S37/(O37+P37),"-")</f>
        <v>0.3125</v>
      </c>
      <c r="U37" s="182"/>
      <c r="V37" s="84">
        <v>7</v>
      </c>
      <c r="W37" s="82">
        <f>IF(P37=0,"-",V37/P37)</f>
        <v>0.4375</v>
      </c>
      <c r="X37" s="186">
        <v>185000</v>
      </c>
      <c r="Y37" s="187">
        <f>IFERROR(X37/P37,"-")</f>
        <v>11562.5</v>
      </c>
      <c r="Z37" s="187">
        <f>IFERROR(X37/V37,"-")</f>
        <v>26428.571428571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4</v>
      </c>
      <c r="BF37" s="113">
        <f>IF(P37=0,"",IF(BE37=0,"",(BE37/P37)))</f>
        <v>0.25</v>
      </c>
      <c r="BG37" s="112">
        <v>1</v>
      </c>
      <c r="BH37" s="114">
        <f>IFERROR(BG37/BE37,"-")</f>
        <v>0.25</v>
      </c>
      <c r="BI37" s="115">
        <v>3000</v>
      </c>
      <c r="BJ37" s="116">
        <f>IFERROR(BI37/BE37,"-")</f>
        <v>750</v>
      </c>
      <c r="BK37" s="117">
        <v>1</v>
      </c>
      <c r="BL37" s="117"/>
      <c r="BM37" s="117"/>
      <c r="BN37" s="119">
        <v>6</v>
      </c>
      <c r="BO37" s="120">
        <f>IF(P37=0,"",IF(BN37=0,"",(BN37/P37)))</f>
        <v>0.375</v>
      </c>
      <c r="BP37" s="121">
        <v>3</v>
      </c>
      <c r="BQ37" s="122">
        <f>IFERROR(BP37/BN37,"-")</f>
        <v>0.5</v>
      </c>
      <c r="BR37" s="123">
        <v>161000</v>
      </c>
      <c r="BS37" s="124">
        <f>IFERROR(BR37/BN37,"-")</f>
        <v>26833.333333333</v>
      </c>
      <c r="BT37" s="125">
        <v>2</v>
      </c>
      <c r="BU37" s="125"/>
      <c r="BV37" s="125">
        <v>1</v>
      </c>
      <c r="BW37" s="126">
        <v>4</v>
      </c>
      <c r="BX37" s="127">
        <f>IF(P37=0,"",IF(BW37=0,"",(BW37/P37)))</f>
        <v>0.25</v>
      </c>
      <c r="BY37" s="128">
        <v>2</v>
      </c>
      <c r="BZ37" s="129">
        <f>IFERROR(BY37/BW37,"-")</f>
        <v>0.5</v>
      </c>
      <c r="CA37" s="130">
        <v>16000</v>
      </c>
      <c r="CB37" s="131">
        <f>IFERROR(CA37/BW37,"-")</f>
        <v>4000</v>
      </c>
      <c r="CC37" s="132"/>
      <c r="CD37" s="132">
        <v>1</v>
      </c>
      <c r="CE37" s="132">
        <v>1</v>
      </c>
      <c r="CF37" s="133">
        <v>2</v>
      </c>
      <c r="CG37" s="134">
        <f>IF(P37=0,"",IF(CF37=0,"",(CF37/P37)))</f>
        <v>0.125</v>
      </c>
      <c r="CH37" s="135">
        <v>1</v>
      </c>
      <c r="CI37" s="136">
        <f>IFERROR(CH37/CF37,"-")</f>
        <v>0.5</v>
      </c>
      <c r="CJ37" s="137">
        <v>8000</v>
      </c>
      <c r="CK37" s="138">
        <f>IFERROR(CJ37/CF37,"-")</f>
        <v>4000</v>
      </c>
      <c r="CL37" s="139"/>
      <c r="CM37" s="139">
        <v>1</v>
      </c>
      <c r="CN37" s="139"/>
      <c r="CO37" s="140">
        <v>7</v>
      </c>
      <c r="CP37" s="141">
        <v>185000</v>
      </c>
      <c r="CQ37" s="141">
        <v>155000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>
        <f>AB38</f>
        <v>0.36923076923077</v>
      </c>
      <c r="B38" s="203" t="s">
        <v>139</v>
      </c>
      <c r="C38" s="203"/>
      <c r="D38" s="203" t="s">
        <v>126</v>
      </c>
      <c r="E38" s="203" t="s">
        <v>103</v>
      </c>
      <c r="F38" s="203" t="s">
        <v>64</v>
      </c>
      <c r="G38" s="203" t="s">
        <v>94</v>
      </c>
      <c r="H38" s="90" t="s">
        <v>127</v>
      </c>
      <c r="I38" s="90" t="s">
        <v>140</v>
      </c>
      <c r="J38" s="188">
        <v>260000</v>
      </c>
      <c r="K38" s="81">
        <v>7</v>
      </c>
      <c r="L38" s="81">
        <v>0</v>
      </c>
      <c r="M38" s="81">
        <v>22</v>
      </c>
      <c r="N38" s="91">
        <v>2</v>
      </c>
      <c r="O38" s="92">
        <v>0</v>
      </c>
      <c r="P38" s="93">
        <f>N38+O38</f>
        <v>2</v>
      </c>
      <c r="Q38" s="82">
        <f>IFERROR(P38/M38,"-")</f>
        <v>0.090909090909091</v>
      </c>
      <c r="R38" s="81">
        <v>0</v>
      </c>
      <c r="S38" s="81">
        <v>1</v>
      </c>
      <c r="T38" s="82">
        <f>IFERROR(S38/(O38+P38),"-")</f>
        <v>0.5</v>
      </c>
      <c r="U38" s="182">
        <f>IFERROR(J38/SUM(P38:P41),"-")</f>
        <v>13684.210526316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SUM(X38:X41)-SUM(J38:J41)</f>
        <v>-164000</v>
      </c>
      <c r="AB38" s="85">
        <f>SUM(X38:X41)/SUM(J38:J41)</f>
        <v>0.36923076923077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0.5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1</v>
      </c>
      <c r="BF38" s="113">
        <f>IF(P38=0,"",IF(BE38=0,"",(BE38/P38)))</f>
        <v>0.5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141</v>
      </c>
      <c r="C39" s="203"/>
      <c r="D39" s="203" t="s">
        <v>126</v>
      </c>
      <c r="E39" s="203" t="s">
        <v>108</v>
      </c>
      <c r="F39" s="203" t="s">
        <v>64</v>
      </c>
      <c r="G39" s="203"/>
      <c r="H39" s="90" t="s">
        <v>127</v>
      </c>
      <c r="I39" s="90" t="s">
        <v>142</v>
      </c>
      <c r="J39" s="188"/>
      <c r="K39" s="81">
        <v>1</v>
      </c>
      <c r="L39" s="81">
        <v>0</v>
      </c>
      <c r="M39" s="81">
        <v>14</v>
      </c>
      <c r="N39" s="91">
        <v>0</v>
      </c>
      <c r="O39" s="92">
        <v>0</v>
      </c>
      <c r="P39" s="93">
        <f>N39+O39</f>
        <v>0</v>
      </c>
      <c r="Q39" s="82">
        <f>IFERROR(P39/M39,"-")</f>
        <v>0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143</v>
      </c>
      <c r="C40" s="203"/>
      <c r="D40" s="203" t="s">
        <v>126</v>
      </c>
      <c r="E40" s="203" t="s">
        <v>110</v>
      </c>
      <c r="F40" s="203" t="s">
        <v>64</v>
      </c>
      <c r="G40" s="203"/>
      <c r="H40" s="90" t="s">
        <v>127</v>
      </c>
      <c r="I40" s="90" t="s">
        <v>144</v>
      </c>
      <c r="J40" s="188"/>
      <c r="K40" s="81">
        <v>13</v>
      </c>
      <c r="L40" s="81">
        <v>0</v>
      </c>
      <c r="M40" s="81">
        <v>38</v>
      </c>
      <c r="N40" s="91">
        <v>8</v>
      </c>
      <c r="O40" s="92">
        <v>1</v>
      </c>
      <c r="P40" s="93">
        <f>N40+O40</f>
        <v>9</v>
      </c>
      <c r="Q40" s="82">
        <f>IFERROR(P40/M40,"-")</f>
        <v>0.23684210526316</v>
      </c>
      <c r="R40" s="81">
        <v>1</v>
      </c>
      <c r="S40" s="81">
        <v>5</v>
      </c>
      <c r="T40" s="82">
        <f>IFERROR(S40/(O40+P40),"-")</f>
        <v>0.5</v>
      </c>
      <c r="U40" s="182"/>
      <c r="V40" s="84">
        <v>1</v>
      </c>
      <c r="W40" s="82">
        <f>IF(P40=0,"-",V40/P40)</f>
        <v>0.11111111111111</v>
      </c>
      <c r="X40" s="186">
        <v>69000</v>
      </c>
      <c r="Y40" s="187">
        <f>IFERROR(X40/P40,"-")</f>
        <v>7666.6666666667</v>
      </c>
      <c r="Z40" s="187">
        <f>IFERROR(X40/V40,"-")</f>
        <v>69000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4</v>
      </c>
      <c r="BF40" s="113">
        <f>IF(P40=0,"",IF(BE40=0,"",(BE40/P40)))</f>
        <v>0.44444444444444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5</v>
      </c>
      <c r="BO40" s="120">
        <f>IF(P40=0,"",IF(BN40=0,"",(BN40/P40)))</f>
        <v>0.55555555555556</v>
      </c>
      <c r="BP40" s="121">
        <v>1</v>
      </c>
      <c r="BQ40" s="122">
        <f>IFERROR(BP40/BN40,"-")</f>
        <v>0.2</v>
      </c>
      <c r="BR40" s="123">
        <v>94000</v>
      </c>
      <c r="BS40" s="124">
        <f>IFERROR(BR40/BN40,"-")</f>
        <v>18800</v>
      </c>
      <c r="BT40" s="125"/>
      <c r="BU40" s="125"/>
      <c r="BV40" s="125">
        <v>1</v>
      </c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69000</v>
      </c>
      <c r="CQ40" s="141">
        <v>94000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145</v>
      </c>
      <c r="C41" s="203"/>
      <c r="D41" s="203" t="s">
        <v>75</v>
      </c>
      <c r="E41" s="203" t="s">
        <v>75</v>
      </c>
      <c r="F41" s="203" t="s">
        <v>76</v>
      </c>
      <c r="G41" s="203"/>
      <c r="H41" s="90"/>
      <c r="I41" s="90"/>
      <c r="J41" s="188"/>
      <c r="K41" s="81">
        <v>66</v>
      </c>
      <c r="L41" s="81">
        <v>38</v>
      </c>
      <c r="M41" s="81">
        <v>5</v>
      </c>
      <c r="N41" s="91">
        <v>8</v>
      </c>
      <c r="O41" s="92">
        <v>0</v>
      </c>
      <c r="P41" s="93">
        <f>N41+O41</f>
        <v>8</v>
      </c>
      <c r="Q41" s="82">
        <f>IFERROR(P41/M41,"-")</f>
        <v>1.6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2</v>
      </c>
      <c r="W41" s="82">
        <f>IF(P41=0,"-",V41/P41)</f>
        <v>0.25</v>
      </c>
      <c r="X41" s="186">
        <v>27000</v>
      </c>
      <c r="Y41" s="187">
        <f>IFERROR(X41/P41,"-")</f>
        <v>3375</v>
      </c>
      <c r="Z41" s="187">
        <f>IFERROR(X41/V41,"-")</f>
        <v>13500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2</v>
      </c>
      <c r="AN41" s="101">
        <f>IF(P41=0,"",IF(AM41=0,"",(AM41/P41)))</f>
        <v>0.25</v>
      </c>
      <c r="AO41" s="100">
        <v>1</v>
      </c>
      <c r="AP41" s="102">
        <f>IFERROR(AP41/AM41,"-")</f>
        <v>0</v>
      </c>
      <c r="AQ41" s="103">
        <v>4000</v>
      </c>
      <c r="AR41" s="104">
        <f>IFERROR(AQ41/AM41,"-")</f>
        <v>2000</v>
      </c>
      <c r="AS41" s="105"/>
      <c r="AT41" s="105">
        <v>1</v>
      </c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2</v>
      </c>
      <c r="BO41" s="120">
        <f>IF(P41=0,"",IF(BN41=0,"",(BN41/P41)))</f>
        <v>0.25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4</v>
      </c>
      <c r="BX41" s="127">
        <f>IF(P41=0,"",IF(BW41=0,"",(BW41/P41)))</f>
        <v>0.5</v>
      </c>
      <c r="BY41" s="128">
        <v>1</v>
      </c>
      <c r="BZ41" s="129">
        <f>IFERROR(BY41/BW41,"-")</f>
        <v>0.25</v>
      </c>
      <c r="CA41" s="130">
        <v>23000</v>
      </c>
      <c r="CB41" s="131">
        <f>IFERROR(CA41/BW41,"-")</f>
        <v>5750</v>
      </c>
      <c r="CC41" s="132"/>
      <c r="CD41" s="132"/>
      <c r="CE41" s="132">
        <v>1</v>
      </c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2</v>
      </c>
      <c r="CP41" s="141">
        <v>27000</v>
      </c>
      <c r="CQ41" s="141">
        <v>23000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1.55</v>
      </c>
      <c r="B42" s="203" t="s">
        <v>146</v>
      </c>
      <c r="C42" s="203"/>
      <c r="D42" s="203" t="s">
        <v>126</v>
      </c>
      <c r="E42" s="203" t="s">
        <v>103</v>
      </c>
      <c r="F42" s="203" t="s">
        <v>64</v>
      </c>
      <c r="G42" s="203" t="s">
        <v>147</v>
      </c>
      <c r="H42" s="90" t="s">
        <v>132</v>
      </c>
      <c r="I42" s="90" t="s">
        <v>140</v>
      </c>
      <c r="J42" s="188">
        <v>200000</v>
      </c>
      <c r="K42" s="81">
        <v>2</v>
      </c>
      <c r="L42" s="81">
        <v>0</v>
      </c>
      <c r="M42" s="81">
        <v>17</v>
      </c>
      <c r="N42" s="91">
        <v>0</v>
      </c>
      <c r="O42" s="92">
        <v>0</v>
      </c>
      <c r="P42" s="93">
        <f>N42+O42</f>
        <v>0</v>
      </c>
      <c r="Q42" s="82">
        <f>IFERROR(P42/M42,"-")</f>
        <v>0</v>
      </c>
      <c r="R42" s="81">
        <v>0</v>
      </c>
      <c r="S42" s="81">
        <v>0</v>
      </c>
      <c r="T42" s="82" t="str">
        <f>IFERROR(S42/(O42+P42),"-")</f>
        <v>-</v>
      </c>
      <c r="U42" s="182">
        <f>IFERROR(J42/SUM(P42:P45),"-")</f>
        <v>18181.818181818</v>
      </c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>
        <f>SUM(X42:X45)-SUM(J42:J45)</f>
        <v>110000</v>
      </c>
      <c r="AB42" s="85">
        <f>SUM(X42:X45)/SUM(J42:J45)</f>
        <v>1.55</v>
      </c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148</v>
      </c>
      <c r="C43" s="203"/>
      <c r="D43" s="203" t="s">
        <v>126</v>
      </c>
      <c r="E43" s="203" t="s">
        <v>108</v>
      </c>
      <c r="F43" s="203" t="s">
        <v>64</v>
      </c>
      <c r="G43" s="203"/>
      <c r="H43" s="90" t="s">
        <v>132</v>
      </c>
      <c r="I43" s="90" t="s">
        <v>142</v>
      </c>
      <c r="J43" s="188"/>
      <c r="K43" s="81">
        <v>2</v>
      </c>
      <c r="L43" s="81">
        <v>0</v>
      </c>
      <c r="M43" s="81">
        <v>23</v>
      </c>
      <c r="N43" s="91">
        <v>1</v>
      </c>
      <c r="O43" s="92">
        <v>0</v>
      </c>
      <c r="P43" s="93">
        <f>N43+O43</f>
        <v>1</v>
      </c>
      <c r="Q43" s="82">
        <f>IFERROR(P43/M43,"-")</f>
        <v>0.043478260869565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1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149</v>
      </c>
      <c r="C44" s="203"/>
      <c r="D44" s="203" t="s">
        <v>126</v>
      </c>
      <c r="E44" s="203" t="s">
        <v>110</v>
      </c>
      <c r="F44" s="203" t="s">
        <v>64</v>
      </c>
      <c r="G44" s="203"/>
      <c r="H44" s="90" t="s">
        <v>132</v>
      </c>
      <c r="I44" s="90" t="s">
        <v>144</v>
      </c>
      <c r="J44" s="188"/>
      <c r="K44" s="81">
        <v>3</v>
      </c>
      <c r="L44" s="81">
        <v>0</v>
      </c>
      <c r="M44" s="81">
        <v>31</v>
      </c>
      <c r="N44" s="91">
        <v>1</v>
      </c>
      <c r="O44" s="92">
        <v>0</v>
      </c>
      <c r="P44" s="93">
        <f>N44+O44</f>
        <v>1</v>
      </c>
      <c r="Q44" s="82">
        <f>IFERROR(P44/M44,"-")</f>
        <v>0.032258064516129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1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150</v>
      </c>
      <c r="C45" s="203"/>
      <c r="D45" s="203" t="s">
        <v>75</v>
      </c>
      <c r="E45" s="203" t="s">
        <v>75</v>
      </c>
      <c r="F45" s="203" t="s">
        <v>76</v>
      </c>
      <c r="G45" s="203"/>
      <c r="H45" s="90"/>
      <c r="I45" s="90"/>
      <c r="J45" s="188"/>
      <c r="K45" s="81">
        <v>86</v>
      </c>
      <c r="L45" s="81">
        <v>39</v>
      </c>
      <c r="M45" s="81">
        <v>23</v>
      </c>
      <c r="N45" s="91">
        <v>9</v>
      </c>
      <c r="O45" s="92">
        <v>0</v>
      </c>
      <c r="P45" s="93">
        <f>N45+O45</f>
        <v>9</v>
      </c>
      <c r="Q45" s="82">
        <f>IFERROR(P45/M45,"-")</f>
        <v>0.39130434782609</v>
      </c>
      <c r="R45" s="81">
        <v>2</v>
      </c>
      <c r="S45" s="81">
        <v>2</v>
      </c>
      <c r="T45" s="82">
        <f>IFERROR(S45/(O45+P45),"-")</f>
        <v>0.22222222222222</v>
      </c>
      <c r="U45" s="182"/>
      <c r="V45" s="84">
        <v>1</v>
      </c>
      <c r="W45" s="82">
        <f>IF(P45=0,"-",V45/P45)</f>
        <v>0.11111111111111</v>
      </c>
      <c r="X45" s="186">
        <v>310000</v>
      </c>
      <c r="Y45" s="187">
        <f>IFERROR(X45/P45,"-")</f>
        <v>34444.444444444</v>
      </c>
      <c r="Z45" s="187">
        <f>IFERROR(X45/V45,"-")</f>
        <v>310000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0.11111111111111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4</v>
      </c>
      <c r="BO45" s="120">
        <f>IF(P45=0,"",IF(BN45=0,"",(BN45/P45)))</f>
        <v>0.44444444444444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3</v>
      </c>
      <c r="BX45" s="127">
        <f>IF(P45=0,"",IF(BW45=0,"",(BW45/P45)))</f>
        <v>0.33333333333333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>
        <v>1</v>
      </c>
      <c r="CG45" s="134">
        <f>IF(P45=0,"",IF(CF45=0,"",(CF45/P45)))</f>
        <v>0.11111111111111</v>
      </c>
      <c r="CH45" s="135">
        <v>1</v>
      </c>
      <c r="CI45" s="136">
        <f>IFERROR(CH45/CF45,"-")</f>
        <v>1</v>
      </c>
      <c r="CJ45" s="137">
        <v>690000</v>
      </c>
      <c r="CK45" s="138">
        <f>IFERROR(CJ45/CF45,"-")</f>
        <v>690000</v>
      </c>
      <c r="CL45" s="139"/>
      <c r="CM45" s="139"/>
      <c r="CN45" s="139">
        <v>1</v>
      </c>
      <c r="CO45" s="140">
        <v>1</v>
      </c>
      <c r="CP45" s="141">
        <v>310000</v>
      </c>
      <c r="CQ45" s="141">
        <v>690000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0</v>
      </c>
      <c r="B46" s="203" t="s">
        <v>151</v>
      </c>
      <c r="C46" s="203"/>
      <c r="D46" s="203" t="s">
        <v>126</v>
      </c>
      <c r="E46" s="203" t="s">
        <v>103</v>
      </c>
      <c r="F46" s="203" t="s">
        <v>152</v>
      </c>
      <c r="G46" s="203" t="s">
        <v>153</v>
      </c>
      <c r="H46" s="90" t="s">
        <v>154</v>
      </c>
      <c r="I46" s="90" t="s">
        <v>106</v>
      </c>
      <c r="J46" s="188">
        <v>230000</v>
      </c>
      <c r="K46" s="81">
        <v>0</v>
      </c>
      <c r="L46" s="81">
        <v>0</v>
      </c>
      <c r="M46" s="81">
        <v>5</v>
      </c>
      <c r="N46" s="91">
        <v>0</v>
      </c>
      <c r="O46" s="92">
        <v>0</v>
      </c>
      <c r="P46" s="93">
        <f>N46+O46</f>
        <v>0</v>
      </c>
      <c r="Q46" s="82">
        <f>IFERROR(P46/M46,"-")</f>
        <v>0</v>
      </c>
      <c r="R46" s="81">
        <v>0</v>
      </c>
      <c r="S46" s="81">
        <v>0</v>
      </c>
      <c r="T46" s="82" t="str">
        <f>IFERROR(S46/(O46+P46),"-")</f>
        <v>-</v>
      </c>
      <c r="U46" s="182">
        <f>IFERROR(J46/SUM(P46:P49),"-")</f>
        <v>46000</v>
      </c>
      <c r="V46" s="84">
        <v>0</v>
      </c>
      <c r="W46" s="82" t="str">
        <f>IF(P46=0,"-",V46/P46)</f>
        <v>-</v>
      </c>
      <c r="X46" s="186">
        <v>0</v>
      </c>
      <c r="Y46" s="187" t="str">
        <f>IFERROR(X46/P46,"-")</f>
        <v>-</v>
      </c>
      <c r="Z46" s="187" t="str">
        <f>IFERROR(X46/V46,"-")</f>
        <v>-</v>
      </c>
      <c r="AA46" s="188">
        <f>SUM(X46:X49)-SUM(J46:J49)</f>
        <v>-230000</v>
      </c>
      <c r="AB46" s="85">
        <f>SUM(X46:X49)/SUM(J46:J49)</f>
        <v>0</v>
      </c>
      <c r="AC46" s="79"/>
      <c r="AD46" s="94"/>
      <c r="AE46" s="95" t="str">
        <f>IF(P46=0,"",IF(AD46=0,"",(AD46/P46)))</f>
        <v/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 t="str">
        <f>IF(P46=0,"",IF(AM46=0,"",(AM46/P46)))</f>
        <v/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 t="str">
        <f>IF(P46=0,"",IF(AV46=0,"",(AV46/P46)))</f>
        <v/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 t="str">
        <f>IF(P46=0,"",IF(BE46=0,"",(BE46/P46)))</f>
        <v/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 t="str">
        <f>IF(P46=0,"",IF(BN46=0,"",(BN46/P46)))</f>
        <v/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 t="str">
        <f>IF(P46=0,"",IF(BW46=0,"",(BW46/P46)))</f>
        <v/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 t="str">
        <f>IF(P46=0,"",IF(CF46=0,"",(CF46/P46)))</f>
        <v/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155</v>
      </c>
      <c r="C47" s="203"/>
      <c r="D47" s="203" t="s">
        <v>126</v>
      </c>
      <c r="E47" s="203" t="s">
        <v>108</v>
      </c>
      <c r="F47" s="203" t="s">
        <v>152</v>
      </c>
      <c r="G47" s="203"/>
      <c r="H47" s="90" t="s">
        <v>154</v>
      </c>
      <c r="I47" s="90"/>
      <c r="J47" s="188"/>
      <c r="K47" s="81">
        <v>0</v>
      </c>
      <c r="L47" s="81">
        <v>0</v>
      </c>
      <c r="M47" s="81">
        <v>2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156</v>
      </c>
      <c r="C48" s="203"/>
      <c r="D48" s="203" t="s">
        <v>126</v>
      </c>
      <c r="E48" s="203" t="s">
        <v>110</v>
      </c>
      <c r="F48" s="203" t="s">
        <v>152</v>
      </c>
      <c r="G48" s="203"/>
      <c r="H48" s="90" t="s">
        <v>154</v>
      </c>
      <c r="I48" s="90"/>
      <c r="J48" s="188"/>
      <c r="K48" s="81">
        <v>5</v>
      </c>
      <c r="L48" s="81">
        <v>0</v>
      </c>
      <c r="M48" s="81">
        <v>28</v>
      </c>
      <c r="N48" s="91">
        <v>1</v>
      </c>
      <c r="O48" s="92">
        <v>0</v>
      </c>
      <c r="P48" s="93">
        <f>N48+O48</f>
        <v>1</v>
      </c>
      <c r="Q48" s="82">
        <f>IFERROR(P48/M48,"-")</f>
        <v>0.035714285714286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1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157</v>
      </c>
      <c r="C49" s="203"/>
      <c r="D49" s="203" t="s">
        <v>75</v>
      </c>
      <c r="E49" s="203" t="s">
        <v>75</v>
      </c>
      <c r="F49" s="203" t="s">
        <v>76</v>
      </c>
      <c r="G49" s="203"/>
      <c r="H49" s="90"/>
      <c r="I49" s="90"/>
      <c r="J49" s="188"/>
      <c r="K49" s="81">
        <v>66</v>
      </c>
      <c r="L49" s="81">
        <v>15</v>
      </c>
      <c r="M49" s="81">
        <v>1</v>
      </c>
      <c r="N49" s="91">
        <v>4</v>
      </c>
      <c r="O49" s="92">
        <v>0</v>
      </c>
      <c r="P49" s="93">
        <f>N49+O49</f>
        <v>4</v>
      </c>
      <c r="Q49" s="82">
        <f>IFERROR(P49/M49,"-")</f>
        <v>4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2</v>
      </c>
      <c r="BO49" s="120">
        <f>IF(P49=0,"",IF(BN49=0,"",(BN49/P49)))</f>
        <v>0.5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0.075</v>
      </c>
      <c r="B50" s="203" t="s">
        <v>158</v>
      </c>
      <c r="C50" s="203"/>
      <c r="D50" s="203" t="s">
        <v>88</v>
      </c>
      <c r="E50" s="203" t="s">
        <v>89</v>
      </c>
      <c r="F50" s="203" t="s">
        <v>64</v>
      </c>
      <c r="G50" s="203" t="s">
        <v>65</v>
      </c>
      <c r="H50" s="90" t="s">
        <v>84</v>
      </c>
      <c r="I50" s="90" t="s">
        <v>159</v>
      </c>
      <c r="J50" s="188">
        <v>120000</v>
      </c>
      <c r="K50" s="81">
        <v>14</v>
      </c>
      <c r="L50" s="81">
        <v>0</v>
      </c>
      <c r="M50" s="81">
        <v>52</v>
      </c>
      <c r="N50" s="91">
        <v>6</v>
      </c>
      <c r="O50" s="92">
        <v>0</v>
      </c>
      <c r="P50" s="93">
        <f>N50+O50</f>
        <v>6</v>
      </c>
      <c r="Q50" s="82">
        <f>IFERROR(P50/M50,"-")</f>
        <v>0.11538461538462</v>
      </c>
      <c r="R50" s="81">
        <v>0</v>
      </c>
      <c r="S50" s="81">
        <v>4</v>
      </c>
      <c r="T50" s="82">
        <f>IFERROR(S50/(O50+P50),"-")</f>
        <v>0.66666666666667</v>
      </c>
      <c r="U50" s="182">
        <f>IFERROR(J50/SUM(P50:P51),"-")</f>
        <v>9230.7692307692</v>
      </c>
      <c r="V50" s="84">
        <v>1</v>
      </c>
      <c r="W50" s="82">
        <f>IF(P50=0,"-",V50/P50)</f>
        <v>0.16666666666667</v>
      </c>
      <c r="X50" s="186">
        <v>9000</v>
      </c>
      <c r="Y50" s="187">
        <f>IFERROR(X50/P50,"-")</f>
        <v>1500</v>
      </c>
      <c r="Z50" s="187">
        <f>IFERROR(X50/V50,"-")</f>
        <v>9000</v>
      </c>
      <c r="AA50" s="188">
        <f>SUM(X50:X51)-SUM(J50:J51)</f>
        <v>-111000</v>
      </c>
      <c r="AB50" s="85">
        <f>SUM(X50:X51)/SUM(J50:J51)</f>
        <v>0.075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0.16666666666667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1</v>
      </c>
      <c r="BF50" s="113">
        <f>IF(P50=0,"",IF(BE50=0,"",(BE50/P50)))</f>
        <v>0.16666666666667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2</v>
      </c>
      <c r="BO50" s="120">
        <f>IF(P50=0,"",IF(BN50=0,"",(BN50/P50)))</f>
        <v>0.33333333333333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2</v>
      </c>
      <c r="BX50" s="127">
        <f>IF(P50=0,"",IF(BW50=0,"",(BW50/P50)))</f>
        <v>0.33333333333333</v>
      </c>
      <c r="BY50" s="128">
        <v>1</v>
      </c>
      <c r="BZ50" s="129">
        <f>IFERROR(BY50/BW50,"-")</f>
        <v>0.5</v>
      </c>
      <c r="CA50" s="130">
        <v>9000</v>
      </c>
      <c r="CB50" s="131">
        <f>IFERROR(CA50/BW50,"-")</f>
        <v>4500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9000</v>
      </c>
      <c r="CQ50" s="141">
        <v>9000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160</v>
      </c>
      <c r="C51" s="203"/>
      <c r="D51" s="203" t="s">
        <v>88</v>
      </c>
      <c r="E51" s="203" t="s">
        <v>89</v>
      </c>
      <c r="F51" s="203" t="s">
        <v>76</v>
      </c>
      <c r="G51" s="203"/>
      <c r="H51" s="90"/>
      <c r="I51" s="90"/>
      <c r="J51" s="188"/>
      <c r="K51" s="81">
        <v>34</v>
      </c>
      <c r="L51" s="81">
        <v>27</v>
      </c>
      <c r="M51" s="81">
        <v>13</v>
      </c>
      <c r="N51" s="91">
        <v>7</v>
      </c>
      <c r="O51" s="92">
        <v>0</v>
      </c>
      <c r="P51" s="93">
        <f>N51+O51</f>
        <v>7</v>
      </c>
      <c r="Q51" s="82">
        <f>IFERROR(P51/M51,"-")</f>
        <v>0.53846153846154</v>
      </c>
      <c r="R51" s="81">
        <v>1</v>
      </c>
      <c r="S51" s="81">
        <v>1</v>
      </c>
      <c r="T51" s="82">
        <f>IFERROR(S51/(O51+P51),"-")</f>
        <v>0.14285714285714</v>
      </c>
      <c r="U51" s="182"/>
      <c r="V51" s="84">
        <v>1</v>
      </c>
      <c r="W51" s="82">
        <f>IF(P51=0,"-",V51/P51)</f>
        <v>0.14285714285714</v>
      </c>
      <c r="X51" s="186">
        <v>0</v>
      </c>
      <c r="Y51" s="187">
        <f>IFERROR(X51/P51,"-")</f>
        <v>0</v>
      </c>
      <c r="Z51" s="187">
        <f>IFERROR(X51/V51,"-")</f>
        <v>0</v>
      </c>
      <c r="AA51" s="188"/>
      <c r="AB51" s="85"/>
      <c r="AC51" s="79"/>
      <c r="AD51" s="94">
        <v>1</v>
      </c>
      <c r="AE51" s="95">
        <f>IF(P51=0,"",IF(AD51=0,"",(AD51/P51)))</f>
        <v>0.14285714285714</v>
      </c>
      <c r="AF51" s="94"/>
      <c r="AG51" s="96">
        <f>IFERROR(AF51/AD51,"-")</f>
        <v>0</v>
      </c>
      <c r="AH51" s="97"/>
      <c r="AI51" s="98">
        <f>IFERROR(AH51/AD51,"-")</f>
        <v>0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2</v>
      </c>
      <c r="BF51" s="113">
        <f>IF(P51=0,"",IF(BE51=0,"",(BE51/P51)))</f>
        <v>0.28571428571429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2</v>
      </c>
      <c r="BO51" s="120">
        <f>IF(P51=0,"",IF(BN51=0,"",(BN51/P51)))</f>
        <v>0.28571428571429</v>
      </c>
      <c r="BP51" s="121">
        <v>1</v>
      </c>
      <c r="BQ51" s="122">
        <f>IFERROR(BP51/BN51,"-")</f>
        <v>0.5</v>
      </c>
      <c r="BR51" s="123">
        <v>80000</v>
      </c>
      <c r="BS51" s="124">
        <f>IFERROR(BR51/BN51,"-")</f>
        <v>40000</v>
      </c>
      <c r="BT51" s="125"/>
      <c r="BU51" s="125"/>
      <c r="BV51" s="125">
        <v>1</v>
      </c>
      <c r="BW51" s="126">
        <v>2</v>
      </c>
      <c r="BX51" s="127">
        <f>IF(P51=0,"",IF(BW51=0,"",(BW51/P51)))</f>
        <v>0.28571428571429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0</v>
      </c>
      <c r="CQ51" s="141">
        <v>80000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1.44</v>
      </c>
      <c r="B52" s="203" t="s">
        <v>161</v>
      </c>
      <c r="C52" s="203"/>
      <c r="D52" s="203" t="s">
        <v>88</v>
      </c>
      <c r="E52" s="203" t="s">
        <v>89</v>
      </c>
      <c r="F52" s="203" t="s">
        <v>64</v>
      </c>
      <c r="G52" s="203" t="s">
        <v>69</v>
      </c>
      <c r="H52" s="90" t="s">
        <v>84</v>
      </c>
      <c r="I52" s="205" t="s">
        <v>80</v>
      </c>
      <c r="J52" s="188">
        <v>150000</v>
      </c>
      <c r="K52" s="81">
        <v>22</v>
      </c>
      <c r="L52" s="81">
        <v>0</v>
      </c>
      <c r="M52" s="81">
        <v>81</v>
      </c>
      <c r="N52" s="91">
        <v>7</v>
      </c>
      <c r="O52" s="92">
        <v>0</v>
      </c>
      <c r="P52" s="93">
        <f>N52+O52</f>
        <v>7</v>
      </c>
      <c r="Q52" s="82">
        <f>IFERROR(P52/M52,"-")</f>
        <v>0.08641975308642</v>
      </c>
      <c r="R52" s="81">
        <v>0</v>
      </c>
      <c r="S52" s="81">
        <v>5</v>
      </c>
      <c r="T52" s="82">
        <f>IFERROR(S52/(O52+P52),"-")</f>
        <v>0.71428571428571</v>
      </c>
      <c r="U52" s="182">
        <f>IFERROR(J52/SUM(P52:P53),"-")</f>
        <v>10000</v>
      </c>
      <c r="V52" s="84">
        <v>1</v>
      </c>
      <c r="W52" s="82">
        <f>IF(P52=0,"-",V52/P52)</f>
        <v>0.14285714285714</v>
      </c>
      <c r="X52" s="186">
        <v>13000</v>
      </c>
      <c r="Y52" s="187">
        <f>IFERROR(X52/P52,"-")</f>
        <v>1857.1428571429</v>
      </c>
      <c r="Z52" s="187">
        <f>IFERROR(X52/V52,"-")</f>
        <v>13000</v>
      </c>
      <c r="AA52" s="188">
        <f>SUM(X52:X53)-SUM(J52:J53)</f>
        <v>66000</v>
      </c>
      <c r="AB52" s="85">
        <f>SUM(X52:X53)/SUM(J52:J53)</f>
        <v>1.44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0.14285714285714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3</v>
      </c>
      <c r="BF52" s="113">
        <f>IF(P52=0,"",IF(BE52=0,"",(BE52/P52)))</f>
        <v>0.42857142857143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2</v>
      </c>
      <c r="BO52" s="120">
        <f>IF(P52=0,"",IF(BN52=0,"",(BN52/P52)))</f>
        <v>0.28571428571429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1</v>
      </c>
      <c r="BX52" s="127">
        <f>IF(P52=0,"",IF(BW52=0,"",(BW52/P52)))</f>
        <v>0.14285714285714</v>
      </c>
      <c r="BY52" s="128">
        <v>1</v>
      </c>
      <c r="BZ52" s="129">
        <f>IFERROR(BY52/BW52,"-")</f>
        <v>1</v>
      </c>
      <c r="CA52" s="130">
        <v>13000</v>
      </c>
      <c r="CB52" s="131">
        <f>IFERROR(CA52/BW52,"-")</f>
        <v>13000</v>
      </c>
      <c r="CC52" s="132"/>
      <c r="CD52" s="132"/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13000</v>
      </c>
      <c r="CQ52" s="141">
        <v>13000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162</v>
      </c>
      <c r="C53" s="203"/>
      <c r="D53" s="203" t="s">
        <v>88</v>
      </c>
      <c r="E53" s="203" t="s">
        <v>89</v>
      </c>
      <c r="F53" s="203" t="s">
        <v>76</v>
      </c>
      <c r="G53" s="203"/>
      <c r="H53" s="90"/>
      <c r="I53" s="90"/>
      <c r="J53" s="188"/>
      <c r="K53" s="81">
        <v>50</v>
      </c>
      <c r="L53" s="81">
        <v>37</v>
      </c>
      <c r="M53" s="81">
        <v>8</v>
      </c>
      <c r="N53" s="91">
        <v>8</v>
      </c>
      <c r="O53" s="92">
        <v>0</v>
      </c>
      <c r="P53" s="93">
        <f>N53+O53</f>
        <v>8</v>
      </c>
      <c r="Q53" s="82">
        <f>IFERROR(P53/M53,"-")</f>
        <v>1</v>
      </c>
      <c r="R53" s="81">
        <v>1</v>
      </c>
      <c r="S53" s="81">
        <v>2</v>
      </c>
      <c r="T53" s="82">
        <f>IFERROR(S53/(O53+P53),"-")</f>
        <v>0.25</v>
      </c>
      <c r="U53" s="182"/>
      <c r="V53" s="84">
        <v>3</v>
      </c>
      <c r="W53" s="82">
        <f>IF(P53=0,"-",V53/P53)</f>
        <v>0.375</v>
      </c>
      <c r="X53" s="186">
        <v>203000</v>
      </c>
      <c r="Y53" s="187">
        <f>IFERROR(X53/P53,"-")</f>
        <v>25375</v>
      </c>
      <c r="Z53" s="187">
        <f>IFERROR(X53/V53,"-")</f>
        <v>67666.666666667</v>
      </c>
      <c r="AA53" s="188"/>
      <c r="AB53" s="85"/>
      <c r="AC53" s="79"/>
      <c r="AD53" s="94">
        <v>1</v>
      </c>
      <c r="AE53" s="95">
        <f>IF(P53=0,"",IF(AD53=0,"",(AD53/P53)))</f>
        <v>0.125</v>
      </c>
      <c r="AF53" s="94"/>
      <c r="AG53" s="96">
        <f>IFERROR(AF53/AD53,"-")</f>
        <v>0</v>
      </c>
      <c r="AH53" s="97"/>
      <c r="AI53" s="98">
        <f>IFERROR(AH53/AD53,"-")</f>
        <v>0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0.125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2</v>
      </c>
      <c r="BO53" s="120">
        <f>IF(P53=0,"",IF(BN53=0,"",(BN53/P53)))</f>
        <v>0.25</v>
      </c>
      <c r="BP53" s="121">
        <v>1</v>
      </c>
      <c r="BQ53" s="122">
        <f>IFERROR(BP53/BN53,"-")</f>
        <v>0.5</v>
      </c>
      <c r="BR53" s="123">
        <v>187000</v>
      </c>
      <c r="BS53" s="124">
        <f>IFERROR(BR53/BN53,"-")</f>
        <v>93500</v>
      </c>
      <c r="BT53" s="125"/>
      <c r="BU53" s="125"/>
      <c r="BV53" s="125">
        <v>1</v>
      </c>
      <c r="BW53" s="126">
        <v>3</v>
      </c>
      <c r="BX53" s="127">
        <f>IF(P53=0,"",IF(BW53=0,"",(BW53/P53)))</f>
        <v>0.375</v>
      </c>
      <c r="BY53" s="128">
        <v>1</v>
      </c>
      <c r="BZ53" s="129">
        <f>IFERROR(BY53/BW53,"-")</f>
        <v>0.33333333333333</v>
      </c>
      <c r="CA53" s="130">
        <v>8000</v>
      </c>
      <c r="CB53" s="131">
        <f>IFERROR(CA53/BW53,"-")</f>
        <v>2666.6666666667</v>
      </c>
      <c r="CC53" s="132"/>
      <c r="CD53" s="132">
        <v>1</v>
      </c>
      <c r="CE53" s="132"/>
      <c r="CF53" s="133">
        <v>1</v>
      </c>
      <c r="CG53" s="134">
        <f>IF(P53=0,"",IF(CF53=0,"",(CF53/P53)))</f>
        <v>0.125</v>
      </c>
      <c r="CH53" s="135">
        <v>1</v>
      </c>
      <c r="CI53" s="136">
        <f>IFERROR(CH53/CF53,"-")</f>
        <v>1</v>
      </c>
      <c r="CJ53" s="137">
        <v>8000</v>
      </c>
      <c r="CK53" s="138">
        <f>IFERROR(CJ53/CF53,"-")</f>
        <v>8000</v>
      </c>
      <c r="CL53" s="139"/>
      <c r="CM53" s="139"/>
      <c r="CN53" s="139">
        <v>1</v>
      </c>
      <c r="CO53" s="140">
        <v>3</v>
      </c>
      <c r="CP53" s="141">
        <v>203000</v>
      </c>
      <c r="CQ53" s="141">
        <v>187000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0.038461538461538</v>
      </c>
      <c r="B54" s="203" t="s">
        <v>163</v>
      </c>
      <c r="C54" s="203"/>
      <c r="D54" s="203" t="s">
        <v>88</v>
      </c>
      <c r="E54" s="203" t="s">
        <v>89</v>
      </c>
      <c r="F54" s="203" t="s">
        <v>64</v>
      </c>
      <c r="G54" s="203" t="s">
        <v>79</v>
      </c>
      <c r="H54" s="90" t="s">
        <v>84</v>
      </c>
      <c r="I54" s="205" t="s">
        <v>118</v>
      </c>
      <c r="J54" s="188">
        <v>130000</v>
      </c>
      <c r="K54" s="81">
        <v>5</v>
      </c>
      <c r="L54" s="81">
        <v>0</v>
      </c>
      <c r="M54" s="81">
        <v>24</v>
      </c>
      <c r="N54" s="91">
        <v>1</v>
      </c>
      <c r="O54" s="92">
        <v>0</v>
      </c>
      <c r="P54" s="93">
        <f>N54+O54</f>
        <v>1</v>
      </c>
      <c r="Q54" s="82">
        <f>IFERROR(P54/M54,"-")</f>
        <v>0.041666666666667</v>
      </c>
      <c r="R54" s="81">
        <v>1</v>
      </c>
      <c r="S54" s="81">
        <v>0</v>
      </c>
      <c r="T54" s="82">
        <f>IFERROR(S54/(O54+P54),"-")</f>
        <v>0</v>
      </c>
      <c r="U54" s="182">
        <f>IFERROR(J54/SUM(P54:P55),"-")</f>
        <v>32500</v>
      </c>
      <c r="V54" s="84">
        <v>1</v>
      </c>
      <c r="W54" s="82">
        <f>IF(P54=0,"-",V54/P54)</f>
        <v>1</v>
      </c>
      <c r="X54" s="186">
        <v>5000</v>
      </c>
      <c r="Y54" s="187">
        <f>IFERROR(X54/P54,"-")</f>
        <v>5000</v>
      </c>
      <c r="Z54" s="187">
        <f>IFERROR(X54/V54,"-")</f>
        <v>5000</v>
      </c>
      <c r="AA54" s="188">
        <f>SUM(X54:X55)-SUM(J54:J55)</f>
        <v>-125000</v>
      </c>
      <c r="AB54" s="85">
        <f>SUM(X54:X55)/SUM(J54:J55)</f>
        <v>0.038461538461538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1</v>
      </c>
      <c r="BP54" s="121">
        <v>1</v>
      </c>
      <c r="BQ54" s="122">
        <f>IFERROR(BP54/BN54,"-")</f>
        <v>1</v>
      </c>
      <c r="BR54" s="123">
        <v>5000</v>
      </c>
      <c r="BS54" s="124">
        <f>IFERROR(BR54/BN54,"-")</f>
        <v>5000</v>
      </c>
      <c r="BT54" s="125">
        <v>1</v>
      </c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5000</v>
      </c>
      <c r="CQ54" s="141">
        <v>5000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164</v>
      </c>
      <c r="C55" s="203"/>
      <c r="D55" s="203" t="s">
        <v>88</v>
      </c>
      <c r="E55" s="203" t="s">
        <v>89</v>
      </c>
      <c r="F55" s="203" t="s">
        <v>76</v>
      </c>
      <c r="G55" s="203"/>
      <c r="H55" s="90"/>
      <c r="I55" s="90"/>
      <c r="J55" s="188"/>
      <c r="K55" s="81">
        <v>25</v>
      </c>
      <c r="L55" s="81">
        <v>17</v>
      </c>
      <c r="M55" s="81">
        <v>2</v>
      </c>
      <c r="N55" s="91">
        <v>3</v>
      </c>
      <c r="O55" s="92">
        <v>0</v>
      </c>
      <c r="P55" s="93">
        <f>N55+O55</f>
        <v>3</v>
      </c>
      <c r="Q55" s="82">
        <f>IFERROR(P55/M55,"-")</f>
        <v>1.5</v>
      </c>
      <c r="R55" s="81">
        <v>1</v>
      </c>
      <c r="S55" s="81">
        <v>1</v>
      </c>
      <c r="T55" s="82">
        <f>IFERROR(S55/(O55+P55),"-")</f>
        <v>0.33333333333333</v>
      </c>
      <c r="U55" s="182"/>
      <c r="V55" s="84">
        <v>2</v>
      </c>
      <c r="W55" s="82">
        <f>IF(P55=0,"-",V55/P55)</f>
        <v>0.66666666666667</v>
      </c>
      <c r="X55" s="186">
        <v>0</v>
      </c>
      <c r="Y55" s="187">
        <f>IFERROR(X55/P55,"-")</f>
        <v>0</v>
      </c>
      <c r="Z55" s="187">
        <f>IFERROR(X55/V55,"-")</f>
        <v>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0.33333333333333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1</v>
      </c>
      <c r="BX55" s="127">
        <f>IF(P55=0,"",IF(BW55=0,"",(BW55/P55)))</f>
        <v>0.33333333333333</v>
      </c>
      <c r="BY55" s="128">
        <v>1</v>
      </c>
      <c r="BZ55" s="129">
        <f>IFERROR(BY55/BW55,"-")</f>
        <v>1</v>
      </c>
      <c r="CA55" s="130">
        <v>38000</v>
      </c>
      <c r="CB55" s="131">
        <f>IFERROR(CA55/BW55,"-")</f>
        <v>38000</v>
      </c>
      <c r="CC55" s="132"/>
      <c r="CD55" s="132"/>
      <c r="CE55" s="132">
        <v>1</v>
      </c>
      <c r="CF55" s="133">
        <v>1</v>
      </c>
      <c r="CG55" s="134">
        <f>IF(P55=0,"",IF(CF55=0,"",(CF55/P55)))</f>
        <v>0.33333333333333</v>
      </c>
      <c r="CH55" s="135">
        <v>1</v>
      </c>
      <c r="CI55" s="136">
        <f>IFERROR(CH55/CF55,"-")</f>
        <v>1</v>
      </c>
      <c r="CJ55" s="137">
        <v>858000</v>
      </c>
      <c r="CK55" s="138">
        <f>IFERROR(CJ55/CF55,"-")</f>
        <v>858000</v>
      </c>
      <c r="CL55" s="139"/>
      <c r="CM55" s="139"/>
      <c r="CN55" s="139">
        <v>1</v>
      </c>
      <c r="CO55" s="140">
        <v>2</v>
      </c>
      <c r="CP55" s="141">
        <v>0</v>
      </c>
      <c r="CQ55" s="141">
        <v>858000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</v>
      </c>
      <c r="B56" s="203" t="s">
        <v>165</v>
      </c>
      <c r="C56" s="203"/>
      <c r="D56" s="203" t="s">
        <v>166</v>
      </c>
      <c r="E56" s="203" t="s">
        <v>122</v>
      </c>
      <c r="F56" s="203" t="s">
        <v>64</v>
      </c>
      <c r="G56" s="203" t="s">
        <v>99</v>
      </c>
      <c r="H56" s="90" t="s">
        <v>84</v>
      </c>
      <c r="I56" s="205" t="s">
        <v>90</v>
      </c>
      <c r="J56" s="188">
        <v>130000</v>
      </c>
      <c r="K56" s="81">
        <v>10</v>
      </c>
      <c r="L56" s="81">
        <v>0</v>
      </c>
      <c r="M56" s="81">
        <v>34</v>
      </c>
      <c r="N56" s="91">
        <v>3</v>
      </c>
      <c r="O56" s="92">
        <v>0</v>
      </c>
      <c r="P56" s="93">
        <f>N56+O56</f>
        <v>3</v>
      </c>
      <c r="Q56" s="82">
        <f>IFERROR(P56/M56,"-")</f>
        <v>0.088235294117647</v>
      </c>
      <c r="R56" s="81">
        <v>0</v>
      </c>
      <c r="S56" s="81">
        <v>1</v>
      </c>
      <c r="T56" s="82">
        <f>IFERROR(S56/(O56+P56),"-")</f>
        <v>0.33333333333333</v>
      </c>
      <c r="U56" s="182">
        <f>IFERROR(J56/SUM(P56:P57),"-")</f>
        <v>18571.428571429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SUM(X56:X57)-SUM(J56:J57)</f>
        <v>-130000</v>
      </c>
      <c r="AB56" s="85">
        <f>SUM(X56:X57)/SUM(J56:J57)</f>
        <v>0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0.33333333333333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0.33333333333333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0.33333333333333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167</v>
      </c>
      <c r="C57" s="203"/>
      <c r="D57" s="203" t="s">
        <v>166</v>
      </c>
      <c r="E57" s="203" t="s">
        <v>122</v>
      </c>
      <c r="F57" s="203" t="s">
        <v>76</v>
      </c>
      <c r="G57" s="203"/>
      <c r="H57" s="90"/>
      <c r="I57" s="90"/>
      <c r="J57" s="188"/>
      <c r="K57" s="81">
        <v>29</v>
      </c>
      <c r="L57" s="81">
        <v>22</v>
      </c>
      <c r="M57" s="81">
        <v>1</v>
      </c>
      <c r="N57" s="91">
        <v>4</v>
      </c>
      <c r="O57" s="92">
        <v>0</v>
      </c>
      <c r="P57" s="93">
        <f>N57+O57</f>
        <v>4</v>
      </c>
      <c r="Q57" s="82">
        <f>IFERROR(P57/M57,"-")</f>
        <v>4</v>
      </c>
      <c r="R57" s="81">
        <v>0</v>
      </c>
      <c r="S57" s="81">
        <v>1</v>
      </c>
      <c r="T57" s="82">
        <f>IFERROR(S57/(O57+P57),"-")</f>
        <v>0.25</v>
      </c>
      <c r="U57" s="182"/>
      <c r="V57" s="84">
        <v>1</v>
      </c>
      <c r="W57" s="82">
        <f>IF(P57=0,"-",V57/P57)</f>
        <v>0.25</v>
      </c>
      <c r="X57" s="186">
        <v>0</v>
      </c>
      <c r="Y57" s="187">
        <f>IFERROR(X57/P57,"-")</f>
        <v>0</v>
      </c>
      <c r="Z57" s="187">
        <f>IFERROR(X57/V57,"-")</f>
        <v>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>
        <v>1</v>
      </c>
      <c r="AW57" s="107">
        <f>IF(P57=0,"",IF(AV57=0,"",(AV57/P57)))</f>
        <v>0.25</v>
      </c>
      <c r="AX57" s="106">
        <v>1</v>
      </c>
      <c r="AY57" s="108">
        <f>IFERROR(AX57/AV57,"-")</f>
        <v>1</v>
      </c>
      <c r="AZ57" s="109">
        <v>23000</v>
      </c>
      <c r="BA57" s="110">
        <f>IFERROR(AZ57/AV57,"-")</f>
        <v>23000</v>
      </c>
      <c r="BB57" s="111"/>
      <c r="BC57" s="111"/>
      <c r="BD57" s="111">
        <v>1</v>
      </c>
      <c r="BE57" s="112">
        <v>1</v>
      </c>
      <c r="BF57" s="113">
        <f>IF(P57=0,"",IF(BE57=0,"",(BE57/P57)))</f>
        <v>0.25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1</v>
      </c>
      <c r="BO57" s="120">
        <f>IF(P57=0,"",IF(BN57=0,"",(BN57/P57)))</f>
        <v>0.25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0.25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0</v>
      </c>
      <c r="CQ57" s="141">
        <v>23000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0.1</v>
      </c>
      <c r="B58" s="203" t="s">
        <v>168</v>
      </c>
      <c r="C58" s="203"/>
      <c r="D58" s="203" t="s">
        <v>88</v>
      </c>
      <c r="E58" s="203" t="s">
        <v>89</v>
      </c>
      <c r="F58" s="203" t="s">
        <v>64</v>
      </c>
      <c r="G58" s="203" t="s">
        <v>131</v>
      </c>
      <c r="H58" s="90" t="s">
        <v>66</v>
      </c>
      <c r="I58" s="204" t="s">
        <v>169</v>
      </c>
      <c r="J58" s="188">
        <v>120000</v>
      </c>
      <c r="K58" s="81">
        <v>17</v>
      </c>
      <c r="L58" s="81">
        <v>0</v>
      </c>
      <c r="M58" s="81">
        <v>105</v>
      </c>
      <c r="N58" s="91">
        <v>8</v>
      </c>
      <c r="O58" s="92">
        <v>0</v>
      </c>
      <c r="P58" s="93">
        <f>N58+O58</f>
        <v>8</v>
      </c>
      <c r="Q58" s="82">
        <f>IFERROR(P58/M58,"-")</f>
        <v>0.076190476190476</v>
      </c>
      <c r="R58" s="81">
        <v>0</v>
      </c>
      <c r="S58" s="81">
        <v>5</v>
      </c>
      <c r="T58" s="82">
        <f>IFERROR(S58/(O58+P58),"-")</f>
        <v>0.625</v>
      </c>
      <c r="U58" s="182">
        <f>IFERROR(J58/SUM(P58:P59),"-")</f>
        <v>9230.7692307692</v>
      </c>
      <c r="V58" s="84">
        <v>1</v>
      </c>
      <c r="W58" s="82">
        <f>IF(P58=0,"-",V58/P58)</f>
        <v>0.125</v>
      </c>
      <c r="X58" s="186">
        <v>12000</v>
      </c>
      <c r="Y58" s="187">
        <f>IFERROR(X58/P58,"-")</f>
        <v>1500</v>
      </c>
      <c r="Z58" s="187">
        <f>IFERROR(X58/V58,"-")</f>
        <v>12000</v>
      </c>
      <c r="AA58" s="188">
        <f>SUM(X58:X59)-SUM(J58:J59)</f>
        <v>-108000</v>
      </c>
      <c r="AB58" s="85">
        <f>SUM(X58:X59)/SUM(J58:J59)</f>
        <v>0.1</v>
      </c>
      <c r="AC58" s="79"/>
      <c r="AD58" s="94">
        <v>1</v>
      </c>
      <c r="AE58" s="95">
        <f>IF(P58=0,"",IF(AD58=0,"",(AD58/P58)))</f>
        <v>0.125</v>
      </c>
      <c r="AF58" s="94"/>
      <c r="AG58" s="96">
        <f>IFERROR(AF58/AD58,"-")</f>
        <v>0</v>
      </c>
      <c r="AH58" s="97"/>
      <c r="AI58" s="98">
        <f>IFERROR(AH58/AD58,"-")</f>
        <v>0</v>
      </c>
      <c r="AJ58" s="99"/>
      <c r="AK58" s="99"/>
      <c r="AL58" s="99"/>
      <c r="AM58" s="100">
        <v>2</v>
      </c>
      <c r="AN58" s="101">
        <f>IF(P58=0,"",IF(AM58=0,"",(AM58/P58)))</f>
        <v>0.25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4</v>
      </c>
      <c r="BF58" s="113">
        <f>IF(P58=0,"",IF(BE58=0,"",(BE58/P58)))</f>
        <v>0.5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1</v>
      </c>
      <c r="BO58" s="120">
        <f>IF(P58=0,"",IF(BN58=0,"",(BN58/P58)))</f>
        <v>0.125</v>
      </c>
      <c r="BP58" s="121">
        <v>1</v>
      </c>
      <c r="BQ58" s="122">
        <f>IFERROR(BP58/BN58,"-")</f>
        <v>1</v>
      </c>
      <c r="BR58" s="123">
        <v>12000</v>
      </c>
      <c r="BS58" s="124">
        <f>IFERROR(BR58/BN58,"-")</f>
        <v>12000</v>
      </c>
      <c r="BT58" s="125"/>
      <c r="BU58" s="125"/>
      <c r="BV58" s="125">
        <v>1</v>
      </c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12000</v>
      </c>
      <c r="CQ58" s="141">
        <v>12000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170</v>
      </c>
      <c r="C59" s="203"/>
      <c r="D59" s="203" t="s">
        <v>88</v>
      </c>
      <c r="E59" s="203" t="s">
        <v>89</v>
      </c>
      <c r="F59" s="203" t="s">
        <v>76</v>
      </c>
      <c r="G59" s="203"/>
      <c r="H59" s="90"/>
      <c r="I59" s="90"/>
      <c r="J59" s="188"/>
      <c r="K59" s="81">
        <v>39</v>
      </c>
      <c r="L59" s="81">
        <v>24</v>
      </c>
      <c r="M59" s="81">
        <v>1</v>
      </c>
      <c r="N59" s="91">
        <v>5</v>
      </c>
      <c r="O59" s="92">
        <v>0</v>
      </c>
      <c r="P59" s="93">
        <f>N59+O59</f>
        <v>5</v>
      </c>
      <c r="Q59" s="82">
        <f>IFERROR(P59/M59,"-")</f>
        <v>5</v>
      </c>
      <c r="R59" s="81">
        <v>1</v>
      </c>
      <c r="S59" s="81">
        <v>1</v>
      </c>
      <c r="T59" s="82">
        <f>IFERROR(S59/(O59+P59),"-")</f>
        <v>0.2</v>
      </c>
      <c r="U59" s="182"/>
      <c r="V59" s="84">
        <v>2</v>
      </c>
      <c r="W59" s="82">
        <f>IF(P59=0,"-",V59/P59)</f>
        <v>0.4</v>
      </c>
      <c r="X59" s="186">
        <v>0</v>
      </c>
      <c r="Y59" s="187">
        <f>IFERROR(X59/P59,"-")</f>
        <v>0</v>
      </c>
      <c r="Z59" s="187">
        <f>IFERROR(X59/V59,"-")</f>
        <v>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0.2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3</v>
      </c>
      <c r="BX59" s="127">
        <f>IF(P59=0,"",IF(BW59=0,"",(BW59/P59)))</f>
        <v>0.6</v>
      </c>
      <c r="BY59" s="128">
        <v>1</v>
      </c>
      <c r="BZ59" s="129">
        <f>IFERROR(BY59/BW59,"-")</f>
        <v>0.33333333333333</v>
      </c>
      <c r="CA59" s="130">
        <v>5000</v>
      </c>
      <c r="CB59" s="131">
        <f>IFERROR(CA59/BW59,"-")</f>
        <v>1666.6666666667</v>
      </c>
      <c r="CC59" s="132">
        <v>1</v>
      </c>
      <c r="CD59" s="132"/>
      <c r="CE59" s="132"/>
      <c r="CF59" s="133">
        <v>1</v>
      </c>
      <c r="CG59" s="134">
        <f>IF(P59=0,"",IF(CF59=0,"",(CF59/P59)))</f>
        <v>0.2</v>
      </c>
      <c r="CH59" s="135">
        <v>1</v>
      </c>
      <c r="CI59" s="136">
        <f>IFERROR(CH59/CF59,"-")</f>
        <v>1</v>
      </c>
      <c r="CJ59" s="137">
        <v>432500</v>
      </c>
      <c r="CK59" s="138">
        <f>IFERROR(CJ59/CF59,"-")</f>
        <v>432500</v>
      </c>
      <c r="CL59" s="139"/>
      <c r="CM59" s="139"/>
      <c r="CN59" s="139">
        <v>1</v>
      </c>
      <c r="CO59" s="140">
        <v>2</v>
      </c>
      <c r="CP59" s="141">
        <v>0</v>
      </c>
      <c r="CQ59" s="141">
        <v>432500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0.0375</v>
      </c>
      <c r="B60" s="203" t="s">
        <v>171</v>
      </c>
      <c r="C60" s="203"/>
      <c r="D60" s="203" t="s">
        <v>88</v>
      </c>
      <c r="E60" s="203" t="s">
        <v>89</v>
      </c>
      <c r="F60" s="203" t="s">
        <v>64</v>
      </c>
      <c r="G60" s="203" t="s">
        <v>172</v>
      </c>
      <c r="H60" s="90" t="s">
        <v>84</v>
      </c>
      <c r="I60" s="204" t="s">
        <v>67</v>
      </c>
      <c r="J60" s="188">
        <v>80000</v>
      </c>
      <c r="K60" s="81">
        <v>5</v>
      </c>
      <c r="L60" s="81">
        <v>0</v>
      </c>
      <c r="M60" s="81">
        <v>11</v>
      </c>
      <c r="N60" s="91">
        <v>1</v>
      </c>
      <c r="O60" s="92">
        <v>0</v>
      </c>
      <c r="P60" s="93">
        <f>N60+O60</f>
        <v>1</v>
      </c>
      <c r="Q60" s="82">
        <f>IFERROR(P60/M60,"-")</f>
        <v>0.090909090909091</v>
      </c>
      <c r="R60" s="81">
        <v>0</v>
      </c>
      <c r="S60" s="81">
        <v>0</v>
      </c>
      <c r="T60" s="82">
        <f>IFERROR(S60/(O60+P60),"-")</f>
        <v>0</v>
      </c>
      <c r="U60" s="182">
        <f>IFERROR(J60/SUM(P60:P61),"-")</f>
        <v>16000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-77000</v>
      </c>
      <c r="AB60" s="85">
        <f>SUM(X60:X61)/SUM(J60:J61)</f>
        <v>0.0375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>
        <v>1</v>
      </c>
      <c r="BX60" s="127">
        <f>IF(P60=0,"",IF(BW60=0,"",(BW60/P60)))</f>
        <v>1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173</v>
      </c>
      <c r="C61" s="203"/>
      <c r="D61" s="203" t="s">
        <v>88</v>
      </c>
      <c r="E61" s="203" t="s">
        <v>89</v>
      </c>
      <c r="F61" s="203" t="s">
        <v>76</v>
      </c>
      <c r="G61" s="203"/>
      <c r="H61" s="90"/>
      <c r="I61" s="90"/>
      <c r="J61" s="188"/>
      <c r="K61" s="81">
        <v>41</v>
      </c>
      <c r="L61" s="81">
        <v>17</v>
      </c>
      <c r="M61" s="81">
        <v>9</v>
      </c>
      <c r="N61" s="91">
        <v>4</v>
      </c>
      <c r="O61" s="92">
        <v>0</v>
      </c>
      <c r="P61" s="93">
        <f>N61+O61</f>
        <v>4</v>
      </c>
      <c r="Q61" s="82">
        <f>IFERROR(P61/M61,"-")</f>
        <v>0.44444444444444</v>
      </c>
      <c r="R61" s="81">
        <v>1</v>
      </c>
      <c r="S61" s="81">
        <v>1</v>
      </c>
      <c r="T61" s="82">
        <f>IFERROR(S61/(O61+P61),"-")</f>
        <v>0.25</v>
      </c>
      <c r="U61" s="182"/>
      <c r="V61" s="84">
        <v>2</v>
      </c>
      <c r="W61" s="82">
        <f>IF(P61=0,"-",V61/P61)</f>
        <v>0.5</v>
      </c>
      <c r="X61" s="186">
        <v>3000</v>
      </c>
      <c r="Y61" s="187">
        <f>IFERROR(X61/P61,"-")</f>
        <v>750</v>
      </c>
      <c r="Z61" s="187">
        <f>IFERROR(X61/V61,"-")</f>
        <v>1500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>
        <v>1</v>
      </c>
      <c r="AW61" s="107">
        <f>IF(P61=0,"",IF(AV61=0,"",(AV61/P61)))</f>
        <v>0.25</v>
      </c>
      <c r="AX61" s="106">
        <v>1</v>
      </c>
      <c r="AY61" s="108">
        <f>IFERROR(AX61/AV61,"-")</f>
        <v>1</v>
      </c>
      <c r="AZ61" s="109">
        <v>3000</v>
      </c>
      <c r="BA61" s="110">
        <f>IFERROR(AZ61/AV61,"-")</f>
        <v>3000</v>
      </c>
      <c r="BB61" s="111">
        <v>1</v>
      </c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0.25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1</v>
      </c>
      <c r="BX61" s="127">
        <f>IF(P61=0,"",IF(BW61=0,"",(BW61/P61)))</f>
        <v>0.25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>
        <v>1</v>
      </c>
      <c r="CG61" s="134">
        <f>IF(P61=0,"",IF(CF61=0,"",(CF61/P61)))</f>
        <v>0.25</v>
      </c>
      <c r="CH61" s="135">
        <v>1</v>
      </c>
      <c r="CI61" s="136">
        <f>IFERROR(CH61/CF61,"-")</f>
        <v>1</v>
      </c>
      <c r="CJ61" s="137">
        <v>544000</v>
      </c>
      <c r="CK61" s="138">
        <f>IFERROR(CJ61/CF61,"-")</f>
        <v>544000</v>
      </c>
      <c r="CL61" s="139"/>
      <c r="CM61" s="139"/>
      <c r="CN61" s="139">
        <v>1</v>
      </c>
      <c r="CO61" s="140">
        <v>2</v>
      </c>
      <c r="CP61" s="141">
        <v>3000</v>
      </c>
      <c r="CQ61" s="141">
        <v>544000</v>
      </c>
      <c r="CR61" s="141"/>
      <c r="CS61" s="142" t="str">
        <f>IF(AND(CQ61=0,CR61=0),"",IF(AND(CQ61&lt;=100000,CR61&lt;=100000),"",IF(CQ61/CP61&gt;0.7,"男高",IF(CR61/CP61&gt;0.7,"女高",""))))</f>
        <v>男高</v>
      </c>
    </row>
    <row r="62" spans="1:98">
      <c r="A62" s="80">
        <f>AB62</f>
        <v>0</v>
      </c>
      <c r="B62" s="203" t="s">
        <v>174</v>
      </c>
      <c r="C62" s="203"/>
      <c r="D62" s="203" t="s">
        <v>166</v>
      </c>
      <c r="E62" s="203" t="s">
        <v>175</v>
      </c>
      <c r="F62" s="203" t="s">
        <v>64</v>
      </c>
      <c r="G62" s="203" t="s">
        <v>172</v>
      </c>
      <c r="H62" s="90" t="s">
        <v>84</v>
      </c>
      <c r="I62" s="205" t="s">
        <v>90</v>
      </c>
      <c r="J62" s="188">
        <v>80000</v>
      </c>
      <c r="K62" s="81">
        <v>9</v>
      </c>
      <c r="L62" s="81">
        <v>0</v>
      </c>
      <c r="M62" s="81">
        <v>30</v>
      </c>
      <c r="N62" s="91">
        <v>4</v>
      </c>
      <c r="O62" s="92">
        <v>0</v>
      </c>
      <c r="P62" s="93">
        <f>N62+O62</f>
        <v>4</v>
      </c>
      <c r="Q62" s="82">
        <f>IFERROR(P62/M62,"-")</f>
        <v>0.13333333333333</v>
      </c>
      <c r="R62" s="81">
        <v>0</v>
      </c>
      <c r="S62" s="81">
        <v>1</v>
      </c>
      <c r="T62" s="82">
        <f>IFERROR(S62/(O62+P62),"-")</f>
        <v>0.25</v>
      </c>
      <c r="U62" s="182">
        <f>IFERROR(J62/SUM(P62:P63),"-")</f>
        <v>8888.8888888889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-80000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0.25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2</v>
      </c>
      <c r="BO62" s="120">
        <f>IF(P62=0,"",IF(BN62=0,"",(BN62/P62)))</f>
        <v>0.5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>
        <v>1</v>
      </c>
      <c r="CG62" s="134">
        <f>IF(P62=0,"",IF(CF62=0,"",(CF62/P62)))</f>
        <v>0.25</v>
      </c>
      <c r="CH62" s="135"/>
      <c r="CI62" s="136">
        <f>IFERROR(CH62/CF62,"-")</f>
        <v>0</v>
      </c>
      <c r="CJ62" s="137"/>
      <c r="CK62" s="138">
        <f>IFERROR(CJ62/CF62,"-")</f>
        <v>0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176</v>
      </c>
      <c r="C63" s="203"/>
      <c r="D63" s="203" t="s">
        <v>166</v>
      </c>
      <c r="E63" s="203" t="s">
        <v>175</v>
      </c>
      <c r="F63" s="203" t="s">
        <v>76</v>
      </c>
      <c r="G63" s="203"/>
      <c r="H63" s="90"/>
      <c r="I63" s="90"/>
      <c r="J63" s="188"/>
      <c r="K63" s="81">
        <v>19</v>
      </c>
      <c r="L63" s="81">
        <v>15</v>
      </c>
      <c r="M63" s="81">
        <v>15</v>
      </c>
      <c r="N63" s="91">
        <v>5</v>
      </c>
      <c r="O63" s="92">
        <v>0</v>
      </c>
      <c r="P63" s="93">
        <f>N63+O63</f>
        <v>5</v>
      </c>
      <c r="Q63" s="82">
        <f>IFERROR(P63/M63,"-")</f>
        <v>0.33333333333333</v>
      </c>
      <c r="R63" s="81">
        <v>0</v>
      </c>
      <c r="S63" s="81">
        <v>2</v>
      </c>
      <c r="T63" s="82">
        <f>IFERROR(S63/(O63+P63),"-")</f>
        <v>0.4</v>
      </c>
      <c r="U63" s="182"/>
      <c r="V63" s="84">
        <v>1</v>
      </c>
      <c r="W63" s="82">
        <f>IF(P63=0,"-",V63/P63)</f>
        <v>0.2</v>
      </c>
      <c r="X63" s="186">
        <v>0</v>
      </c>
      <c r="Y63" s="187">
        <f>IFERROR(X63/P63,"-")</f>
        <v>0</v>
      </c>
      <c r="Z63" s="187">
        <f>IFERROR(X63/V63,"-")</f>
        <v>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0.2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2</v>
      </c>
      <c r="BO63" s="120">
        <f>IF(P63=0,"",IF(BN63=0,"",(BN63/P63)))</f>
        <v>0.4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2</v>
      </c>
      <c r="BX63" s="127">
        <f>IF(P63=0,"",IF(BW63=0,"",(BW63/P63)))</f>
        <v>0.4</v>
      </c>
      <c r="BY63" s="128">
        <v>1</v>
      </c>
      <c r="BZ63" s="129">
        <f>IFERROR(BY63/BW63,"-")</f>
        <v>0.5</v>
      </c>
      <c r="CA63" s="130">
        <v>19000</v>
      </c>
      <c r="CB63" s="131">
        <f>IFERROR(CA63/BW63,"-")</f>
        <v>9500</v>
      </c>
      <c r="CC63" s="132"/>
      <c r="CD63" s="132"/>
      <c r="CE63" s="132">
        <v>1</v>
      </c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0</v>
      </c>
      <c r="CQ63" s="141">
        <v>19000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4.4</v>
      </c>
      <c r="B64" s="203" t="s">
        <v>177</v>
      </c>
      <c r="C64" s="203"/>
      <c r="D64" s="203" t="s">
        <v>76</v>
      </c>
      <c r="E64" s="203" t="s">
        <v>63</v>
      </c>
      <c r="F64" s="203" t="s">
        <v>64</v>
      </c>
      <c r="G64" s="203" t="s">
        <v>178</v>
      </c>
      <c r="H64" s="90" t="s">
        <v>179</v>
      </c>
      <c r="I64" s="90" t="s">
        <v>180</v>
      </c>
      <c r="J64" s="188">
        <v>50000</v>
      </c>
      <c r="K64" s="81">
        <v>5</v>
      </c>
      <c r="L64" s="81">
        <v>0</v>
      </c>
      <c r="M64" s="81">
        <v>27</v>
      </c>
      <c r="N64" s="91">
        <v>3</v>
      </c>
      <c r="O64" s="92">
        <v>0</v>
      </c>
      <c r="P64" s="93">
        <f>N64+O64</f>
        <v>3</v>
      </c>
      <c r="Q64" s="82">
        <f>IFERROR(P64/M64,"-")</f>
        <v>0.11111111111111</v>
      </c>
      <c r="R64" s="81">
        <v>0</v>
      </c>
      <c r="S64" s="81">
        <v>3</v>
      </c>
      <c r="T64" s="82">
        <f>IFERROR(S64/(O64+P64),"-")</f>
        <v>1</v>
      </c>
      <c r="U64" s="182">
        <f>IFERROR(J64/SUM(P64:P65),"-")</f>
        <v>8333.3333333333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SUM(X64:X65)-SUM(J64:J65)</f>
        <v>170000</v>
      </c>
      <c r="AB64" s="85">
        <f>SUM(X64:X65)/SUM(J64:J65)</f>
        <v>4.4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2</v>
      </c>
      <c r="BO64" s="120">
        <f>IF(P64=0,"",IF(BN64=0,"",(BN64/P64)))</f>
        <v>0.66666666666667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1</v>
      </c>
      <c r="BX64" s="127">
        <f>IF(P64=0,"",IF(BW64=0,"",(BW64/P64)))</f>
        <v>0.33333333333333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181</v>
      </c>
      <c r="C65" s="203"/>
      <c r="D65" s="203" t="s">
        <v>76</v>
      </c>
      <c r="E65" s="203" t="s">
        <v>63</v>
      </c>
      <c r="F65" s="203" t="s">
        <v>76</v>
      </c>
      <c r="G65" s="203"/>
      <c r="H65" s="90"/>
      <c r="I65" s="90"/>
      <c r="J65" s="188"/>
      <c r="K65" s="81">
        <v>17</v>
      </c>
      <c r="L65" s="81">
        <v>15</v>
      </c>
      <c r="M65" s="81">
        <v>1</v>
      </c>
      <c r="N65" s="91">
        <v>3</v>
      </c>
      <c r="O65" s="92">
        <v>0</v>
      </c>
      <c r="P65" s="93">
        <f>N65+O65</f>
        <v>3</v>
      </c>
      <c r="Q65" s="82">
        <f>IFERROR(P65/M65,"-")</f>
        <v>3</v>
      </c>
      <c r="R65" s="81">
        <v>1</v>
      </c>
      <c r="S65" s="81">
        <v>1</v>
      </c>
      <c r="T65" s="82">
        <f>IFERROR(S65/(O65+P65),"-")</f>
        <v>0.33333333333333</v>
      </c>
      <c r="U65" s="182"/>
      <c r="V65" s="84">
        <v>1</v>
      </c>
      <c r="W65" s="82">
        <f>IF(P65=0,"-",V65/P65)</f>
        <v>0.33333333333333</v>
      </c>
      <c r="X65" s="186">
        <v>220000</v>
      </c>
      <c r="Y65" s="187">
        <f>IFERROR(X65/P65,"-")</f>
        <v>73333.333333333</v>
      </c>
      <c r="Z65" s="187">
        <f>IFERROR(X65/V65,"-")</f>
        <v>220000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0.33333333333333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2</v>
      </c>
      <c r="BX65" s="127">
        <f>IF(P65=0,"",IF(BW65=0,"",(BW65/P65)))</f>
        <v>0.66666666666667</v>
      </c>
      <c r="BY65" s="128">
        <v>1</v>
      </c>
      <c r="BZ65" s="129">
        <f>IFERROR(BY65/BW65,"-")</f>
        <v>0.5</v>
      </c>
      <c r="CA65" s="130">
        <v>241000</v>
      </c>
      <c r="CB65" s="131">
        <f>IFERROR(CA65/BW65,"-")</f>
        <v>120500</v>
      </c>
      <c r="CC65" s="132"/>
      <c r="CD65" s="132"/>
      <c r="CE65" s="132">
        <v>1</v>
      </c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220000</v>
      </c>
      <c r="CQ65" s="141">
        <v>241000</v>
      </c>
      <c r="CR65" s="141"/>
      <c r="CS65" s="142" t="str">
        <f>IF(AND(CQ65=0,CR65=0),"",IF(AND(CQ65&lt;=100000,CR65&lt;=100000),"",IF(CQ65/CP65&gt;0.7,"男高",IF(CR65/CP65&gt;0.7,"女高",""))))</f>
        <v>男高</v>
      </c>
    </row>
    <row r="66" spans="1:98">
      <c r="A66" s="80">
        <f>AB66</f>
        <v>0.08</v>
      </c>
      <c r="B66" s="203" t="s">
        <v>182</v>
      </c>
      <c r="C66" s="203"/>
      <c r="D66" s="203" t="s">
        <v>76</v>
      </c>
      <c r="E66" s="203" t="s">
        <v>89</v>
      </c>
      <c r="F66" s="203" t="s">
        <v>64</v>
      </c>
      <c r="G66" s="203" t="s">
        <v>178</v>
      </c>
      <c r="H66" s="90" t="s">
        <v>179</v>
      </c>
      <c r="I66" s="90" t="s">
        <v>183</v>
      </c>
      <c r="J66" s="188">
        <v>50000</v>
      </c>
      <c r="K66" s="81">
        <v>6</v>
      </c>
      <c r="L66" s="81">
        <v>0</v>
      </c>
      <c r="M66" s="81">
        <v>30</v>
      </c>
      <c r="N66" s="91">
        <v>2</v>
      </c>
      <c r="O66" s="92">
        <v>0</v>
      </c>
      <c r="P66" s="93">
        <f>N66+O66</f>
        <v>2</v>
      </c>
      <c r="Q66" s="82">
        <f>IFERROR(P66/M66,"-")</f>
        <v>0.066666666666667</v>
      </c>
      <c r="R66" s="81">
        <v>0</v>
      </c>
      <c r="S66" s="81">
        <v>0</v>
      </c>
      <c r="T66" s="82">
        <f>IFERROR(S66/(O66+P66),"-")</f>
        <v>0</v>
      </c>
      <c r="U66" s="182">
        <f>IFERROR(J66/SUM(P66:P67),"-")</f>
        <v>12500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-46000</v>
      </c>
      <c r="AB66" s="85">
        <f>SUM(X66:X67)/SUM(J66:J67)</f>
        <v>0.08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1</v>
      </c>
      <c r="BO66" s="120">
        <f>IF(P66=0,"",IF(BN66=0,"",(BN66/P66)))</f>
        <v>0.5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184</v>
      </c>
      <c r="C67" s="203"/>
      <c r="D67" s="203" t="s">
        <v>76</v>
      </c>
      <c r="E67" s="203" t="s">
        <v>89</v>
      </c>
      <c r="F67" s="203" t="s">
        <v>76</v>
      </c>
      <c r="G67" s="203"/>
      <c r="H67" s="90"/>
      <c r="I67" s="90"/>
      <c r="J67" s="188"/>
      <c r="K67" s="81">
        <v>16</v>
      </c>
      <c r="L67" s="81">
        <v>12</v>
      </c>
      <c r="M67" s="81">
        <v>1</v>
      </c>
      <c r="N67" s="91">
        <v>2</v>
      </c>
      <c r="O67" s="92">
        <v>0</v>
      </c>
      <c r="P67" s="93">
        <f>N67+O67</f>
        <v>2</v>
      </c>
      <c r="Q67" s="82">
        <f>IFERROR(P67/M67,"-")</f>
        <v>2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1</v>
      </c>
      <c r="W67" s="82">
        <f>IF(P67=0,"-",V67/P67)</f>
        <v>0.5</v>
      </c>
      <c r="X67" s="186">
        <v>4000</v>
      </c>
      <c r="Y67" s="187">
        <f>IFERROR(X67/P67,"-")</f>
        <v>2000</v>
      </c>
      <c r="Z67" s="187">
        <f>IFERROR(X67/V67,"-")</f>
        <v>4000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0.5</v>
      </c>
      <c r="BP67" s="121">
        <v>1</v>
      </c>
      <c r="BQ67" s="122">
        <f>IFERROR(BP67/BN67,"-")</f>
        <v>1</v>
      </c>
      <c r="BR67" s="123">
        <v>4000</v>
      </c>
      <c r="BS67" s="124">
        <f>IFERROR(BR67/BN67,"-")</f>
        <v>4000</v>
      </c>
      <c r="BT67" s="125"/>
      <c r="BU67" s="125">
        <v>1</v>
      </c>
      <c r="BV67" s="125"/>
      <c r="BW67" s="126">
        <v>1</v>
      </c>
      <c r="BX67" s="127">
        <f>IF(P67=0,"",IF(BW67=0,"",(BW67/P67)))</f>
        <v>0.5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4000</v>
      </c>
      <c r="CQ67" s="141">
        <v>4000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</v>
      </c>
      <c r="B68" s="203" t="s">
        <v>185</v>
      </c>
      <c r="C68" s="203"/>
      <c r="D68" s="203" t="s">
        <v>186</v>
      </c>
      <c r="E68" s="203" t="s">
        <v>103</v>
      </c>
      <c r="F68" s="203" t="s">
        <v>64</v>
      </c>
      <c r="G68" s="203" t="s">
        <v>131</v>
      </c>
      <c r="H68" s="90" t="s">
        <v>187</v>
      </c>
      <c r="I68" s="204" t="s">
        <v>67</v>
      </c>
      <c r="J68" s="188">
        <v>100000</v>
      </c>
      <c r="K68" s="81">
        <v>5</v>
      </c>
      <c r="L68" s="81">
        <v>0</v>
      </c>
      <c r="M68" s="81">
        <v>32</v>
      </c>
      <c r="N68" s="91">
        <v>1</v>
      </c>
      <c r="O68" s="92">
        <v>0</v>
      </c>
      <c r="P68" s="93">
        <f>N68+O68</f>
        <v>1</v>
      </c>
      <c r="Q68" s="82">
        <f>IFERROR(P68/M68,"-")</f>
        <v>0.03125</v>
      </c>
      <c r="R68" s="81">
        <v>0</v>
      </c>
      <c r="S68" s="81">
        <v>1</v>
      </c>
      <c r="T68" s="82">
        <f>IFERROR(S68/(O68+P68),"-")</f>
        <v>1</v>
      </c>
      <c r="U68" s="182">
        <f>IFERROR(J68/SUM(P68:P72),"-")</f>
        <v>16666.666666667</v>
      </c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>
        <f>SUM(X68:X72)-SUM(J68:J72)</f>
        <v>-100000</v>
      </c>
      <c r="AB68" s="85">
        <f>SUM(X68:X72)/SUM(J68:J72)</f>
        <v>0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>
        <v>1</v>
      </c>
      <c r="BX68" s="127">
        <f>IF(P68=0,"",IF(BW68=0,"",(BW68/P68)))</f>
        <v>1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188</v>
      </c>
      <c r="C69" s="203"/>
      <c r="D69" s="203" t="s">
        <v>186</v>
      </c>
      <c r="E69" s="203" t="s">
        <v>108</v>
      </c>
      <c r="F69" s="203" t="s">
        <v>64</v>
      </c>
      <c r="G69" s="203" t="s">
        <v>131</v>
      </c>
      <c r="H69" s="90" t="s">
        <v>187</v>
      </c>
      <c r="I69" s="205" t="s">
        <v>80</v>
      </c>
      <c r="J69" s="188"/>
      <c r="K69" s="81">
        <v>4</v>
      </c>
      <c r="L69" s="81">
        <v>0</v>
      </c>
      <c r="M69" s="81">
        <v>16</v>
      </c>
      <c r="N69" s="91">
        <v>2</v>
      </c>
      <c r="O69" s="92">
        <v>0</v>
      </c>
      <c r="P69" s="93">
        <f>N69+O69</f>
        <v>2</v>
      </c>
      <c r="Q69" s="82">
        <f>IFERROR(P69/M69,"-")</f>
        <v>0.125</v>
      </c>
      <c r="R69" s="81">
        <v>0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>
        <v>1</v>
      </c>
      <c r="AE69" s="95">
        <f>IF(P69=0,"",IF(AD69=0,"",(AD69/P69)))</f>
        <v>0.5</v>
      </c>
      <c r="AF69" s="94"/>
      <c r="AG69" s="96">
        <f>IFERROR(AF69/AD69,"-")</f>
        <v>0</v>
      </c>
      <c r="AH69" s="97"/>
      <c r="AI69" s="98">
        <f>IFERROR(AH69/AD69,"-")</f>
        <v>0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1</v>
      </c>
      <c r="BO69" s="120">
        <f>IF(P69=0,"",IF(BN69=0,"",(BN69/P69)))</f>
        <v>0.5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189</v>
      </c>
      <c r="C70" s="203"/>
      <c r="D70" s="203" t="s">
        <v>186</v>
      </c>
      <c r="E70" s="203" t="s">
        <v>110</v>
      </c>
      <c r="F70" s="203" t="s">
        <v>64</v>
      </c>
      <c r="G70" s="203" t="s">
        <v>131</v>
      </c>
      <c r="H70" s="90" t="s">
        <v>187</v>
      </c>
      <c r="I70" s="204" t="s">
        <v>169</v>
      </c>
      <c r="J70" s="188"/>
      <c r="K70" s="81">
        <v>4</v>
      </c>
      <c r="L70" s="81">
        <v>0</v>
      </c>
      <c r="M70" s="81">
        <v>16</v>
      </c>
      <c r="N70" s="91">
        <v>1</v>
      </c>
      <c r="O70" s="92">
        <v>0</v>
      </c>
      <c r="P70" s="93">
        <f>N70+O70</f>
        <v>1</v>
      </c>
      <c r="Q70" s="82">
        <f>IFERROR(P70/M70,"-")</f>
        <v>0.0625</v>
      </c>
      <c r="R70" s="81">
        <v>0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>
        <v>1</v>
      </c>
      <c r="AN70" s="101">
        <f>IF(P70=0,"",IF(AM70=0,"",(AM70/P70)))</f>
        <v>1</v>
      </c>
      <c r="AO70" s="100"/>
      <c r="AP70" s="102">
        <f>IFERROR(AP70/AM70,"-")</f>
        <v>0</v>
      </c>
      <c r="AQ70" s="103"/>
      <c r="AR70" s="104">
        <f>IFERROR(AQ70/AM70,"-")</f>
        <v>0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190</v>
      </c>
      <c r="C71" s="203"/>
      <c r="D71" s="203" t="s">
        <v>186</v>
      </c>
      <c r="E71" s="203" t="s">
        <v>137</v>
      </c>
      <c r="F71" s="203" t="s">
        <v>64</v>
      </c>
      <c r="G71" s="203" t="s">
        <v>131</v>
      </c>
      <c r="H71" s="90" t="s">
        <v>187</v>
      </c>
      <c r="I71" s="205" t="s">
        <v>118</v>
      </c>
      <c r="J71" s="188"/>
      <c r="K71" s="81">
        <v>12</v>
      </c>
      <c r="L71" s="81">
        <v>0</v>
      </c>
      <c r="M71" s="81">
        <v>30</v>
      </c>
      <c r="N71" s="91">
        <v>0</v>
      </c>
      <c r="O71" s="92">
        <v>0</v>
      </c>
      <c r="P71" s="93">
        <f>N71+O71</f>
        <v>0</v>
      </c>
      <c r="Q71" s="82">
        <f>IFERROR(P71/M71,"-")</f>
        <v>0</v>
      </c>
      <c r="R71" s="81">
        <v>0</v>
      </c>
      <c r="S71" s="81">
        <v>0</v>
      </c>
      <c r="T71" s="82" t="str">
        <f>IFERROR(S71/(O71+P71),"-")</f>
        <v>-</v>
      </c>
      <c r="U71" s="182"/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/>
      <c r="AB71" s="85"/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191</v>
      </c>
      <c r="C72" s="203"/>
      <c r="D72" s="203" t="s">
        <v>75</v>
      </c>
      <c r="E72" s="203" t="s">
        <v>75</v>
      </c>
      <c r="F72" s="203" t="s">
        <v>76</v>
      </c>
      <c r="G72" s="203" t="s">
        <v>192</v>
      </c>
      <c r="H72" s="90"/>
      <c r="I72" s="90"/>
      <c r="J72" s="188"/>
      <c r="K72" s="81">
        <v>49</v>
      </c>
      <c r="L72" s="81">
        <v>28</v>
      </c>
      <c r="M72" s="81">
        <v>24</v>
      </c>
      <c r="N72" s="91">
        <v>2</v>
      </c>
      <c r="O72" s="92">
        <v>0</v>
      </c>
      <c r="P72" s="93">
        <f>N72+O72</f>
        <v>2</v>
      </c>
      <c r="Q72" s="82">
        <f>IFERROR(P72/M72,"-")</f>
        <v>0.083333333333333</v>
      </c>
      <c r="R72" s="81">
        <v>1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2</v>
      </c>
      <c r="BO72" s="120">
        <f>IF(P72=0,"",IF(BN72=0,"",(BN72/P72)))</f>
        <v>1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1.55</v>
      </c>
      <c r="B73" s="203" t="s">
        <v>193</v>
      </c>
      <c r="C73" s="203"/>
      <c r="D73" s="203"/>
      <c r="E73" s="203"/>
      <c r="F73" s="203" t="s">
        <v>64</v>
      </c>
      <c r="G73" s="203" t="s">
        <v>194</v>
      </c>
      <c r="H73" s="90" t="s">
        <v>195</v>
      </c>
      <c r="I73" s="90" t="s">
        <v>196</v>
      </c>
      <c r="J73" s="188">
        <v>80000</v>
      </c>
      <c r="K73" s="81">
        <v>10</v>
      </c>
      <c r="L73" s="81">
        <v>0</v>
      </c>
      <c r="M73" s="81">
        <v>94</v>
      </c>
      <c r="N73" s="91">
        <v>1</v>
      </c>
      <c r="O73" s="92">
        <v>0</v>
      </c>
      <c r="P73" s="93">
        <f>N73+O73</f>
        <v>1</v>
      </c>
      <c r="Q73" s="82">
        <f>IFERROR(P73/M73,"-")</f>
        <v>0.01063829787234</v>
      </c>
      <c r="R73" s="81">
        <v>1</v>
      </c>
      <c r="S73" s="81">
        <v>0</v>
      </c>
      <c r="T73" s="82">
        <f>IFERROR(S73/(O73+P73),"-")</f>
        <v>0</v>
      </c>
      <c r="U73" s="182">
        <f>IFERROR(J73/SUM(P73:P74),"-")</f>
        <v>11428.571428571</v>
      </c>
      <c r="V73" s="84">
        <v>1</v>
      </c>
      <c r="W73" s="82">
        <f>IF(P73=0,"-",V73/P73)</f>
        <v>1</v>
      </c>
      <c r="X73" s="186">
        <v>14000</v>
      </c>
      <c r="Y73" s="187">
        <f>IFERROR(X73/P73,"-")</f>
        <v>14000</v>
      </c>
      <c r="Z73" s="187">
        <f>IFERROR(X73/V73,"-")</f>
        <v>14000</v>
      </c>
      <c r="AA73" s="188">
        <f>SUM(X73:X74)-SUM(J73:J74)</f>
        <v>44000</v>
      </c>
      <c r="AB73" s="85">
        <f>SUM(X73:X74)/SUM(J73:J74)</f>
        <v>1.55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1</v>
      </c>
      <c r="BP73" s="121">
        <v>1</v>
      </c>
      <c r="BQ73" s="122">
        <f>IFERROR(BP73/BN73,"-")</f>
        <v>1</v>
      </c>
      <c r="BR73" s="123">
        <v>14000</v>
      </c>
      <c r="BS73" s="124">
        <f>IFERROR(BR73/BN73,"-")</f>
        <v>14000</v>
      </c>
      <c r="BT73" s="125"/>
      <c r="BU73" s="125"/>
      <c r="BV73" s="125">
        <v>1</v>
      </c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1</v>
      </c>
      <c r="CP73" s="141">
        <v>14000</v>
      </c>
      <c r="CQ73" s="141">
        <v>14000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197</v>
      </c>
      <c r="C74" s="203"/>
      <c r="D74" s="203"/>
      <c r="E74" s="203"/>
      <c r="F74" s="203" t="s">
        <v>76</v>
      </c>
      <c r="G74" s="203"/>
      <c r="H74" s="90"/>
      <c r="I74" s="90"/>
      <c r="J74" s="188"/>
      <c r="K74" s="81">
        <v>26</v>
      </c>
      <c r="L74" s="81">
        <v>20</v>
      </c>
      <c r="M74" s="81">
        <v>6</v>
      </c>
      <c r="N74" s="91">
        <v>6</v>
      </c>
      <c r="O74" s="92">
        <v>0</v>
      </c>
      <c r="P74" s="93">
        <f>N74+O74</f>
        <v>6</v>
      </c>
      <c r="Q74" s="82">
        <f>IFERROR(P74/M74,"-")</f>
        <v>1</v>
      </c>
      <c r="R74" s="81">
        <v>2</v>
      </c>
      <c r="S74" s="81">
        <v>1</v>
      </c>
      <c r="T74" s="82">
        <f>IFERROR(S74/(O74+P74),"-")</f>
        <v>0.16666666666667</v>
      </c>
      <c r="U74" s="182"/>
      <c r="V74" s="84">
        <v>2</v>
      </c>
      <c r="W74" s="82">
        <f>IF(P74=0,"-",V74/P74)</f>
        <v>0.33333333333333</v>
      </c>
      <c r="X74" s="186">
        <v>110000</v>
      </c>
      <c r="Y74" s="187">
        <f>IFERROR(X74/P74,"-")</f>
        <v>18333.333333333</v>
      </c>
      <c r="Z74" s="187">
        <f>IFERROR(X74/V74,"-")</f>
        <v>55000</v>
      </c>
      <c r="AA74" s="188"/>
      <c r="AB74" s="85"/>
      <c r="AC74" s="79"/>
      <c r="AD74" s="94">
        <v>1</v>
      </c>
      <c r="AE74" s="95">
        <f>IF(P74=0,"",IF(AD74=0,"",(AD74/P74)))</f>
        <v>0.16666666666667</v>
      </c>
      <c r="AF74" s="94"/>
      <c r="AG74" s="96">
        <f>IFERROR(AF74/AD74,"-")</f>
        <v>0</v>
      </c>
      <c r="AH74" s="97"/>
      <c r="AI74" s="98">
        <f>IFERROR(AH74/AD74,"-")</f>
        <v>0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2</v>
      </c>
      <c r="BO74" s="120">
        <f>IF(P74=0,"",IF(BN74=0,"",(BN74/P74)))</f>
        <v>0.33333333333333</v>
      </c>
      <c r="BP74" s="121">
        <v>2</v>
      </c>
      <c r="BQ74" s="122">
        <f>IFERROR(BP74/BN74,"-")</f>
        <v>1</v>
      </c>
      <c r="BR74" s="123">
        <v>119000</v>
      </c>
      <c r="BS74" s="124">
        <f>IFERROR(BR74/BN74,"-")</f>
        <v>59500</v>
      </c>
      <c r="BT74" s="125"/>
      <c r="BU74" s="125"/>
      <c r="BV74" s="125">
        <v>2</v>
      </c>
      <c r="BW74" s="126">
        <v>3</v>
      </c>
      <c r="BX74" s="127">
        <f>IF(P74=0,"",IF(BW74=0,"",(BW74/P74)))</f>
        <v>0.5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2</v>
      </c>
      <c r="CP74" s="141">
        <v>110000</v>
      </c>
      <c r="CQ74" s="141">
        <v>110000</v>
      </c>
      <c r="CR74" s="141"/>
      <c r="CS74" s="142" t="str">
        <f>IF(AND(CQ74=0,CR74=0),"",IF(AND(CQ74&lt;=100000,CR74&lt;=100000),"",IF(CQ74/CP74&gt;0.7,"男高",IF(CR74/CP74&gt;0.7,"女高",""))))</f>
        <v>男高</v>
      </c>
    </row>
    <row r="75" spans="1:98">
      <c r="A75" s="80">
        <f>AB75</f>
        <v>1.5884615384615</v>
      </c>
      <c r="B75" s="203" t="s">
        <v>198</v>
      </c>
      <c r="C75" s="203"/>
      <c r="D75" s="203" t="s">
        <v>62</v>
      </c>
      <c r="E75" s="203" t="s">
        <v>63</v>
      </c>
      <c r="F75" s="203" t="s">
        <v>64</v>
      </c>
      <c r="G75" s="203" t="s">
        <v>123</v>
      </c>
      <c r="H75" s="90" t="s">
        <v>199</v>
      </c>
      <c r="I75" s="90" t="s">
        <v>200</v>
      </c>
      <c r="J75" s="188">
        <v>520000</v>
      </c>
      <c r="K75" s="81">
        <v>5</v>
      </c>
      <c r="L75" s="81">
        <v>0</v>
      </c>
      <c r="M75" s="81">
        <v>22</v>
      </c>
      <c r="N75" s="91">
        <v>0</v>
      </c>
      <c r="O75" s="92">
        <v>0</v>
      </c>
      <c r="P75" s="93">
        <f>N75+O75</f>
        <v>0</v>
      </c>
      <c r="Q75" s="82">
        <f>IFERROR(P75/M75,"-")</f>
        <v>0</v>
      </c>
      <c r="R75" s="81">
        <v>0</v>
      </c>
      <c r="S75" s="81">
        <v>0</v>
      </c>
      <c r="T75" s="82" t="str">
        <f>IFERROR(S75/(O75+P75),"-")</f>
        <v>-</v>
      </c>
      <c r="U75" s="182">
        <f>IFERROR(J75/SUM(P75:P79),"-")</f>
        <v>16250</v>
      </c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>
        <f>SUM(X75:X79)-SUM(J75:J79)</f>
        <v>306000</v>
      </c>
      <c r="AB75" s="85">
        <f>SUM(X75:X79)/SUM(J75:J79)</f>
        <v>1.5884615384615</v>
      </c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201</v>
      </c>
      <c r="C76" s="203"/>
      <c r="D76" s="203" t="s">
        <v>166</v>
      </c>
      <c r="E76" s="203" t="s">
        <v>202</v>
      </c>
      <c r="F76" s="203" t="s">
        <v>64</v>
      </c>
      <c r="G76" s="203" t="s">
        <v>123</v>
      </c>
      <c r="H76" s="90" t="s">
        <v>199</v>
      </c>
      <c r="I76" s="205" t="s">
        <v>85</v>
      </c>
      <c r="J76" s="188"/>
      <c r="K76" s="81">
        <v>18</v>
      </c>
      <c r="L76" s="81">
        <v>0</v>
      </c>
      <c r="M76" s="81">
        <v>60</v>
      </c>
      <c r="N76" s="91">
        <v>5</v>
      </c>
      <c r="O76" s="92">
        <v>0</v>
      </c>
      <c r="P76" s="93">
        <f>N76+O76</f>
        <v>5</v>
      </c>
      <c r="Q76" s="82">
        <f>IFERROR(P76/M76,"-")</f>
        <v>0.083333333333333</v>
      </c>
      <c r="R76" s="81">
        <v>0</v>
      </c>
      <c r="S76" s="81">
        <v>2</v>
      </c>
      <c r="T76" s="82">
        <f>IFERROR(S76/(O76+P76),"-")</f>
        <v>0.4</v>
      </c>
      <c r="U76" s="182"/>
      <c r="V76" s="84">
        <v>2</v>
      </c>
      <c r="W76" s="82">
        <f>IF(P76=0,"-",V76/P76)</f>
        <v>0.4</v>
      </c>
      <c r="X76" s="186">
        <v>37000</v>
      </c>
      <c r="Y76" s="187">
        <f>IFERROR(X76/P76,"-")</f>
        <v>7400</v>
      </c>
      <c r="Z76" s="187">
        <f>IFERROR(X76/V76,"-")</f>
        <v>18500</v>
      </c>
      <c r="AA76" s="188"/>
      <c r="AB76" s="85"/>
      <c r="AC76" s="79"/>
      <c r="AD76" s="94">
        <v>1</v>
      </c>
      <c r="AE76" s="95">
        <f>IF(P76=0,"",IF(AD76=0,"",(AD76/P76)))</f>
        <v>0.2</v>
      </c>
      <c r="AF76" s="94"/>
      <c r="AG76" s="96">
        <f>IFERROR(AF76/AD76,"-")</f>
        <v>0</v>
      </c>
      <c r="AH76" s="97"/>
      <c r="AI76" s="98">
        <f>IFERROR(AH76/AD76,"-")</f>
        <v>0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4</v>
      </c>
      <c r="BO76" s="120">
        <f>IF(P76=0,"",IF(BN76=0,"",(BN76/P76)))</f>
        <v>0.8</v>
      </c>
      <c r="BP76" s="121">
        <v>2</v>
      </c>
      <c r="BQ76" s="122">
        <f>IFERROR(BP76/BN76,"-")</f>
        <v>0.5</v>
      </c>
      <c r="BR76" s="123">
        <v>37000</v>
      </c>
      <c r="BS76" s="124">
        <f>IFERROR(BR76/BN76,"-")</f>
        <v>9250</v>
      </c>
      <c r="BT76" s="125">
        <v>1</v>
      </c>
      <c r="BU76" s="125"/>
      <c r="BV76" s="125">
        <v>1</v>
      </c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2</v>
      </c>
      <c r="CP76" s="141">
        <v>37000</v>
      </c>
      <c r="CQ76" s="141">
        <v>34000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203</v>
      </c>
      <c r="C77" s="203"/>
      <c r="D77" s="203" t="s">
        <v>88</v>
      </c>
      <c r="E77" s="203" t="s">
        <v>89</v>
      </c>
      <c r="F77" s="203" t="s">
        <v>64</v>
      </c>
      <c r="G77" s="203" t="s">
        <v>123</v>
      </c>
      <c r="H77" s="90" t="s">
        <v>199</v>
      </c>
      <c r="I77" s="90" t="s">
        <v>204</v>
      </c>
      <c r="J77" s="188"/>
      <c r="K77" s="81">
        <v>1</v>
      </c>
      <c r="L77" s="81">
        <v>0</v>
      </c>
      <c r="M77" s="81">
        <v>18</v>
      </c>
      <c r="N77" s="91">
        <v>2</v>
      </c>
      <c r="O77" s="92">
        <v>0</v>
      </c>
      <c r="P77" s="93">
        <f>N77+O77</f>
        <v>2</v>
      </c>
      <c r="Q77" s="82">
        <f>IFERROR(P77/M77,"-")</f>
        <v>0.11111111111111</v>
      </c>
      <c r="R77" s="81">
        <v>1</v>
      </c>
      <c r="S77" s="81">
        <v>0</v>
      </c>
      <c r="T77" s="82">
        <f>IFERROR(S77/(O77+P77),"-")</f>
        <v>0</v>
      </c>
      <c r="U77" s="182"/>
      <c r="V77" s="84">
        <v>1</v>
      </c>
      <c r="W77" s="82">
        <f>IF(P77=0,"-",V77/P77)</f>
        <v>0.5</v>
      </c>
      <c r="X77" s="186">
        <v>700000</v>
      </c>
      <c r="Y77" s="187">
        <f>IFERROR(X77/P77,"-")</f>
        <v>350000</v>
      </c>
      <c r="Z77" s="187">
        <f>IFERROR(X77/V77,"-")</f>
        <v>700000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>
        <v>1</v>
      </c>
      <c r="AW77" s="107">
        <f>IF(P77=0,"",IF(AV77=0,"",(AV77/P77)))</f>
        <v>0.5</v>
      </c>
      <c r="AX77" s="106"/>
      <c r="AY77" s="108">
        <f>IFERROR(AX77/AV77,"-")</f>
        <v>0</v>
      </c>
      <c r="AZ77" s="109"/>
      <c r="BA77" s="110">
        <f>IFERROR(AZ77/AV77,"-")</f>
        <v>0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>
        <v>1</v>
      </c>
      <c r="BX77" s="127">
        <f>IF(P77=0,"",IF(BW77=0,"",(BW77/P77)))</f>
        <v>0.5</v>
      </c>
      <c r="BY77" s="128">
        <v>1</v>
      </c>
      <c r="BZ77" s="129">
        <f>IFERROR(BY77/BW77,"-")</f>
        <v>1</v>
      </c>
      <c r="CA77" s="130">
        <v>700000</v>
      </c>
      <c r="CB77" s="131">
        <f>IFERROR(CA77/BW77,"-")</f>
        <v>700000</v>
      </c>
      <c r="CC77" s="132"/>
      <c r="CD77" s="132"/>
      <c r="CE77" s="132">
        <v>1</v>
      </c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700000</v>
      </c>
      <c r="CQ77" s="141">
        <v>700000</v>
      </c>
      <c r="CR77" s="141"/>
      <c r="CS77" s="142" t="str">
        <f>IF(AND(CQ77=0,CR77=0),"",IF(AND(CQ77&lt;=100000,CR77&lt;=100000),"",IF(CQ77/CP77&gt;0.7,"男高",IF(CR77/CP77&gt;0.7,"女高",""))))</f>
        <v>男高</v>
      </c>
    </row>
    <row r="78" spans="1:98">
      <c r="A78" s="80"/>
      <c r="B78" s="203" t="s">
        <v>205</v>
      </c>
      <c r="C78" s="203"/>
      <c r="D78" s="203" t="s">
        <v>116</v>
      </c>
      <c r="E78" s="203" t="s">
        <v>175</v>
      </c>
      <c r="F78" s="203" t="s">
        <v>64</v>
      </c>
      <c r="G78" s="203" t="s">
        <v>123</v>
      </c>
      <c r="H78" s="90" t="s">
        <v>199</v>
      </c>
      <c r="I78" s="90" t="s">
        <v>206</v>
      </c>
      <c r="J78" s="188"/>
      <c r="K78" s="81">
        <v>5</v>
      </c>
      <c r="L78" s="81">
        <v>0</v>
      </c>
      <c r="M78" s="81">
        <v>15</v>
      </c>
      <c r="N78" s="91">
        <v>3</v>
      </c>
      <c r="O78" s="92">
        <v>0</v>
      </c>
      <c r="P78" s="93">
        <f>N78+O78</f>
        <v>3</v>
      </c>
      <c r="Q78" s="82">
        <f>IFERROR(P78/M78,"-")</f>
        <v>0.2</v>
      </c>
      <c r="R78" s="81">
        <v>0</v>
      </c>
      <c r="S78" s="81">
        <v>3</v>
      </c>
      <c r="T78" s="82">
        <f>IFERROR(S78/(O78+P78),"-")</f>
        <v>1</v>
      </c>
      <c r="U78" s="182"/>
      <c r="V78" s="84">
        <v>1</v>
      </c>
      <c r="W78" s="82">
        <f>IF(P78=0,"-",V78/P78)</f>
        <v>0.33333333333333</v>
      </c>
      <c r="X78" s="186">
        <v>10000</v>
      </c>
      <c r="Y78" s="187">
        <f>IFERROR(X78/P78,"-")</f>
        <v>3333.3333333333</v>
      </c>
      <c r="Z78" s="187">
        <f>IFERROR(X78/V78,"-")</f>
        <v>10000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>
        <v>2</v>
      </c>
      <c r="AN78" s="101">
        <f>IF(P78=0,"",IF(AM78=0,"",(AM78/P78)))</f>
        <v>0.66666666666667</v>
      </c>
      <c r="AO78" s="100">
        <v>1</v>
      </c>
      <c r="AP78" s="102">
        <f>IFERROR(AP78/AM78,"-")</f>
        <v>0</v>
      </c>
      <c r="AQ78" s="103">
        <v>10000</v>
      </c>
      <c r="AR78" s="104">
        <f>IFERROR(AQ78/AM78,"-")</f>
        <v>5000</v>
      </c>
      <c r="AS78" s="105"/>
      <c r="AT78" s="105">
        <v>1</v>
      </c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1</v>
      </c>
      <c r="BO78" s="120">
        <f>IF(P78=0,"",IF(BN78=0,"",(BN78/P78)))</f>
        <v>0.33333333333333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1</v>
      </c>
      <c r="CP78" s="141">
        <v>10000</v>
      </c>
      <c r="CQ78" s="141">
        <v>10000</v>
      </c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207</v>
      </c>
      <c r="C79" s="203"/>
      <c r="D79" s="203" t="s">
        <v>75</v>
      </c>
      <c r="E79" s="203" t="s">
        <v>75</v>
      </c>
      <c r="F79" s="203" t="s">
        <v>76</v>
      </c>
      <c r="G79" s="203" t="s">
        <v>77</v>
      </c>
      <c r="H79" s="90"/>
      <c r="I79" s="90"/>
      <c r="J79" s="188"/>
      <c r="K79" s="81">
        <v>162</v>
      </c>
      <c r="L79" s="81">
        <v>94</v>
      </c>
      <c r="M79" s="81">
        <v>26</v>
      </c>
      <c r="N79" s="91">
        <v>22</v>
      </c>
      <c r="O79" s="92">
        <v>0</v>
      </c>
      <c r="P79" s="93">
        <f>N79+O79</f>
        <v>22</v>
      </c>
      <c r="Q79" s="82">
        <f>IFERROR(P79/M79,"-")</f>
        <v>0.84615384615385</v>
      </c>
      <c r="R79" s="81">
        <v>1</v>
      </c>
      <c r="S79" s="81">
        <v>4</v>
      </c>
      <c r="T79" s="82">
        <f>IFERROR(S79/(O79+P79),"-")</f>
        <v>0.18181818181818</v>
      </c>
      <c r="U79" s="182"/>
      <c r="V79" s="84">
        <v>5</v>
      </c>
      <c r="W79" s="82">
        <f>IF(P79=0,"-",V79/P79)</f>
        <v>0.22727272727273</v>
      </c>
      <c r="X79" s="186">
        <v>79000</v>
      </c>
      <c r="Y79" s="187">
        <f>IFERROR(X79/P79,"-")</f>
        <v>3590.9090909091</v>
      </c>
      <c r="Z79" s="187">
        <f>IFERROR(X79/V79,"-")</f>
        <v>15800</v>
      </c>
      <c r="AA79" s="188"/>
      <c r="AB79" s="85"/>
      <c r="AC79" s="79"/>
      <c r="AD79" s="94">
        <v>2</v>
      </c>
      <c r="AE79" s="95">
        <f>IF(P79=0,"",IF(AD79=0,"",(AD79/P79)))</f>
        <v>0.090909090909091</v>
      </c>
      <c r="AF79" s="94"/>
      <c r="AG79" s="96">
        <f>IFERROR(AF79/AD79,"-")</f>
        <v>0</v>
      </c>
      <c r="AH79" s="97"/>
      <c r="AI79" s="98">
        <f>IFERROR(AH79/AD79,"-")</f>
        <v>0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>
        <v>2</v>
      </c>
      <c r="AW79" s="107">
        <f>IF(P79=0,"",IF(AV79=0,"",(AV79/P79)))</f>
        <v>0.090909090909091</v>
      </c>
      <c r="AX79" s="106"/>
      <c r="AY79" s="108">
        <f>IFERROR(AX79/AV79,"-")</f>
        <v>0</v>
      </c>
      <c r="AZ79" s="109"/>
      <c r="BA79" s="110">
        <f>IFERROR(AZ79/AV79,"-")</f>
        <v>0</v>
      </c>
      <c r="BB79" s="111"/>
      <c r="BC79" s="111"/>
      <c r="BD79" s="111"/>
      <c r="BE79" s="112">
        <v>2</v>
      </c>
      <c r="BF79" s="113">
        <f>IF(P79=0,"",IF(BE79=0,"",(BE79/P79)))</f>
        <v>0.090909090909091</v>
      </c>
      <c r="BG79" s="112"/>
      <c r="BH79" s="114">
        <f>IFERROR(BG79/BE79,"-")</f>
        <v>0</v>
      </c>
      <c r="BI79" s="115"/>
      <c r="BJ79" s="116">
        <f>IFERROR(BI79/BE79,"-")</f>
        <v>0</v>
      </c>
      <c r="BK79" s="117"/>
      <c r="BL79" s="117"/>
      <c r="BM79" s="117"/>
      <c r="BN79" s="119">
        <v>10</v>
      </c>
      <c r="BO79" s="120">
        <f>IF(P79=0,"",IF(BN79=0,"",(BN79/P79)))</f>
        <v>0.45454545454545</v>
      </c>
      <c r="BP79" s="121">
        <v>4</v>
      </c>
      <c r="BQ79" s="122">
        <f>IFERROR(BP79/BN79,"-")</f>
        <v>0.4</v>
      </c>
      <c r="BR79" s="123">
        <v>74000</v>
      </c>
      <c r="BS79" s="124">
        <f>IFERROR(BR79/BN79,"-")</f>
        <v>7400</v>
      </c>
      <c r="BT79" s="125">
        <v>2</v>
      </c>
      <c r="BU79" s="125">
        <v>1</v>
      </c>
      <c r="BV79" s="125">
        <v>1</v>
      </c>
      <c r="BW79" s="126">
        <v>5</v>
      </c>
      <c r="BX79" s="127">
        <f>IF(P79=0,"",IF(BW79=0,"",(BW79/P79)))</f>
        <v>0.22727272727273</v>
      </c>
      <c r="BY79" s="128">
        <v>1</v>
      </c>
      <c r="BZ79" s="129">
        <f>IFERROR(BY79/BW79,"-")</f>
        <v>0.2</v>
      </c>
      <c r="CA79" s="130">
        <v>5000</v>
      </c>
      <c r="CB79" s="131">
        <f>IFERROR(CA79/BW79,"-")</f>
        <v>1000</v>
      </c>
      <c r="CC79" s="132">
        <v>1</v>
      </c>
      <c r="CD79" s="132"/>
      <c r="CE79" s="132"/>
      <c r="CF79" s="133">
        <v>1</v>
      </c>
      <c r="CG79" s="134">
        <f>IF(P79=0,"",IF(CF79=0,"",(CF79/P79)))</f>
        <v>0.045454545454545</v>
      </c>
      <c r="CH79" s="135"/>
      <c r="CI79" s="136">
        <f>IFERROR(CH79/CF79,"-")</f>
        <v>0</v>
      </c>
      <c r="CJ79" s="137"/>
      <c r="CK79" s="138">
        <f>IFERROR(CJ79/CF79,"-")</f>
        <v>0</v>
      </c>
      <c r="CL79" s="139"/>
      <c r="CM79" s="139"/>
      <c r="CN79" s="139"/>
      <c r="CO79" s="140">
        <v>5</v>
      </c>
      <c r="CP79" s="141">
        <v>79000</v>
      </c>
      <c r="CQ79" s="141">
        <v>48000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30"/>
      <c r="B80" s="87"/>
      <c r="C80" s="88"/>
      <c r="D80" s="88"/>
      <c r="E80" s="88"/>
      <c r="F80" s="89"/>
      <c r="G80" s="90"/>
      <c r="H80" s="90"/>
      <c r="I80" s="90"/>
      <c r="J80" s="192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59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30"/>
      <c r="B81" s="37"/>
      <c r="C81" s="21"/>
      <c r="D81" s="21"/>
      <c r="E81" s="21"/>
      <c r="F81" s="22"/>
      <c r="G81" s="36"/>
      <c r="H81" s="36"/>
      <c r="I81" s="75"/>
      <c r="J81" s="193"/>
      <c r="K81" s="34"/>
      <c r="L81" s="34"/>
      <c r="M81" s="31"/>
      <c r="N81" s="23"/>
      <c r="O81" s="23"/>
      <c r="P81" s="23"/>
      <c r="Q81" s="33"/>
      <c r="R81" s="32"/>
      <c r="S81" s="23"/>
      <c r="T81" s="32"/>
      <c r="U81" s="183"/>
      <c r="V81" s="25"/>
      <c r="W81" s="25"/>
      <c r="X81" s="189"/>
      <c r="Y81" s="189"/>
      <c r="Z81" s="189"/>
      <c r="AA81" s="189"/>
      <c r="AB81" s="33"/>
      <c r="AC81" s="61"/>
      <c r="AD81" s="63"/>
      <c r="AE81" s="64"/>
      <c r="AF81" s="63"/>
      <c r="AG81" s="67"/>
      <c r="AH81" s="68"/>
      <c r="AI81" s="69"/>
      <c r="AJ81" s="70"/>
      <c r="AK81" s="70"/>
      <c r="AL81" s="70"/>
      <c r="AM81" s="63"/>
      <c r="AN81" s="64"/>
      <c r="AO81" s="63"/>
      <c r="AP81" s="67"/>
      <c r="AQ81" s="68"/>
      <c r="AR81" s="69"/>
      <c r="AS81" s="70"/>
      <c r="AT81" s="70"/>
      <c r="AU81" s="70"/>
      <c r="AV81" s="63"/>
      <c r="AW81" s="64"/>
      <c r="AX81" s="63"/>
      <c r="AY81" s="67"/>
      <c r="AZ81" s="68"/>
      <c r="BA81" s="69"/>
      <c r="BB81" s="70"/>
      <c r="BC81" s="70"/>
      <c r="BD81" s="70"/>
      <c r="BE81" s="63"/>
      <c r="BF81" s="64"/>
      <c r="BG81" s="63"/>
      <c r="BH81" s="67"/>
      <c r="BI81" s="68"/>
      <c r="BJ81" s="69"/>
      <c r="BK81" s="70"/>
      <c r="BL81" s="70"/>
      <c r="BM81" s="70"/>
      <c r="BN81" s="65"/>
      <c r="BO81" s="66"/>
      <c r="BP81" s="63"/>
      <c r="BQ81" s="67"/>
      <c r="BR81" s="68"/>
      <c r="BS81" s="69"/>
      <c r="BT81" s="70"/>
      <c r="BU81" s="70"/>
      <c r="BV81" s="70"/>
      <c r="BW81" s="65"/>
      <c r="BX81" s="66"/>
      <c r="BY81" s="63"/>
      <c r="BZ81" s="67"/>
      <c r="CA81" s="68"/>
      <c r="CB81" s="69"/>
      <c r="CC81" s="70"/>
      <c r="CD81" s="70"/>
      <c r="CE81" s="70"/>
      <c r="CF81" s="65"/>
      <c r="CG81" s="66"/>
      <c r="CH81" s="63"/>
      <c r="CI81" s="67"/>
      <c r="CJ81" s="68"/>
      <c r="CK81" s="69"/>
      <c r="CL81" s="70"/>
      <c r="CM81" s="70"/>
      <c r="CN81" s="70"/>
      <c r="CO81" s="71"/>
      <c r="CP81" s="68"/>
      <c r="CQ81" s="68"/>
      <c r="CR81" s="68"/>
      <c r="CS81" s="72"/>
    </row>
    <row r="82" spans="1:98">
      <c r="A82" s="19">
        <f>AB82</f>
        <v>0.85319926873857</v>
      </c>
      <c r="B82" s="39"/>
      <c r="C82" s="39"/>
      <c r="D82" s="39"/>
      <c r="E82" s="39"/>
      <c r="F82" s="39"/>
      <c r="G82" s="40" t="s">
        <v>208</v>
      </c>
      <c r="H82" s="40"/>
      <c r="I82" s="40"/>
      <c r="J82" s="190">
        <f>SUM(J6:J81)</f>
        <v>5470000</v>
      </c>
      <c r="K82" s="41">
        <f>SUM(K6:K81)</f>
        <v>1902</v>
      </c>
      <c r="L82" s="41">
        <f>SUM(L6:L81)</f>
        <v>922</v>
      </c>
      <c r="M82" s="41">
        <f>SUM(M6:M81)</f>
        <v>2197</v>
      </c>
      <c r="N82" s="41">
        <f>SUM(N6:N81)</f>
        <v>399</v>
      </c>
      <c r="O82" s="41">
        <f>SUM(O6:O81)</f>
        <v>2</v>
      </c>
      <c r="P82" s="41">
        <f>SUM(P6:P81)</f>
        <v>401</v>
      </c>
      <c r="Q82" s="42">
        <f>IFERROR(P82/M82,"-")</f>
        <v>0.18252162039144</v>
      </c>
      <c r="R82" s="78">
        <f>SUM(R6:R81)</f>
        <v>50</v>
      </c>
      <c r="S82" s="78">
        <f>SUM(S6:S81)</f>
        <v>131</v>
      </c>
      <c r="T82" s="42">
        <f>IFERROR(R82/P82,"-")</f>
        <v>0.12468827930175</v>
      </c>
      <c r="U82" s="184">
        <f>IFERROR(J82/P82,"-")</f>
        <v>13640.897755611</v>
      </c>
      <c r="V82" s="44">
        <f>SUM(V6:V81)</f>
        <v>103</v>
      </c>
      <c r="W82" s="42">
        <f>IFERROR(V82/P82,"-")</f>
        <v>0.2568578553616</v>
      </c>
      <c r="X82" s="190">
        <f>SUM(X6:X81)</f>
        <v>4667000</v>
      </c>
      <c r="Y82" s="190">
        <f>IFERROR(X82/P82,"-")</f>
        <v>11638.403990025</v>
      </c>
      <c r="Z82" s="190">
        <f>IFERROR(X82/V82,"-")</f>
        <v>45310.67961165</v>
      </c>
      <c r="AA82" s="190">
        <f>X82-J82</f>
        <v>-803000</v>
      </c>
      <c r="AB82" s="47">
        <f>X82/J82</f>
        <v>0.85319926873857</v>
      </c>
      <c r="AC82" s="60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4"/>
    <mergeCell ref="J21:J24"/>
    <mergeCell ref="U21:U24"/>
    <mergeCell ref="AA21:AA24"/>
    <mergeCell ref="AB21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45"/>
    <mergeCell ref="J42:J45"/>
    <mergeCell ref="U42:U45"/>
    <mergeCell ref="AA42:AA45"/>
    <mergeCell ref="AB42:AB45"/>
    <mergeCell ref="A46:A49"/>
    <mergeCell ref="J46:J49"/>
    <mergeCell ref="U46:U49"/>
    <mergeCell ref="AA46:AA49"/>
    <mergeCell ref="AB46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72"/>
    <mergeCell ref="J68:J72"/>
    <mergeCell ref="U68:U72"/>
    <mergeCell ref="AA68:AA72"/>
    <mergeCell ref="AB68:AB72"/>
    <mergeCell ref="A73:A74"/>
    <mergeCell ref="J73:J74"/>
    <mergeCell ref="U73:U74"/>
    <mergeCell ref="AA73:AA74"/>
    <mergeCell ref="AB73:AB74"/>
    <mergeCell ref="A75:A79"/>
    <mergeCell ref="J75:J79"/>
    <mergeCell ref="U75:U79"/>
    <mergeCell ref="AA75:AA79"/>
    <mergeCell ref="AB75:AB7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0.44</v>
      </c>
      <c r="B6" s="203" t="s">
        <v>210</v>
      </c>
      <c r="C6" s="203" t="s">
        <v>211</v>
      </c>
      <c r="D6" s="203" t="s">
        <v>93</v>
      </c>
      <c r="E6" s="203" t="s">
        <v>63</v>
      </c>
      <c r="F6" s="203" t="s">
        <v>64</v>
      </c>
      <c r="G6" s="203" t="s">
        <v>212</v>
      </c>
      <c r="H6" s="90" t="s">
        <v>213</v>
      </c>
      <c r="I6" s="90"/>
      <c r="J6" s="188">
        <v>250000</v>
      </c>
      <c r="K6" s="81">
        <v>22</v>
      </c>
      <c r="L6" s="81">
        <v>0</v>
      </c>
      <c r="M6" s="81">
        <v>56</v>
      </c>
      <c r="N6" s="91">
        <v>9</v>
      </c>
      <c r="O6" s="92">
        <v>0</v>
      </c>
      <c r="P6" s="93">
        <f>N6+O6</f>
        <v>9</v>
      </c>
      <c r="Q6" s="82">
        <f>IFERROR(P6/M6,"-")</f>
        <v>0.16071428571429</v>
      </c>
      <c r="R6" s="81">
        <v>1</v>
      </c>
      <c r="S6" s="81">
        <v>1</v>
      </c>
      <c r="T6" s="82">
        <f>IFERROR(S6/(O6+P6),"-")</f>
        <v>0.11111111111111</v>
      </c>
      <c r="U6" s="182">
        <f>IFERROR(J6/SUM(P6:P7),"-")</f>
        <v>13888.888888889</v>
      </c>
      <c r="V6" s="84">
        <v>1</v>
      </c>
      <c r="W6" s="82">
        <f>IF(P6=0,"-",V6/P6)</f>
        <v>0.11111111111111</v>
      </c>
      <c r="X6" s="186">
        <v>79000</v>
      </c>
      <c r="Y6" s="187">
        <f>IFERROR(X6/P6,"-")</f>
        <v>8777.7777777778</v>
      </c>
      <c r="Z6" s="187">
        <f>IFERROR(X6/V6,"-")</f>
        <v>79000</v>
      </c>
      <c r="AA6" s="188">
        <f>SUM(X6:X7)-SUM(J6:J7)</f>
        <v>-140000</v>
      </c>
      <c r="AB6" s="85">
        <f>SUM(X6:X7)/SUM(J6:J7)</f>
        <v>0.44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0.22222222222222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0.22222222222222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0.11111111111111</v>
      </c>
      <c r="BY6" s="128">
        <v>1</v>
      </c>
      <c r="BZ6" s="129">
        <f>IFERROR(BY6/BW6,"-")</f>
        <v>1</v>
      </c>
      <c r="CA6" s="130">
        <v>89000</v>
      </c>
      <c r="CB6" s="131">
        <f>IFERROR(CA6/BW6,"-")</f>
        <v>89000</v>
      </c>
      <c r="CC6" s="132"/>
      <c r="CD6" s="132"/>
      <c r="CE6" s="132">
        <v>1</v>
      </c>
      <c r="CF6" s="133">
        <v>1</v>
      </c>
      <c r="CG6" s="134">
        <f>IF(P6=0,"",IF(CF6=0,"",(CF6/P6)))</f>
        <v>0.11111111111111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79000</v>
      </c>
      <c r="CQ6" s="141">
        <v>89000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214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49</v>
      </c>
      <c r="L7" s="81">
        <v>34</v>
      </c>
      <c r="M7" s="81">
        <v>10</v>
      </c>
      <c r="N7" s="91">
        <v>9</v>
      </c>
      <c r="O7" s="92">
        <v>0</v>
      </c>
      <c r="P7" s="93">
        <f>N7+O7</f>
        <v>9</v>
      </c>
      <c r="Q7" s="82">
        <f>IFERROR(P7/M7,"-")</f>
        <v>0.9</v>
      </c>
      <c r="R7" s="81">
        <v>1</v>
      </c>
      <c r="S7" s="81">
        <v>3</v>
      </c>
      <c r="T7" s="82">
        <f>IFERROR(S7/(O7+P7),"-")</f>
        <v>0.33333333333333</v>
      </c>
      <c r="U7" s="182"/>
      <c r="V7" s="84">
        <v>1</v>
      </c>
      <c r="W7" s="82">
        <f>IF(P7=0,"-",V7/P7)</f>
        <v>0.11111111111111</v>
      </c>
      <c r="X7" s="186">
        <v>31000</v>
      </c>
      <c r="Y7" s="187">
        <f>IFERROR(X7/P7,"-")</f>
        <v>3444.4444444444</v>
      </c>
      <c r="Z7" s="187">
        <f>IFERROR(X7/V7,"-")</f>
        <v>31000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0.44444444444444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0.22222222222222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0.11111111111111</v>
      </c>
      <c r="BY7" s="128">
        <v>1</v>
      </c>
      <c r="BZ7" s="129">
        <f>IFERROR(BY7/BW7,"-")</f>
        <v>1</v>
      </c>
      <c r="CA7" s="130">
        <v>31000</v>
      </c>
      <c r="CB7" s="131">
        <f>IFERROR(CA7/BW7,"-")</f>
        <v>31000</v>
      </c>
      <c r="CC7" s="132"/>
      <c r="CD7" s="132"/>
      <c r="CE7" s="132">
        <v>1</v>
      </c>
      <c r="CF7" s="133">
        <v>1</v>
      </c>
      <c r="CG7" s="134">
        <f>IF(P7=0,"",IF(CF7=0,"",(CF7/P7)))</f>
        <v>0.11111111111111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31000</v>
      </c>
      <c r="CQ7" s="141">
        <v>31000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1.075</v>
      </c>
      <c r="B8" s="203" t="s">
        <v>215</v>
      </c>
      <c r="C8" s="203" t="s">
        <v>216</v>
      </c>
      <c r="D8" s="203" t="s">
        <v>217</v>
      </c>
      <c r="E8" s="203" t="s">
        <v>63</v>
      </c>
      <c r="F8" s="203" t="s">
        <v>64</v>
      </c>
      <c r="G8" s="203" t="s">
        <v>218</v>
      </c>
      <c r="H8" s="90" t="s">
        <v>219</v>
      </c>
      <c r="I8" s="90" t="s">
        <v>159</v>
      </c>
      <c r="J8" s="188">
        <v>80000</v>
      </c>
      <c r="K8" s="81">
        <v>16</v>
      </c>
      <c r="L8" s="81">
        <v>0</v>
      </c>
      <c r="M8" s="81">
        <v>66</v>
      </c>
      <c r="N8" s="91">
        <v>10</v>
      </c>
      <c r="O8" s="92">
        <v>0</v>
      </c>
      <c r="P8" s="93">
        <f>N8+O8</f>
        <v>10</v>
      </c>
      <c r="Q8" s="82">
        <f>IFERROR(P8/M8,"-")</f>
        <v>0.15151515151515</v>
      </c>
      <c r="R8" s="81">
        <v>1</v>
      </c>
      <c r="S8" s="81">
        <v>3</v>
      </c>
      <c r="T8" s="82">
        <f>IFERROR(S8/(O8+P8),"-")</f>
        <v>0.3</v>
      </c>
      <c r="U8" s="182">
        <f>IFERROR(J8/SUM(P8:P9),"-")</f>
        <v>2222.2222222222</v>
      </c>
      <c r="V8" s="84">
        <v>1</v>
      </c>
      <c r="W8" s="82">
        <f>IF(P8=0,"-",V8/P8)</f>
        <v>0.1</v>
      </c>
      <c r="X8" s="186">
        <v>20000</v>
      </c>
      <c r="Y8" s="187">
        <f>IFERROR(X8/P8,"-")</f>
        <v>2000</v>
      </c>
      <c r="Z8" s="187">
        <f>IFERROR(X8/V8,"-")</f>
        <v>20000</v>
      </c>
      <c r="AA8" s="188">
        <f>SUM(X8:X9)-SUM(J8:J9)</f>
        <v>6000</v>
      </c>
      <c r="AB8" s="85">
        <f>SUM(X8:X9)/SUM(J8:J9)</f>
        <v>1.075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0.2</v>
      </c>
      <c r="BG8" s="112">
        <v>1</v>
      </c>
      <c r="BH8" s="114">
        <f>IFERROR(BG8/BE8,"-")</f>
        <v>0.5</v>
      </c>
      <c r="BI8" s="115">
        <v>20000</v>
      </c>
      <c r="BJ8" s="116">
        <f>IFERROR(BI8/BE8,"-")</f>
        <v>10000</v>
      </c>
      <c r="BK8" s="117"/>
      <c r="BL8" s="117"/>
      <c r="BM8" s="117">
        <v>1</v>
      </c>
      <c r="BN8" s="119">
        <v>3</v>
      </c>
      <c r="BO8" s="120">
        <f>IF(P8=0,"",IF(BN8=0,"",(BN8/P8)))</f>
        <v>0.3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20000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220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90</v>
      </c>
      <c r="L9" s="81">
        <v>64</v>
      </c>
      <c r="M9" s="81">
        <v>6</v>
      </c>
      <c r="N9" s="91">
        <v>26</v>
      </c>
      <c r="O9" s="92">
        <v>0</v>
      </c>
      <c r="P9" s="93">
        <f>N9+O9</f>
        <v>26</v>
      </c>
      <c r="Q9" s="82">
        <f>IFERROR(P9/M9,"-")</f>
        <v>4.3333333333333</v>
      </c>
      <c r="R9" s="81">
        <v>6</v>
      </c>
      <c r="S9" s="81">
        <v>7</v>
      </c>
      <c r="T9" s="82">
        <f>IFERROR(S9/(O9+P9),"-")</f>
        <v>0.26923076923077</v>
      </c>
      <c r="U9" s="182"/>
      <c r="V9" s="84">
        <v>5</v>
      </c>
      <c r="W9" s="82">
        <f>IF(P9=0,"-",V9/P9)</f>
        <v>0.19230769230769</v>
      </c>
      <c r="X9" s="186">
        <v>66000</v>
      </c>
      <c r="Y9" s="187">
        <f>IFERROR(X9/P9,"-")</f>
        <v>2538.4615384615</v>
      </c>
      <c r="Z9" s="187">
        <f>IFERROR(X9/V9,"-")</f>
        <v>13200</v>
      </c>
      <c r="AA9" s="188"/>
      <c r="AB9" s="85"/>
      <c r="AC9" s="79"/>
      <c r="AD9" s="94">
        <v>1</v>
      </c>
      <c r="AE9" s="95">
        <f>IF(P9=0,"",IF(AD9=0,"",(AD9/P9)))</f>
        <v>0.038461538461538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5</v>
      </c>
      <c r="AN9" s="101">
        <f>IF(P9=0,"",IF(AM9=0,"",(AM9/P9)))</f>
        <v>0.19230769230769</v>
      </c>
      <c r="AO9" s="100">
        <v>1</v>
      </c>
      <c r="AP9" s="102">
        <f>IFERROR(AP9/AM9,"-")</f>
        <v>0</v>
      </c>
      <c r="AQ9" s="103">
        <v>17000</v>
      </c>
      <c r="AR9" s="104">
        <f>IFERROR(AQ9/AM9,"-")</f>
        <v>3400</v>
      </c>
      <c r="AS9" s="105"/>
      <c r="AT9" s="105"/>
      <c r="AU9" s="105">
        <v>1</v>
      </c>
      <c r="AV9" s="106">
        <v>2</v>
      </c>
      <c r="AW9" s="107">
        <f>IF(P9=0,"",IF(AV9=0,"",(AV9/P9)))</f>
        <v>0.076923076923077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8</v>
      </c>
      <c r="BF9" s="113">
        <f>IF(P9=0,"",IF(BE9=0,"",(BE9/P9)))</f>
        <v>0.30769230769231</v>
      </c>
      <c r="BG9" s="112">
        <v>2</v>
      </c>
      <c r="BH9" s="114">
        <f>IFERROR(BG9/BE9,"-")</f>
        <v>0.25</v>
      </c>
      <c r="BI9" s="115">
        <v>51000</v>
      </c>
      <c r="BJ9" s="116">
        <f>IFERROR(BI9/BE9,"-")</f>
        <v>6375</v>
      </c>
      <c r="BK9" s="117">
        <v>1</v>
      </c>
      <c r="BL9" s="117"/>
      <c r="BM9" s="117">
        <v>1</v>
      </c>
      <c r="BN9" s="119">
        <v>7</v>
      </c>
      <c r="BO9" s="120">
        <f>IF(P9=0,"",IF(BN9=0,"",(BN9/P9)))</f>
        <v>0.26923076923077</v>
      </c>
      <c r="BP9" s="121">
        <v>1</v>
      </c>
      <c r="BQ9" s="122">
        <f>IFERROR(BP9/BN9,"-")</f>
        <v>0.14285714285714</v>
      </c>
      <c r="BR9" s="123">
        <v>3000</v>
      </c>
      <c r="BS9" s="124">
        <f>IFERROR(BR9/BN9,"-")</f>
        <v>428.57142857143</v>
      </c>
      <c r="BT9" s="125">
        <v>1</v>
      </c>
      <c r="BU9" s="125"/>
      <c r="BV9" s="125"/>
      <c r="BW9" s="126">
        <v>3</v>
      </c>
      <c r="BX9" s="127">
        <f>IF(P9=0,"",IF(BW9=0,"",(BW9/P9)))</f>
        <v>0.11538461538462</v>
      </c>
      <c r="BY9" s="128">
        <v>1</v>
      </c>
      <c r="BZ9" s="129">
        <f>IFERROR(BY9/BW9,"-")</f>
        <v>0.33333333333333</v>
      </c>
      <c r="CA9" s="130">
        <v>16000</v>
      </c>
      <c r="CB9" s="131">
        <f>IFERROR(CA9/BW9,"-")</f>
        <v>5333.3333333333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5</v>
      </c>
      <c r="CP9" s="141">
        <v>66000</v>
      </c>
      <c r="CQ9" s="141">
        <v>46000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2.0588235294118</v>
      </c>
      <c r="B10" s="203" t="s">
        <v>221</v>
      </c>
      <c r="C10" s="203" t="s">
        <v>222</v>
      </c>
      <c r="D10" s="203" t="s">
        <v>217</v>
      </c>
      <c r="E10" s="203" t="s">
        <v>223</v>
      </c>
      <c r="F10" s="203" t="s">
        <v>64</v>
      </c>
      <c r="G10" s="203" t="s">
        <v>224</v>
      </c>
      <c r="H10" s="90" t="s">
        <v>225</v>
      </c>
      <c r="I10" s="90" t="s">
        <v>226</v>
      </c>
      <c r="J10" s="188">
        <v>340000</v>
      </c>
      <c r="K10" s="81">
        <v>50</v>
      </c>
      <c r="L10" s="81">
        <v>0</v>
      </c>
      <c r="M10" s="81">
        <v>169</v>
      </c>
      <c r="N10" s="91">
        <v>24</v>
      </c>
      <c r="O10" s="92">
        <v>0</v>
      </c>
      <c r="P10" s="93">
        <f>N10+O10</f>
        <v>24</v>
      </c>
      <c r="Q10" s="82">
        <f>IFERROR(P10/M10,"-")</f>
        <v>0.14201183431953</v>
      </c>
      <c r="R10" s="81">
        <v>1</v>
      </c>
      <c r="S10" s="81">
        <v>16</v>
      </c>
      <c r="T10" s="82">
        <f>IFERROR(S10/(O10+P10),"-")</f>
        <v>0.66666666666667</v>
      </c>
      <c r="U10" s="182">
        <f>IFERROR(J10/SUM(P10:P11),"-")</f>
        <v>7906.976744186</v>
      </c>
      <c r="V10" s="84">
        <v>5</v>
      </c>
      <c r="W10" s="82">
        <f>IF(P10=0,"-",V10/P10)</f>
        <v>0.20833333333333</v>
      </c>
      <c r="X10" s="186">
        <v>132000</v>
      </c>
      <c r="Y10" s="187">
        <f>IFERROR(X10/P10,"-")</f>
        <v>5500</v>
      </c>
      <c r="Z10" s="187">
        <f>IFERROR(X10/V10,"-")</f>
        <v>26400</v>
      </c>
      <c r="AA10" s="188">
        <f>SUM(X10:X11)-SUM(J10:J11)</f>
        <v>360000</v>
      </c>
      <c r="AB10" s="85">
        <f>SUM(X10:X11)/SUM(J10:J11)</f>
        <v>2.0588235294118</v>
      </c>
      <c r="AC10" s="79"/>
      <c r="AD10" s="94">
        <v>1</v>
      </c>
      <c r="AE10" s="95">
        <f>IF(P10=0,"",IF(AD10=0,"",(AD10/P10)))</f>
        <v>0.041666666666667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3</v>
      </c>
      <c r="AN10" s="101">
        <f>IF(P10=0,"",IF(AM10=0,"",(AM10/P10)))</f>
        <v>0.125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3</v>
      </c>
      <c r="AW10" s="107">
        <f>IF(P10=0,"",IF(AV10=0,"",(AV10/P10)))</f>
        <v>0.125</v>
      </c>
      <c r="AX10" s="106">
        <v>1</v>
      </c>
      <c r="AY10" s="108">
        <f>IFERROR(AX10/AV10,"-")</f>
        <v>0.33333333333333</v>
      </c>
      <c r="AZ10" s="109">
        <v>3000</v>
      </c>
      <c r="BA10" s="110">
        <f>IFERROR(AZ10/AV10,"-")</f>
        <v>1000</v>
      </c>
      <c r="BB10" s="111">
        <v>1</v>
      </c>
      <c r="BC10" s="111"/>
      <c r="BD10" s="111"/>
      <c r="BE10" s="112">
        <v>4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8</v>
      </c>
      <c r="BO10" s="120">
        <f>IF(P10=0,"",IF(BN10=0,"",(BN10/P10)))</f>
        <v>0.33333333333333</v>
      </c>
      <c r="BP10" s="121">
        <v>1</v>
      </c>
      <c r="BQ10" s="122">
        <f>IFERROR(BP10/BN10,"-")</f>
        <v>0.125</v>
      </c>
      <c r="BR10" s="123">
        <v>40000</v>
      </c>
      <c r="BS10" s="124">
        <f>IFERROR(BR10/BN10,"-")</f>
        <v>5000</v>
      </c>
      <c r="BT10" s="125"/>
      <c r="BU10" s="125"/>
      <c r="BV10" s="125">
        <v>1</v>
      </c>
      <c r="BW10" s="126">
        <v>5</v>
      </c>
      <c r="BX10" s="127">
        <f>IF(P10=0,"",IF(BW10=0,"",(BW10/P10)))</f>
        <v>0.20833333333333</v>
      </c>
      <c r="BY10" s="128">
        <v>3</v>
      </c>
      <c r="BZ10" s="129">
        <f>IFERROR(BY10/BW10,"-")</f>
        <v>0.6</v>
      </c>
      <c r="CA10" s="130">
        <v>137000</v>
      </c>
      <c r="CB10" s="131">
        <f>IFERROR(CA10/BW10,"-")</f>
        <v>27400</v>
      </c>
      <c r="CC10" s="132">
        <v>1</v>
      </c>
      <c r="CD10" s="132"/>
      <c r="CE10" s="132">
        <v>2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5</v>
      </c>
      <c r="CP10" s="141">
        <v>132000</v>
      </c>
      <c r="CQ10" s="141">
        <v>108000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227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181</v>
      </c>
      <c r="L11" s="81">
        <v>76</v>
      </c>
      <c r="M11" s="81">
        <v>13</v>
      </c>
      <c r="N11" s="91">
        <v>19</v>
      </c>
      <c r="O11" s="92">
        <v>0</v>
      </c>
      <c r="P11" s="93">
        <f>N11+O11</f>
        <v>19</v>
      </c>
      <c r="Q11" s="82">
        <f>IFERROR(P11/M11,"-")</f>
        <v>1.4615384615385</v>
      </c>
      <c r="R11" s="81">
        <v>4</v>
      </c>
      <c r="S11" s="81">
        <v>3</v>
      </c>
      <c r="T11" s="82">
        <f>IFERROR(S11/(O11+P11),"-")</f>
        <v>0.15789473684211</v>
      </c>
      <c r="U11" s="182"/>
      <c r="V11" s="84">
        <v>4</v>
      </c>
      <c r="W11" s="82">
        <f>IF(P11=0,"-",V11/P11)</f>
        <v>0.21052631578947</v>
      </c>
      <c r="X11" s="186">
        <v>568000</v>
      </c>
      <c r="Y11" s="187">
        <f>IFERROR(X11/P11,"-")</f>
        <v>29894.736842105</v>
      </c>
      <c r="Z11" s="187">
        <f>IFERROR(X11/V11,"-")</f>
        <v>142000</v>
      </c>
      <c r="AA11" s="188"/>
      <c r="AB11" s="85"/>
      <c r="AC11" s="79"/>
      <c r="AD11" s="94">
        <v>1</v>
      </c>
      <c r="AE11" s="95">
        <f>IF(P11=0,"",IF(AD11=0,"",(AD11/P11)))</f>
        <v>0.052631578947368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0.052631578947368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2</v>
      </c>
      <c r="AW11" s="107">
        <f>IF(P11=0,"",IF(AV11=0,"",(AV11/P11)))</f>
        <v>0.10526315789474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3</v>
      </c>
      <c r="BF11" s="113">
        <f>IF(P11=0,"",IF(BE11=0,"",(BE11/P11)))</f>
        <v>0.15789473684211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7</v>
      </c>
      <c r="BO11" s="120">
        <f>IF(P11=0,"",IF(BN11=0,"",(BN11/P11)))</f>
        <v>0.36842105263158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4</v>
      </c>
      <c r="BX11" s="127">
        <f>IF(P11=0,"",IF(BW11=0,"",(BW11/P11)))</f>
        <v>0.21052631578947</v>
      </c>
      <c r="BY11" s="128">
        <v>3</v>
      </c>
      <c r="BZ11" s="129">
        <f>IFERROR(BY11/BW11,"-")</f>
        <v>0.75</v>
      </c>
      <c r="CA11" s="130">
        <v>1003000</v>
      </c>
      <c r="CB11" s="131">
        <f>IFERROR(CA11/BW11,"-")</f>
        <v>250750</v>
      </c>
      <c r="CC11" s="132"/>
      <c r="CD11" s="132"/>
      <c r="CE11" s="132">
        <v>3</v>
      </c>
      <c r="CF11" s="133">
        <v>1</v>
      </c>
      <c r="CG11" s="134">
        <f>IF(P11=0,"",IF(CF11=0,"",(CF11/P11)))</f>
        <v>0.052631578947368</v>
      </c>
      <c r="CH11" s="135">
        <v>1</v>
      </c>
      <c r="CI11" s="136">
        <f>IFERROR(CH11/CF11,"-")</f>
        <v>1</v>
      </c>
      <c r="CJ11" s="137">
        <v>210000</v>
      </c>
      <c r="CK11" s="138">
        <f>IFERROR(CJ11/CF11,"-")</f>
        <v>210000</v>
      </c>
      <c r="CL11" s="139"/>
      <c r="CM11" s="139"/>
      <c r="CN11" s="139">
        <v>1</v>
      </c>
      <c r="CO11" s="140">
        <v>4</v>
      </c>
      <c r="CP11" s="141">
        <v>568000</v>
      </c>
      <c r="CQ11" s="141">
        <v>645000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1.3373134328358</v>
      </c>
      <c r="B14" s="39"/>
      <c r="C14" s="39"/>
      <c r="D14" s="39"/>
      <c r="E14" s="39"/>
      <c r="F14" s="39"/>
      <c r="G14" s="40" t="s">
        <v>228</v>
      </c>
      <c r="H14" s="40"/>
      <c r="I14" s="40"/>
      <c r="J14" s="190">
        <f>SUM(J6:J13)</f>
        <v>670000</v>
      </c>
      <c r="K14" s="41">
        <f>SUM(K6:K13)</f>
        <v>408</v>
      </c>
      <c r="L14" s="41">
        <f>SUM(L6:L13)</f>
        <v>174</v>
      </c>
      <c r="M14" s="41">
        <f>SUM(M6:M13)</f>
        <v>320</v>
      </c>
      <c r="N14" s="41">
        <f>SUM(N6:N13)</f>
        <v>97</v>
      </c>
      <c r="O14" s="41">
        <f>SUM(O6:O13)</f>
        <v>0</v>
      </c>
      <c r="P14" s="41">
        <f>SUM(P6:P13)</f>
        <v>97</v>
      </c>
      <c r="Q14" s="42">
        <f>IFERROR(P14/M14,"-")</f>
        <v>0.303125</v>
      </c>
      <c r="R14" s="78">
        <f>SUM(R6:R13)</f>
        <v>14</v>
      </c>
      <c r="S14" s="78">
        <f>SUM(S6:S13)</f>
        <v>33</v>
      </c>
      <c r="T14" s="42">
        <f>IFERROR(R14/P14,"-")</f>
        <v>0.14432989690722</v>
      </c>
      <c r="U14" s="184">
        <f>IFERROR(J14/P14,"-")</f>
        <v>6907.2164948454</v>
      </c>
      <c r="V14" s="44">
        <f>SUM(V6:V13)</f>
        <v>17</v>
      </c>
      <c r="W14" s="42">
        <f>IFERROR(V14/P14,"-")</f>
        <v>0.17525773195876</v>
      </c>
      <c r="X14" s="190">
        <f>SUM(X6:X13)</f>
        <v>896000</v>
      </c>
      <c r="Y14" s="190">
        <f>IFERROR(X14/P14,"-")</f>
        <v>9237.1134020619</v>
      </c>
      <c r="Z14" s="190">
        <f>IFERROR(X14/V14,"-")</f>
        <v>52705.882352941</v>
      </c>
      <c r="AA14" s="190">
        <f>X14-J14</f>
        <v>226000</v>
      </c>
      <c r="AB14" s="47">
        <f>X14/J14</f>
        <v>1.3373134328358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