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<sst xmlns="http://schemas.openxmlformats.org/spreadsheetml/2006/main" uniqueCount="208">
  <si>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</si>
  <si>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</si>
  <si>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</si>
  <si>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</si>
  <si>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</si>
  <si>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</si>
  <si>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</si>
  <si>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</si>
  <si>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</si>
  <si>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</si>
  <si>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</si>
  <si>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</si>
  <si>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</si>
  <si>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</si>
  <si>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</si>
  <si>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</si>
  <si>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</si>
  <si>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</si>
  <si>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</si>
  <si>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</si>
  <si>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</si>
  <si>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</si>
  <si>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</si>
  <si>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</si>
  <si>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</si>
  <si>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</si>
  <si>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</si>
  <si>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</si>
  <si>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</si>
  <si>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</si>
  <si>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</si>
  <si>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</si>
  <si>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</si>
  <si>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</si>
  <si>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</si>
  <si>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</si>
  <si>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</si>
  <si>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</si>
  <si>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</si>
  <si>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</si>
  <si>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</si>
  <si>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</si>
  <si>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</si>
  <si>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</si>
  <si>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</si>
  <si>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</si>
  <si>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</si>
  <si>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</si>
  <si>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</si>
  <si>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</si>
  <si>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</si>
  <si>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</si>
  <si>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</si>
  <si>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</si>
  <si>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</si>
  <si>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</si>
  <si>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</si>
  <si>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</si>
  <si>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</si>
  <si>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</si>
  <si>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np1500</t>
  </si>
  <si>
    <t>記事風版</t>
  </si>
  <si>
    <t>ホントにこんなおばさんでもいいの？</t>
  </si>
  <si>
    <t>lp03_a</t>
  </si>
  <si>
    <t>スポニチ関東</t>
  </si>
  <si>
    <t>4C終面全5段</t>
  </si>
  <si>
    <t>5月11日(土)</t>
  </si>
  <si>
    <t>np1501</t>
  </si>
  <si>
    <t>スポニチ関西</t>
  </si>
  <si>
    <t>np1502</t>
  </si>
  <si>
    <t>スポニチ西部</t>
  </si>
  <si>
    <t>np1503</t>
  </si>
  <si>
    <t>スポニチ北海道</t>
  </si>
  <si>
    <t>np1504</t>
  </si>
  <si>
    <t>(空電共通)</t>
  </si>
  <si>
    <t>空電</t>
  </si>
  <si>
    <t>空電 (共通)</t>
  </si>
  <si>
    <t>np1505</t>
  </si>
  <si>
    <t>漫画版</t>
  </si>
  <si>
    <t>サンスポ関西</t>
  </si>
  <si>
    <t>5月03日(金)</t>
  </si>
  <si>
    <t>np1506</t>
  </si>
  <si>
    <t>np1507</t>
  </si>
  <si>
    <t>サンスポ関東</t>
  </si>
  <si>
    <t>全5段</t>
  </si>
  <si>
    <t>5月05日(日)</t>
  </si>
  <si>
    <t>np1508</t>
  </si>
  <si>
    <t>np1509</t>
  </si>
  <si>
    <t>雑誌版</t>
  </si>
  <si>
    <t>献身交際。キュートな四十路妻。</t>
  </si>
  <si>
    <t>5月12日(日)</t>
  </si>
  <si>
    <t>np1510</t>
  </si>
  <si>
    <t>np1511</t>
  </si>
  <si>
    <t>黒：右女３</t>
  </si>
  <si>
    <t>71「利用者急増で盛り上がりを見せる高齢者恋愛サービス。しかし男性が不足するという悩みも・・・」</t>
  </si>
  <si>
    <t>スポーツ報知関西　1回目</t>
  </si>
  <si>
    <t>4C終面雑報</t>
  </si>
  <si>
    <t>np1512</t>
  </si>
  <si>
    <t>72「なんと一度も利用した事がなかった男性がいた！」</t>
  </si>
  <si>
    <t>スポーツ報知関西　2回目</t>
  </si>
  <si>
    <t>np1513</t>
  </si>
  <si>
    <t>73「彼女50だけど、すごいんです」</t>
  </si>
  <si>
    <t>スポーツ報知関西　3回目</t>
  </si>
  <si>
    <t>np1514</t>
  </si>
  <si>
    <t>74「週末会える女性を探すなら◯◯」</t>
  </si>
  <si>
    <t>スポーツ報知関西　4回目</t>
  </si>
  <si>
    <t>np1515</t>
  </si>
  <si>
    <t>スポーツ報知関西　5回目</t>
  </si>
  <si>
    <t>np1516</t>
  </si>
  <si>
    <t>スポーツ報知関西　6回目</t>
  </si>
  <si>
    <t>np1517</t>
  </si>
  <si>
    <t>スポーツ報知関西　7回目</t>
  </si>
  <si>
    <t>np1518</t>
  </si>
  <si>
    <t>スポーツ報知関西　8回目</t>
  </si>
  <si>
    <t>np1519</t>
  </si>
  <si>
    <t>スポーツ報知関西　9回目</t>
  </si>
  <si>
    <t>np1520</t>
  </si>
  <si>
    <t>スポーツ報知関西　10回目</t>
  </si>
  <si>
    <t>np1521</t>
  </si>
  <si>
    <t>スポーツ報知関西　11回目</t>
  </si>
  <si>
    <t>np1522</t>
  </si>
  <si>
    <t>スポーツ報知関西　12回目</t>
  </si>
  <si>
    <t>np1523</t>
  </si>
  <si>
    <t>スポーツ報知関西　13回目</t>
  </si>
  <si>
    <t>np1524</t>
  </si>
  <si>
    <t>共通</t>
  </si>
  <si>
    <t>np1525</t>
  </si>
  <si>
    <t>スポーツ報知関西 (全5段つかみ4回)</t>
  </si>
  <si>
    <t>全5段つかみ4回</t>
  </si>
  <si>
    <t>np1526</t>
  </si>
  <si>
    <t>np1527</t>
  </si>
  <si>
    <t>黒：記事風版</t>
  </si>
  <si>
    <t>恋愛経験は不要！女性がリードしてくれます！</t>
  </si>
  <si>
    <t>np1528</t>
  </si>
  <si>
    <t>黒：熟女版</t>
  </si>
  <si>
    <t>女性と出会って５分で</t>
  </si>
  <si>
    <t>np1529</t>
  </si>
  <si>
    <t>np1530</t>
  </si>
  <si>
    <t>半2段つかみ20段保証</t>
  </si>
  <si>
    <t>20段保証</t>
  </si>
  <si>
    <t>np1531</t>
  </si>
  <si>
    <t>np1532</t>
  </si>
  <si>
    <t>np1533</t>
  </si>
  <si>
    <t>np1534</t>
  </si>
  <si>
    <t>np1535</t>
  </si>
  <si>
    <t>ニッカン関東</t>
  </si>
  <si>
    <t>半2段つかみ10段</t>
  </si>
  <si>
    <t>1～10日</t>
  </si>
  <si>
    <t>np1536</t>
  </si>
  <si>
    <t>11～20日</t>
  </si>
  <si>
    <t>np1537</t>
  </si>
  <si>
    <t>21～31日</t>
  </si>
  <si>
    <t>np1538</t>
  </si>
  <si>
    <t>np1539</t>
  </si>
  <si>
    <t>5月18日(土)</t>
  </si>
  <si>
    <t>np1540</t>
  </si>
  <si>
    <t>np1541</t>
  </si>
  <si>
    <t>5月23日(木)</t>
  </si>
  <si>
    <t>np1542</t>
  </si>
  <si>
    <t>np1543</t>
  </si>
  <si>
    <t>5月26日(日)</t>
  </si>
  <si>
    <t>np1544</t>
  </si>
  <si>
    <t>np1545</t>
  </si>
  <si>
    <t>np1546</t>
  </si>
  <si>
    <t>np1547</t>
  </si>
  <si>
    <t>5月25日(土)</t>
  </si>
  <si>
    <t>np1548</t>
  </si>
  <si>
    <t>np1549</t>
  </si>
  <si>
    <t>np1550</t>
  </si>
  <si>
    <t>np1551</t>
  </si>
  <si>
    <t>5月19日(日)</t>
  </si>
  <si>
    <t>np1552</t>
  </si>
  <si>
    <t>np1553</t>
  </si>
  <si>
    <t>スポーツ報知関東</t>
  </si>
  <si>
    <t>終面全5段</t>
  </si>
  <si>
    <t>5月04日(土)</t>
  </si>
  <si>
    <t>np1554</t>
  </si>
  <si>
    <t>np1555</t>
  </si>
  <si>
    <t>np1556</t>
  </si>
  <si>
    <t>np1557</t>
  </si>
  <si>
    <t>5月24日(金)</t>
  </si>
  <si>
    <t>np1558</t>
  </si>
  <si>
    <t>np1559</t>
  </si>
  <si>
    <t>ニッカン関西</t>
  </si>
  <si>
    <t>np1560</t>
  </si>
  <si>
    <t>np1561</t>
  </si>
  <si>
    <t>np1562</t>
  </si>
  <si>
    <t>np1563</t>
  </si>
  <si>
    <t>デイリースポーツ関西</t>
  </si>
  <si>
    <t>4C終面全3段</t>
  </si>
  <si>
    <t>np1564</t>
  </si>
  <si>
    <t>np1565</t>
  </si>
  <si>
    <t>九スポ</t>
  </si>
  <si>
    <t>np1566</t>
  </si>
  <si>
    <t>np1567</t>
  </si>
  <si>
    <t>5月08日(水)</t>
  </si>
  <si>
    <t>np1568</t>
  </si>
  <si>
    <t>np1569</t>
  </si>
  <si>
    <t>5月14日(火)</t>
  </si>
  <si>
    <t>np1570</t>
  </si>
  <si>
    <t>np1571</t>
  </si>
  <si>
    <t>記事</t>
  </si>
  <si>
    <t>4C記事枠</t>
  </si>
  <si>
    <t>np1572</t>
  </si>
  <si>
    <t>np1573</t>
  </si>
  <si>
    <t>np1574</t>
  </si>
  <si>
    <t>np1575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</si>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</sst>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76</v>
      </c>
      <c r="D6" s="195">
        <v>5040000</v>
      </c>
      <c r="E6" s="81">
        <v>2183</v>
      </c>
      <c r="F6" s="81">
        <v>947</v>
      </c>
      <c r="G6" s="81">
        <v>2335</v>
      </c>
      <c r="H6" s="91">
        <v>370</v>
      </c>
      <c r="I6" s="92">
        <v>1</v>
      </c>
      <c r="J6" s="145">
        <f>H6+I6</f>
        <v>371</v>
      </c>
      <c r="K6" s="82">
        <f>IFERROR(J6/G6,"-")</f>
        <v>0.15888650963597</v>
      </c>
      <c r="L6" s="81">
        <v>60</v>
      </c>
      <c r="M6" s="81">
        <v>114</v>
      </c>
      <c r="N6" s="82">
        <f>IFERROR(L6/J6,"-")</f>
        <v>0.16172506738544</v>
      </c>
      <c r="O6" s="83">
        <f>IFERROR(D6/J6,"-")</f>
        <v>13584.905660377</v>
      </c>
      <c r="P6" s="84">
        <v>106</v>
      </c>
      <c r="Q6" s="82">
        <f>IFERROR(P6/J6,"-")</f>
        <v>0.28571428571429</v>
      </c>
      <c r="R6" s="200">
        <v>8910000</v>
      </c>
      <c r="S6" s="201">
        <f>IFERROR(R6/J6,"-")</f>
        <v>24016.172506739</v>
      </c>
      <c r="T6" s="201">
        <f>IFERROR(R6/P6,"-")</f>
        <v>84056.603773585</v>
      </c>
      <c r="U6" s="195">
        <f>IFERROR(R6-D6,"-")</f>
        <v>3870000</v>
      </c>
      <c r="V6" s="85">
        <f>R6/D6</f>
        <v>1.7678571428571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5040000</v>
      </c>
      <c r="E9" s="41">
        <f>SUM(E6:E7)</f>
        <v>2183</v>
      </c>
      <c r="F9" s="41">
        <f>SUM(F6:F7)</f>
        <v>947</v>
      </c>
      <c r="G9" s="41">
        <f>SUM(G6:G7)</f>
        <v>2335</v>
      </c>
      <c r="H9" s="41">
        <f>SUM(H6:H7)</f>
        <v>370</v>
      </c>
      <c r="I9" s="41">
        <f>SUM(I6:I7)</f>
        <v>1</v>
      </c>
      <c r="J9" s="41">
        <f>SUM(J6:J7)</f>
        <v>371</v>
      </c>
      <c r="K9" s="42">
        <f>IFERROR(J9/G9,"-")</f>
        <v>0.15888650963597</v>
      </c>
      <c r="L9" s="78">
        <f>SUM(L6:L7)</f>
        <v>60</v>
      </c>
      <c r="M9" s="78">
        <f>SUM(M6:M7)</f>
        <v>114</v>
      </c>
      <c r="N9" s="42">
        <f>IFERROR(L9/J9,"-")</f>
        <v>0.16172506738544</v>
      </c>
      <c r="O9" s="43">
        <f>IFERROR(D9/J9,"-")</f>
        <v>13584.905660377</v>
      </c>
      <c r="P9" s="44">
        <f>SUM(P6:P7)</f>
        <v>106</v>
      </c>
      <c r="Q9" s="42">
        <f>IFERROR(P9/J9,"-")</f>
        <v>0.28571428571429</v>
      </c>
      <c r="R9" s="45">
        <f>SUM(R6:R7)</f>
        <v>8910000</v>
      </c>
      <c r="S9" s="45">
        <f>IFERROR(R9/J9,"-")</f>
        <v>24016.172506739</v>
      </c>
      <c r="T9" s="45">
        <f>IFERROR(R9/P9,"-")</f>
        <v>84056.603773585</v>
      </c>
      <c r="U9" s="46">
        <f>SUM(U6:U7)</f>
        <v>3870000</v>
      </c>
      <c r="V9" s="47">
        <f>IFERROR(R9/D9,"-")</f>
        <v>1.7678571428571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2.03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24</v>
      </c>
      <c r="L6" s="81">
        <v>0</v>
      </c>
      <c r="M6" s="81">
        <v>88</v>
      </c>
      <c r="N6" s="91">
        <v>12</v>
      </c>
      <c r="O6" s="92">
        <v>0</v>
      </c>
      <c r="P6" s="93">
        <f>N6+O6</f>
        <v>12</v>
      </c>
      <c r="Q6" s="82">
        <f>IFERROR(P6/M6,"-")</f>
        <v>0.13636363636364</v>
      </c>
      <c r="R6" s="81">
        <v>2</v>
      </c>
      <c r="S6" s="81">
        <v>7</v>
      </c>
      <c r="T6" s="82">
        <f>IFERROR(S6/(O6+P6),"-")</f>
        <v>0.58333333333333</v>
      </c>
      <c r="U6" s="182">
        <f>IFERROR(J6/SUM(P6:P10),"-")</f>
        <v>11290.322580645</v>
      </c>
      <c r="V6" s="84">
        <v>5</v>
      </c>
      <c r="W6" s="82">
        <f>IF(P6=0,"-",V6/P6)</f>
        <v>0.41666666666667</v>
      </c>
      <c r="X6" s="186">
        <v>149000</v>
      </c>
      <c r="Y6" s="187">
        <f>IFERROR(X6/P6,"-")</f>
        <v>12416.666666667</v>
      </c>
      <c r="Z6" s="187">
        <f>IFERROR(X6/V6,"-")</f>
        <v>29800</v>
      </c>
      <c r="AA6" s="188">
        <f>SUM(X6:X10)-SUM(J6:J10)</f>
        <v>721000</v>
      </c>
      <c r="AB6" s="85">
        <f>SUM(X6:X10)/SUM(J6:J10)</f>
        <v>2.03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0.083333333333333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0.16666666666667</v>
      </c>
      <c r="BG6" s="112">
        <v>1</v>
      </c>
      <c r="BH6" s="114">
        <f>IFERROR(BG6/BE6,"-")</f>
        <v>0.5</v>
      </c>
      <c r="BI6" s="115">
        <v>9000</v>
      </c>
      <c r="BJ6" s="116">
        <f>IFERROR(BI6/BE6,"-")</f>
        <v>4500</v>
      </c>
      <c r="BK6" s="117"/>
      <c r="BL6" s="117"/>
      <c r="BM6" s="117">
        <v>1</v>
      </c>
      <c r="BN6" s="119">
        <v>4</v>
      </c>
      <c r="BO6" s="120">
        <f>IF(P6=0,"",IF(BN6=0,"",(BN6/P6)))</f>
        <v>0.33333333333333</v>
      </c>
      <c r="BP6" s="121">
        <v>1</v>
      </c>
      <c r="BQ6" s="122">
        <f>IFERROR(BP6/BN6,"-")</f>
        <v>0.25</v>
      </c>
      <c r="BR6" s="123">
        <v>10000</v>
      </c>
      <c r="BS6" s="124">
        <f>IFERROR(BR6/BN6,"-")</f>
        <v>2500</v>
      </c>
      <c r="BT6" s="125"/>
      <c r="BU6" s="125">
        <v>1</v>
      </c>
      <c r="BV6" s="125"/>
      <c r="BW6" s="126">
        <v>4</v>
      </c>
      <c r="BX6" s="127">
        <f>IF(P6=0,"",IF(BW6=0,"",(BW6/P6)))</f>
        <v>0.33333333333333</v>
      </c>
      <c r="BY6" s="128">
        <v>2</v>
      </c>
      <c r="BZ6" s="129">
        <f>IFERROR(BY6/BW6,"-")</f>
        <v>0.5</v>
      </c>
      <c r="CA6" s="130">
        <v>80000</v>
      </c>
      <c r="CB6" s="131">
        <f>IFERROR(CA6/BW6,"-")</f>
        <v>20000</v>
      </c>
      <c r="CC6" s="132"/>
      <c r="CD6" s="132">
        <v>1</v>
      </c>
      <c r="CE6" s="132">
        <v>1</v>
      </c>
      <c r="CF6" s="133">
        <v>1</v>
      </c>
      <c r="CG6" s="134">
        <f>IF(P6=0,"",IF(CF6=0,"",(CF6/P6)))</f>
        <v>0.083333333333333</v>
      </c>
      <c r="CH6" s="135">
        <v>1</v>
      </c>
      <c r="CI6" s="136">
        <f>IFERROR(CH6/CF6,"-")</f>
        <v>1</v>
      </c>
      <c r="CJ6" s="137">
        <v>50000</v>
      </c>
      <c r="CK6" s="138">
        <f>IFERROR(CJ6/CF6,"-")</f>
        <v>50000</v>
      </c>
      <c r="CL6" s="139"/>
      <c r="CM6" s="139"/>
      <c r="CN6" s="139">
        <v>1</v>
      </c>
      <c r="CO6" s="140">
        <v>5</v>
      </c>
      <c r="CP6" s="141">
        <v>149000</v>
      </c>
      <c r="CQ6" s="141">
        <v>60000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19</v>
      </c>
      <c r="L7" s="81">
        <v>0</v>
      </c>
      <c r="M7" s="81">
        <v>82</v>
      </c>
      <c r="N7" s="91">
        <v>8</v>
      </c>
      <c r="O7" s="92">
        <v>0</v>
      </c>
      <c r="P7" s="93">
        <f>N7+O7</f>
        <v>8</v>
      </c>
      <c r="Q7" s="82">
        <f>IFERROR(P7/M7,"-")</f>
        <v>0.097560975609756</v>
      </c>
      <c r="R7" s="81">
        <v>0</v>
      </c>
      <c r="S7" s="81">
        <v>4</v>
      </c>
      <c r="T7" s="82">
        <f>IFERROR(S7/(O7+P7),"-")</f>
        <v>0.5</v>
      </c>
      <c r="U7" s="182"/>
      <c r="V7" s="84">
        <v>1</v>
      </c>
      <c r="W7" s="82">
        <f>IF(P7=0,"-",V7/P7)</f>
        <v>0.125</v>
      </c>
      <c r="X7" s="186">
        <v>5000</v>
      </c>
      <c r="Y7" s="187">
        <f>IFERROR(X7/P7,"-")</f>
        <v>625</v>
      </c>
      <c r="Z7" s="187">
        <f>IFERROR(X7/V7,"-")</f>
        <v>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0.625</v>
      </c>
      <c r="BP7" s="121">
        <v>1</v>
      </c>
      <c r="BQ7" s="122">
        <f>IFERROR(BP7/BN7,"-")</f>
        <v>0.2</v>
      </c>
      <c r="BR7" s="123">
        <v>5000</v>
      </c>
      <c r="BS7" s="124">
        <f>IFERROR(BR7/BN7,"-")</f>
        <v>1000</v>
      </c>
      <c r="BT7" s="125">
        <v>1</v>
      </c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8</v>
      </c>
      <c r="L8" s="81">
        <v>0</v>
      </c>
      <c r="M8" s="81">
        <v>27</v>
      </c>
      <c r="N8" s="91">
        <v>6</v>
      </c>
      <c r="O8" s="92">
        <v>0</v>
      </c>
      <c r="P8" s="93">
        <f>N8+O8</f>
        <v>6</v>
      </c>
      <c r="Q8" s="82">
        <f>IFERROR(P8/M8,"-")</f>
        <v>0.22222222222222</v>
      </c>
      <c r="R8" s="81">
        <v>0</v>
      </c>
      <c r="S8" s="81">
        <v>4</v>
      </c>
      <c r="T8" s="82">
        <f>IFERROR(S8/(O8+P8),"-")</f>
        <v>0.66666666666667</v>
      </c>
      <c r="U8" s="182"/>
      <c r="V8" s="84">
        <v>2</v>
      </c>
      <c r="W8" s="82">
        <f>IF(P8=0,"-",V8/P8)</f>
        <v>0.33333333333333</v>
      </c>
      <c r="X8" s="186">
        <v>15000</v>
      </c>
      <c r="Y8" s="187">
        <f>IFERROR(X8/P8,"-")</f>
        <v>2500</v>
      </c>
      <c r="Z8" s="187">
        <f>IFERROR(X8/V8,"-")</f>
        <v>7500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2</v>
      </c>
      <c r="AW8" s="107">
        <f>IF(P8=0,"",IF(AV8=0,"",(AV8/P8)))</f>
        <v>0.33333333333333</v>
      </c>
      <c r="AX8" s="106">
        <v>1</v>
      </c>
      <c r="AY8" s="108">
        <f>IFERROR(AX8/AV8,"-")</f>
        <v>0.5</v>
      </c>
      <c r="AZ8" s="109">
        <v>1000</v>
      </c>
      <c r="BA8" s="110">
        <f>IFERROR(AZ8/AV8,"-")</f>
        <v>500</v>
      </c>
      <c r="BB8" s="111">
        <v>1</v>
      </c>
      <c r="BC8" s="111"/>
      <c r="BD8" s="111"/>
      <c r="BE8" s="112">
        <v>1</v>
      </c>
      <c r="BF8" s="113">
        <f>IF(P8=0,"",IF(BE8=0,"",(BE8/P8)))</f>
        <v>0.16666666666667</v>
      </c>
      <c r="BG8" s="112">
        <v>1</v>
      </c>
      <c r="BH8" s="114">
        <f>IFERROR(BG8/BE8,"-")</f>
        <v>1</v>
      </c>
      <c r="BI8" s="115">
        <v>14000</v>
      </c>
      <c r="BJ8" s="116">
        <f>IFERROR(BI8/BE8,"-")</f>
        <v>14000</v>
      </c>
      <c r="BK8" s="117"/>
      <c r="BL8" s="117"/>
      <c r="BM8" s="117">
        <v>1</v>
      </c>
      <c r="BN8" s="119">
        <v>3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15000</v>
      </c>
      <c r="CQ8" s="141">
        <v>14000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3</v>
      </c>
      <c r="L9" s="81">
        <v>0</v>
      </c>
      <c r="M9" s="81">
        <v>30</v>
      </c>
      <c r="N9" s="91">
        <v>2</v>
      </c>
      <c r="O9" s="92">
        <v>0</v>
      </c>
      <c r="P9" s="93">
        <f>N9+O9</f>
        <v>2</v>
      </c>
      <c r="Q9" s="82">
        <f>IFERROR(P9/M9,"-")</f>
        <v>0.066666666666667</v>
      </c>
      <c r="R9" s="81">
        <v>0</v>
      </c>
      <c r="S9" s="81">
        <v>1</v>
      </c>
      <c r="T9" s="82">
        <f>IFERROR(S9/(O9+P9),"-")</f>
        <v>0.5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179</v>
      </c>
      <c r="L10" s="81">
        <v>127</v>
      </c>
      <c r="M10" s="81">
        <v>51</v>
      </c>
      <c r="N10" s="91">
        <v>34</v>
      </c>
      <c r="O10" s="92">
        <v>0</v>
      </c>
      <c r="P10" s="93">
        <f>N10+O10</f>
        <v>34</v>
      </c>
      <c r="Q10" s="82">
        <f>IFERROR(P10/M10,"-")</f>
        <v>0.66666666666667</v>
      </c>
      <c r="R10" s="81">
        <v>6</v>
      </c>
      <c r="S10" s="81">
        <v>9</v>
      </c>
      <c r="T10" s="82">
        <f>IFERROR(S10/(O10+P10),"-")</f>
        <v>0.26470588235294</v>
      </c>
      <c r="U10" s="182"/>
      <c r="V10" s="84">
        <v>9</v>
      </c>
      <c r="W10" s="82">
        <f>IF(P10=0,"-",V10/P10)</f>
        <v>0.26470588235294</v>
      </c>
      <c r="X10" s="186">
        <v>1252000</v>
      </c>
      <c r="Y10" s="187">
        <f>IFERROR(X10/P10,"-")</f>
        <v>36823.529411765</v>
      </c>
      <c r="Z10" s="187">
        <f>IFERROR(X10/V10,"-")</f>
        <v>139111.11111111</v>
      </c>
      <c r="AA10" s="188"/>
      <c r="AB10" s="85"/>
      <c r="AC10" s="79"/>
      <c r="AD10" s="94">
        <v>3</v>
      </c>
      <c r="AE10" s="95">
        <f>IF(P10=0,"",IF(AD10=0,"",(AD10/P10)))</f>
        <v>0.088235294117647</v>
      </c>
      <c r="AF10" s="94">
        <v>1</v>
      </c>
      <c r="AG10" s="96">
        <f>IFERROR(AF10/AD10,"-")</f>
        <v>0.33333333333333</v>
      </c>
      <c r="AH10" s="97">
        <v>38000</v>
      </c>
      <c r="AI10" s="98">
        <f>IFERROR(AH10/AD10,"-")</f>
        <v>12666.666666667</v>
      </c>
      <c r="AJ10" s="99"/>
      <c r="AK10" s="99"/>
      <c r="AL10" s="99">
        <v>1</v>
      </c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2</v>
      </c>
      <c r="AW10" s="107">
        <f>IF(P10=0,"",IF(AV10=0,"",(AV10/P10)))</f>
        <v>0.058823529411765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7</v>
      </c>
      <c r="BF10" s="113">
        <f>IF(P10=0,"",IF(BE10=0,"",(BE10/P10)))</f>
        <v>0.20588235294118</v>
      </c>
      <c r="BG10" s="112">
        <v>2</v>
      </c>
      <c r="BH10" s="114">
        <f>IFERROR(BG10/BE10,"-")</f>
        <v>0.28571428571429</v>
      </c>
      <c r="BI10" s="115">
        <v>2000</v>
      </c>
      <c r="BJ10" s="116">
        <f>IFERROR(BI10/BE10,"-")</f>
        <v>285.71428571429</v>
      </c>
      <c r="BK10" s="117">
        <v>2</v>
      </c>
      <c r="BL10" s="117"/>
      <c r="BM10" s="117"/>
      <c r="BN10" s="119">
        <v>7</v>
      </c>
      <c r="BO10" s="120">
        <f>IF(P10=0,"",IF(BN10=0,"",(BN10/P10)))</f>
        <v>0.20588235294118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13</v>
      </c>
      <c r="BX10" s="127">
        <f>IF(P10=0,"",IF(BW10=0,"",(BW10/P10)))</f>
        <v>0.38235294117647</v>
      </c>
      <c r="BY10" s="128">
        <v>5</v>
      </c>
      <c r="BZ10" s="129">
        <f>IFERROR(BY10/BW10,"-")</f>
        <v>0.38461538461538</v>
      </c>
      <c r="CA10" s="130">
        <v>1147000</v>
      </c>
      <c r="CB10" s="131">
        <f>IFERROR(CA10/BW10,"-")</f>
        <v>88230.769230769</v>
      </c>
      <c r="CC10" s="132"/>
      <c r="CD10" s="132">
        <v>1</v>
      </c>
      <c r="CE10" s="132">
        <v>4</v>
      </c>
      <c r="CF10" s="133">
        <v>2</v>
      </c>
      <c r="CG10" s="134">
        <f>IF(P10=0,"",IF(CF10=0,"",(CF10/P10)))</f>
        <v>0.058823529411765</v>
      </c>
      <c r="CH10" s="135">
        <v>1</v>
      </c>
      <c r="CI10" s="136">
        <f>IFERROR(CH10/CF10,"-")</f>
        <v>0.5</v>
      </c>
      <c r="CJ10" s="137">
        <v>216000</v>
      </c>
      <c r="CK10" s="138">
        <f>IFERROR(CJ10/CF10,"-")</f>
        <v>108000</v>
      </c>
      <c r="CL10" s="139"/>
      <c r="CM10" s="139"/>
      <c r="CN10" s="139">
        <v>1</v>
      </c>
      <c r="CO10" s="140">
        <v>9</v>
      </c>
      <c r="CP10" s="141">
        <v>1252000</v>
      </c>
      <c r="CQ10" s="141">
        <v>740000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1.1877192982456</v>
      </c>
      <c r="B11" s="203" t="s">
        <v>77</v>
      </c>
      <c r="C11" s="203"/>
      <c r="D11" s="203" t="s">
        <v>78</v>
      </c>
      <c r="E11" s="203" t="s">
        <v>62</v>
      </c>
      <c r="F11" s="203" t="s">
        <v>63</v>
      </c>
      <c r="G11" s="203" t="s">
        <v>79</v>
      </c>
      <c r="H11" s="90" t="s">
        <v>65</v>
      </c>
      <c r="I11" s="90" t="s">
        <v>80</v>
      </c>
      <c r="J11" s="188">
        <v>570000</v>
      </c>
      <c r="K11" s="81">
        <v>12</v>
      </c>
      <c r="L11" s="81">
        <v>0</v>
      </c>
      <c r="M11" s="81">
        <v>56</v>
      </c>
      <c r="N11" s="91">
        <v>4</v>
      </c>
      <c r="O11" s="92">
        <v>0</v>
      </c>
      <c r="P11" s="93">
        <f>N11+O11</f>
        <v>4</v>
      </c>
      <c r="Q11" s="82">
        <f>IFERROR(P11/M11,"-")</f>
        <v>0.071428571428571</v>
      </c>
      <c r="R11" s="81">
        <v>0</v>
      </c>
      <c r="S11" s="81">
        <v>2</v>
      </c>
      <c r="T11" s="82">
        <f>IFERROR(S11/(O11+P11),"-")</f>
        <v>0.5</v>
      </c>
      <c r="U11" s="182">
        <f>IFERROR(J11/SUM(P11:P16),"-")</f>
        <v>17272.727272727</v>
      </c>
      <c r="V11" s="84">
        <v>1</v>
      </c>
      <c r="W11" s="82">
        <f>IF(P11=0,"-",V11/P11)</f>
        <v>0.25</v>
      </c>
      <c r="X11" s="186">
        <v>45000</v>
      </c>
      <c r="Y11" s="187">
        <f>IFERROR(X11/P11,"-")</f>
        <v>11250</v>
      </c>
      <c r="Z11" s="187">
        <f>IFERROR(X11/V11,"-")</f>
        <v>45000</v>
      </c>
      <c r="AA11" s="188">
        <f>SUM(X11:X16)-SUM(J11:J16)</f>
        <v>107000</v>
      </c>
      <c r="AB11" s="85">
        <f>SUM(X11:X16)/SUM(J11:J16)</f>
        <v>1.1877192982456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>
        <v>1</v>
      </c>
      <c r="BH11" s="114">
        <f>IFERROR(BG11/BE11,"-")</f>
        <v>1</v>
      </c>
      <c r="BI11" s="115">
        <v>45000</v>
      </c>
      <c r="BJ11" s="116">
        <f>IFERROR(BI11/BE11,"-")</f>
        <v>45000</v>
      </c>
      <c r="BK11" s="117"/>
      <c r="BL11" s="117"/>
      <c r="BM11" s="117">
        <v>1</v>
      </c>
      <c r="BN11" s="119">
        <v>2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45000</v>
      </c>
      <c r="CQ11" s="141">
        <v>45000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78</v>
      </c>
      <c r="E12" s="203" t="s">
        <v>62</v>
      </c>
      <c r="F12" s="203" t="s">
        <v>75</v>
      </c>
      <c r="G12" s="203"/>
      <c r="H12" s="90"/>
      <c r="I12" s="90"/>
      <c r="J12" s="188"/>
      <c r="K12" s="81">
        <v>59</v>
      </c>
      <c r="L12" s="81">
        <v>27</v>
      </c>
      <c r="M12" s="81">
        <v>7</v>
      </c>
      <c r="N12" s="91">
        <v>11</v>
      </c>
      <c r="O12" s="92">
        <v>0</v>
      </c>
      <c r="P12" s="93">
        <f>N12+O12</f>
        <v>11</v>
      </c>
      <c r="Q12" s="82">
        <f>IFERROR(P12/M12,"-")</f>
        <v>1.5714285714286</v>
      </c>
      <c r="R12" s="81">
        <v>0</v>
      </c>
      <c r="S12" s="81">
        <v>2</v>
      </c>
      <c r="T12" s="82">
        <f>IFERROR(S12/(O12+P12),"-")</f>
        <v>0.18181818181818</v>
      </c>
      <c r="U12" s="182"/>
      <c r="V12" s="84">
        <v>5</v>
      </c>
      <c r="W12" s="82">
        <f>IF(P12=0,"-",V12/P12)</f>
        <v>0.45454545454545</v>
      </c>
      <c r="X12" s="186">
        <v>78000</v>
      </c>
      <c r="Y12" s="187">
        <f>IFERROR(X12/P12,"-")</f>
        <v>7090.9090909091</v>
      </c>
      <c r="Z12" s="187">
        <f>IFERROR(X12/V12,"-")</f>
        <v>15600</v>
      </c>
      <c r="AA12" s="188"/>
      <c r="AB12" s="85"/>
      <c r="AC12" s="79"/>
      <c r="AD12" s="94">
        <v>1</v>
      </c>
      <c r="AE12" s="95">
        <f>IF(P12=0,"",IF(AD12=0,"",(AD12/P12)))</f>
        <v>0.090909090909091</v>
      </c>
      <c r="AF12" s="94">
        <v>1</v>
      </c>
      <c r="AG12" s="96">
        <f>IFERROR(AF12/AD12,"-")</f>
        <v>1</v>
      </c>
      <c r="AH12" s="97">
        <v>12000</v>
      </c>
      <c r="AI12" s="98">
        <f>IFERROR(AH12/AD12,"-")</f>
        <v>12000</v>
      </c>
      <c r="AJ12" s="99"/>
      <c r="AK12" s="99"/>
      <c r="AL12" s="99">
        <v>1</v>
      </c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0.090909090909091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0.18181818181818</v>
      </c>
      <c r="BG12" s="112">
        <v>1</v>
      </c>
      <c r="BH12" s="114">
        <f>IFERROR(BG12/BE12,"-")</f>
        <v>0.5</v>
      </c>
      <c r="BI12" s="115">
        <v>8000</v>
      </c>
      <c r="BJ12" s="116">
        <f>IFERROR(BI12/BE12,"-")</f>
        <v>4000</v>
      </c>
      <c r="BK12" s="117"/>
      <c r="BL12" s="117"/>
      <c r="BM12" s="117">
        <v>1</v>
      </c>
      <c r="BN12" s="119">
        <v>5</v>
      </c>
      <c r="BO12" s="120">
        <f>IF(P12=0,"",IF(BN12=0,"",(BN12/P12)))</f>
        <v>0.45454545454545</v>
      </c>
      <c r="BP12" s="121">
        <v>2</v>
      </c>
      <c r="BQ12" s="122">
        <f>IFERROR(BP12/BN12,"-")</f>
        <v>0.4</v>
      </c>
      <c r="BR12" s="123">
        <v>6000</v>
      </c>
      <c r="BS12" s="124">
        <f>IFERROR(BR12/BN12,"-")</f>
        <v>1200</v>
      </c>
      <c r="BT12" s="125">
        <v>2</v>
      </c>
      <c r="BU12" s="125"/>
      <c r="BV12" s="125"/>
      <c r="BW12" s="126">
        <v>1</v>
      </c>
      <c r="BX12" s="127">
        <f>IF(P12=0,"",IF(BW12=0,"",(BW12/P12)))</f>
        <v>0.090909090909091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0.090909090909091</v>
      </c>
      <c r="CH12" s="135">
        <v>1</v>
      </c>
      <c r="CI12" s="136">
        <f>IFERROR(CH12/CF12,"-")</f>
        <v>1</v>
      </c>
      <c r="CJ12" s="137">
        <v>52000</v>
      </c>
      <c r="CK12" s="138">
        <f>IFERROR(CJ12/CF12,"-")</f>
        <v>52000</v>
      </c>
      <c r="CL12" s="139"/>
      <c r="CM12" s="139"/>
      <c r="CN12" s="139">
        <v>1</v>
      </c>
      <c r="CO12" s="140">
        <v>5</v>
      </c>
      <c r="CP12" s="141">
        <v>78000</v>
      </c>
      <c r="CQ12" s="141">
        <v>52000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78</v>
      </c>
      <c r="E13" s="203" t="s">
        <v>62</v>
      </c>
      <c r="F13" s="203" t="s">
        <v>63</v>
      </c>
      <c r="G13" s="203" t="s">
        <v>83</v>
      </c>
      <c r="H13" s="90" t="s">
        <v>84</v>
      </c>
      <c r="I13" s="205" t="s">
        <v>85</v>
      </c>
      <c r="J13" s="188"/>
      <c r="K13" s="81">
        <v>6</v>
      </c>
      <c r="L13" s="81">
        <v>0</v>
      </c>
      <c r="M13" s="81">
        <v>17</v>
      </c>
      <c r="N13" s="91">
        <v>4</v>
      </c>
      <c r="O13" s="92">
        <v>0</v>
      </c>
      <c r="P13" s="93">
        <f>N13+O13</f>
        <v>4</v>
      </c>
      <c r="Q13" s="82">
        <f>IFERROR(P13/M13,"-")</f>
        <v>0.23529411764706</v>
      </c>
      <c r="R13" s="81">
        <v>0</v>
      </c>
      <c r="S13" s="81">
        <v>3</v>
      </c>
      <c r="T13" s="82">
        <f>IFERROR(S13/(O13+P13),"-")</f>
        <v>0.75</v>
      </c>
      <c r="U13" s="182"/>
      <c r="V13" s="84">
        <v>1</v>
      </c>
      <c r="W13" s="82">
        <f>IF(P13=0,"-",V13/P13)</f>
        <v>0.25</v>
      </c>
      <c r="X13" s="186">
        <v>3000</v>
      </c>
      <c r="Y13" s="187">
        <f>IFERROR(X13/P13,"-")</f>
        <v>750</v>
      </c>
      <c r="Z13" s="187">
        <f>IFERROR(X13/V13,"-")</f>
        <v>3000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>
        <v>1</v>
      </c>
      <c r="BQ13" s="122">
        <f>IFERROR(BP13/BN13,"-")</f>
        <v>0.5</v>
      </c>
      <c r="BR13" s="123">
        <v>3000</v>
      </c>
      <c r="BS13" s="124">
        <f>IFERROR(BR13/BN13,"-")</f>
        <v>1500</v>
      </c>
      <c r="BT13" s="125">
        <v>1</v>
      </c>
      <c r="BU13" s="125"/>
      <c r="BV13" s="125"/>
      <c r="BW13" s="126">
        <v>1</v>
      </c>
      <c r="BX13" s="127">
        <f>IF(P13=0,"",IF(BW13=0,"",(BW13/P13)))</f>
        <v>0.25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3000</v>
      </c>
      <c r="CQ13" s="141">
        <v>3000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86</v>
      </c>
      <c r="C14" s="203"/>
      <c r="D14" s="203" t="s">
        <v>78</v>
      </c>
      <c r="E14" s="203" t="s">
        <v>62</v>
      </c>
      <c r="F14" s="203" t="s">
        <v>75</v>
      </c>
      <c r="G14" s="203"/>
      <c r="H14" s="90"/>
      <c r="I14" s="90"/>
      <c r="J14" s="188"/>
      <c r="K14" s="81">
        <v>17</v>
      </c>
      <c r="L14" s="81">
        <v>15</v>
      </c>
      <c r="M14" s="81">
        <v>11</v>
      </c>
      <c r="N14" s="91">
        <v>4</v>
      </c>
      <c r="O14" s="92">
        <v>0</v>
      </c>
      <c r="P14" s="93">
        <f>N14+O14</f>
        <v>4</v>
      </c>
      <c r="Q14" s="82">
        <f>IFERROR(P14/M14,"-")</f>
        <v>0.36363636363636</v>
      </c>
      <c r="R14" s="81">
        <v>1</v>
      </c>
      <c r="S14" s="81">
        <v>1</v>
      </c>
      <c r="T14" s="82">
        <f>IFERROR(S14/(O14+P14),"-")</f>
        <v>0.25</v>
      </c>
      <c r="U14" s="182"/>
      <c r="V14" s="84">
        <v>2</v>
      </c>
      <c r="W14" s="82">
        <f>IF(P14=0,"-",V14/P14)</f>
        <v>0.5</v>
      </c>
      <c r="X14" s="186">
        <v>18000</v>
      </c>
      <c r="Y14" s="187">
        <f>IFERROR(X14/P14,"-")</f>
        <v>4500</v>
      </c>
      <c r="Z14" s="187">
        <f>IFERROR(X14/V14,"-")</f>
        <v>9000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1</v>
      </c>
      <c r="BX14" s="127">
        <f>IF(P14=0,"",IF(BW14=0,"",(BW14/P14)))</f>
        <v>0.25</v>
      </c>
      <c r="BY14" s="128">
        <v>1</v>
      </c>
      <c r="BZ14" s="129">
        <f>IFERROR(BY14/BW14,"-")</f>
        <v>1</v>
      </c>
      <c r="CA14" s="130">
        <v>3000</v>
      </c>
      <c r="CB14" s="131">
        <f>IFERROR(CA14/BW14,"-")</f>
        <v>3000</v>
      </c>
      <c r="CC14" s="132">
        <v>1</v>
      </c>
      <c r="CD14" s="132"/>
      <c r="CE14" s="132"/>
      <c r="CF14" s="133">
        <v>1</v>
      </c>
      <c r="CG14" s="134">
        <f>IF(P14=0,"",IF(CF14=0,"",(CF14/P14)))</f>
        <v>0.25</v>
      </c>
      <c r="CH14" s="135">
        <v>1</v>
      </c>
      <c r="CI14" s="136">
        <f>IFERROR(CH14/CF14,"-")</f>
        <v>1</v>
      </c>
      <c r="CJ14" s="137">
        <v>15000</v>
      </c>
      <c r="CK14" s="138">
        <f>IFERROR(CJ14/CF14,"-")</f>
        <v>15000</v>
      </c>
      <c r="CL14" s="139"/>
      <c r="CM14" s="139">
        <v>1</v>
      </c>
      <c r="CN14" s="139"/>
      <c r="CO14" s="140">
        <v>2</v>
      </c>
      <c r="CP14" s="141">
        <v>18000</v>
      </c>
      <c r="CQ14" s="141">
        <v>15000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87</v>
      </c>
      <c r="C15" s="203"/>
      <c r="D15" s="203" t="s">
        <v>88</v>
      </c>
      <c r="E15" s="203" t="s">
        <v>89</v>
      </c>
      <c r="F15" s="203" t="s">
        <v>63</v>
      </c>
      <c r="G15" s="203" t="s">
        <v>83</v>
      </c>
      <c r="H15" s="90" t="s">
        <v>84</v>
      </c>
      <c r="I15" s="205" t="s">
        <v>90</v>
      </c>
      <c r="J15" s="188"/>
      <c r="K15" s="81">
        <v>12</v>
      </c>
      <c r="L15" s="81">
        <v>0</v>
      </c>
      <c r="M15" s="81">
        <v>38</v>
      </c>
      <c r="N15" s="91">
        <v>4</v>
      </c>
      <c r="O15" s="92">
        <v>0</v>
      </c>
      <c r="P15" s="93">
        <f>N15+O15</f>
        <v>4</v>
      </c>
      <c r="Q15" s="82">
        <f>IFERROR(P15/M15,"-")</f>
        <v>0.10526315789474</v>
      </c>
      <c r="R15" s="81">
        <v>0</v>
      </c>
      <c r="S15" s="81">
        <v>1</v>
      </c>
      <c r="T15" s="82">
        <f>IFERROR(S15/(O15+P15),"-")</f>
        <v>0.25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4</v>
      </c>
      <c r="BO15" s="120">
        <f>IF(P15=0,"",IF(BN15=0,"",(BN15/P15)))</f>
        <v>1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88</v>
      </c>
      <c r="E16" s="203" t="s">
        <v>89</v>
      </c>
      <c r="F16" s="203" t="s">
        <v>75</v>
      </c>
      <c r="G16" s="203"/>
      <c r="H16" s="90"/>
      <c r="I16" s="90"/>
      <c r="J16" s="188"/>
      <c r="K16" s="81">
        <v>20</v>
      </c>
      <c r="L16" s="81">
        <v>17</v>
      </c>
      <c r="M16" s="81">
        <v>11</v>
      </c>
      <c r="N16" s="91">
        <v>6</v>
      </c>
      <c r="O16" s="92">
        <v>0</v>
      </c>
      <c r="P16" s="93">
        <f>N16+O16</f>
        <v>6</v>
      </c>
      <c r="Q16" s="82">
        <f>IFERROR(P16/M16,"-")</f>
        <v>0.54545454545455</v>
      </c>
      <c r="R16" s="81">
        <v>0</v>
      </c>
      <c r="S16" s="81">
        <v>2</v>
      </c>
      <c r="T16" s="82">
        <f>IFERROR(S16/(O16+P16),"-")</f>
        <v>0.33333333333333</v>
      </c>
      <c r="U16" s="182"/>
      <c r="V16" s="84">
        <v>2</v>
      </c>
      <c r="W16" s="82">
        <f>IF(P16=0,"-",V16/P16)</f>
        <v>0.33333333333333</v>
      </c>
      <c r="X16" s="186">
        <v>533000</v>
      </c>
      <c r="Y16" s="187">
        <f>IFERROR(X16/P16,"-")</f>
        <v>88833.333333333</v>
      </c>
      <c r="Z16" s="187">
        <f>IFERROR(X16/V16,"-")</f>
        <v>266500</v>
      </c>
      <c r="AA16" s="188"/>
      <c r="AB16" s="85"/>
      <c r="AC16" s="79"/>
      <c r="AD16" s="94">
        <v>1</v>
      </c>
      <c r="AE16" s="95">
        <f>IF(P16=0,"",IF(AD16=0,"",(AD16/P16)))</f>
        <v>0.16666666666667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0.16666666666667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0.33333333333333</v>
      </c>
      <c r="BP16" s="121">
        <v>1</v>
      </c>
      <c r="BQ16" s="122">
        <f>IFERROR(BP16/BN16,"-")</f>
        <v>0.5</v>
      </c>
      <c r="BR16" s="123">
        <v>530000</v>
      </c>
      <c r="BS16" s="124">
        <f>IFERROR(BR16/BN16,"-")</f>
        <v>265000</v>
      </c>
      <c r="BT16" s="125"/>
      <c r="BU16" s="125"/>
      <c r="BV16" s="125">
        <v>1</v>
      </c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>
        <v>2</v>
      </c>
      <c r="CG16" s="134">
        <f>IF(P16=0,"",IF(CF16=0,"",(CF16/P16)))</f>
        <v>0.33333333333333</v>
      </c>
      <c r="CH16" s="135">
        <v>1</v>
      </c>
      <c r="CI16" s="136">
        <f>IFERROR(CH16/CF16,"-")</f>
        <v>0.5</v>
      </c>
      <c r="CJ16" s="137">
        <v>3000</v>
      </c>
      <c r="CK16" s="138">
        <f>IFERROR(CJ16/CF16,"-")</f>
        <v>1500</v>
      </c>
      <c r="CL16" s="139">
        <v>1</v>
      </c>
      <c r="CM16" s="139"/>
      <c r="CN16" s="139"/>
      <c r="CO16" s="140">
        <v>2</v>
      </c>
      <c r="CP16" s="141">
        <v>533000</v>
      </c>
      <c r="CQ16" s="141">
        <v>530000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3.6833333333333</v>
      </c>
      <c r="B17" s="203" t="s">
        <v>92</v>
      </c>
      <c r="C17" s="203"/>
      <c r="D17" s="203" t="s">
        <v>93</v>
      </c>
      <c r="E17" s="203" t="s">
        <v>94</v>
      </c>
      <c r="F17" s="203" t="s">
        <v>63</v>
      </c>
      <c r="G17" s="203" t="s">
        <v>95</v>
      </c>
      <c r="H17" s="90" t="s">
        <v>96</v>
      </c>
      <c r="I17" s="90"/>
      <c r="J17" s="188">
        <v>300000</v>
      </c>
      <c r="K17" s="81">
        <v>2</v>
      </c>
      <c r="L17" s="81">
        <v>0</v>
      </c>
      <c r="M17" s="81">
        <v>8</v>
      </c>
      <c r="N17" s="91">
        <v>2</v>
      </c>
      <c r="O17" s="92">
        <v>0</v>
      </c>
      <c r="P17" s="93">
        <f>N17+O17</f>
        <v>2</v>
      </c>
      <c r="Q17" s="82">
        <f>IFERROR(P17/M17,"-")</f>
        <v>0.25</v>
      </c>
      <c r="R17" s="81">
        <v>0</v>
      </c>
      <c r="S17" s="81">
        <v>0</v>
      </c>
      <c r="T17" s="82">
        <f>IFERROR(S17/(O17+P17),"-")</f>
        <v>0</v>
      </c>
      <c r="U17" s="182">
        <f>IFERROR(J17/SUM(P17:P30),"-")</f>
        <v>13636.363636364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SUM(X17:X30)-SUM(J17:J30)</f>
        <v>805000</v>
      </c>
      <c r="AB17" s="85">
        <f>SUM(X17:X30)/SUM(J17:J30)</f>
        <v>3.6833333333333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0.5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1</v>
      </c>
      <c r="BX17" s="127">
        <f>IF(P17=0,"",IF(BW17=0,"",(BW17/P17)))</f>
        <v>0.5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 t="s">
        <v>93</v>
      </c>
      <c r="E18" s="203" t="s">
        <v>98</v>
      </c>
      <c r="F18" s="203" t="s">
        <v>63</v>
      </c>
      <c r="G18" s="203" t="s">
        <v>99</v>
      </c>
      <c r="H18" s="90" t="s">
        <v>96</v>
      </c>
      <c r="I18" s="90"/>
      <c r="J18" s="188"/>
      <c r="K18" s="81">
        <v>1</v>
      </c>
      <c r="L18" s="81">
        <v>0</v>
      </c>
      <c r="M18" s="81">
        <v>12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100</v>
      </c>
      <c r="C19" s="203"/>
      <c r="D19" s="203" t="s">
        <v>93</v>
      </c>
      <c r="E19" s="203" t="s">
        <v>101</v>
      </c>
      <c r="F19" s="203" t="s">
        <v>63</v>
      </c>
      <c r="G19" s="203" t="s">
        <v>102</v>
      </c>
      <c r="H19" s="90" t="s">
        <v>96</v>
      </c>
      <c r="I19" s="90"/>
      <c r="J19" s="188"/>
      <c r="K19" s="81">
        <v>3</v>
      </c>
      <c r="L19" s="81">
        <v>0</v>
      </c>
      <c r="M19" s="81">
        <v>9</v>
      </c>
      <c r="N19" s="91">
        <v>0</v>
      </c>
      <c r="O19" s="92">
        <v>0</v>
      </c>
      <c r="P19" s="93">
        <f>N19+O19</f>
        <v>0</v>
      </c>
      <c r="Q19" s="82">
        <f>IFERROR(P19/M19,"-")</f>
        <v>0</v>
      </c>
      <c r="R19" s="81">
        <v>0</v>
      </c>
      <c r="S19" s="81">
        <v>0</v>
      </c>
      <c r="T19" s="82" t="str">
        <f>IFERROR(S19/(O19+P19),"-")</f>
        <v>-</v>
      </c>
      <c r="U19" s="182"/>
      <c r="V19" s="84">
        <v>0</v>
      </c>
      <c r="W19" s="82" t="str">
        <f>IF(P19=0,"-",V19/P19)</f>
        <v>-</v>
      </c>
      <c r="X19" s="186">
        <v>0</v>
      </c>
      <c r="Y19" s="187" t="str">
        <f>IFERROR(X19/P19,"-")</f>
        <v>-</v>
      </c>
      <c r="Z19" s="187" t="str">
        <f>IFERROR(X19/V19,"-")</f>
        <v>-</v>
      </c>
      <c r="AA19" s="188"/>
      <c r="AB19" s="85"/>
      <c r="AC19" s="79"/>
      <c r="AD19" s="94"/>
      <c r="AE19" s="95" t="str">
        <f>IF(P19=0,"",IF(AD19=0,"",(AD19/P19)))</f>
        <v/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 t="str">
        <f>IF(P19=0,"",IF(AM19=0,"",(AM19/P19)))</f>
        <v/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 t="str">
        <f>IF(P19=0,"",IF(AV19=0,"",(AV19/P19)))</f>
        <v/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 t="str">
        <f>IF(P19=0,"",IF(BE19=0,"",(BE19/P19)))</f>
        <v/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 t="str">
        <f>IF(P19=0,"",IF(BN19=0,"",(BN19/P19)))</f>
        <v/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 t="str">
        <f>IF(P19=0,"",IF(BW19=0,"",(BW19/P19)))</f>
        <v/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 t="str">
        <f>IF(P19=0,"",IF(CF19=0,"",(CF19/P19)))</f>
        <v/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93</v>
      </c>
      <c r="E20" s="203" t="s">
        <v>104</v>
      </c>
      <c r="F20" s="203" t="s">
        <v>63</v>
      </c>
      <c r="G20" s="203" t="s">
        <v>105</v>
      </c>
      <c r="H20" s="90" t="s">
        <v>96</v>
      </c>
      <c r="I20" s="90"/>
      <c r="J20" s="188"/>
      <c r="K20" s="81">
        <v>2</v>
      </c>
      <c r="L20" s="81">
        <v>0</v>
      </c>
      <c r="M20" s="81">
        <v>9</v>
      </c>
      <c r="N20" s="91">
        <v>2</v>
      </c>
      <c r="O20" s="92">
        <v>0</v>
      </c>
      <c r="P20" s="93">
        <f>N20+O20</f>
        <v>2</v>
      </c>
      <c r="Q20" s="82">
        <f>IFERROR(P20/M20,"-")</f>
        <v>0.22222222222222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0.5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93</v>
      </c>
      <c r="E21" s="203" t="s">
        <v>94</v>
      </c>
      <c r="F21" s="203" t="s">
        <v>63</v>
      </c>
      <c r="G21" s="203" t="s">
        <v>107</v>
      </c>
      <c r="H21" s="90" t="s">
        <v>96</v>
      </c>
      <c r="I21" s="90"/>
      <c r="J21" s="188"/>
      <c r="K21" s="81">
        <v>1</v>
      </c>
      <c r="L21" s="81">
        <v>0</v>
      </c>
      <c r="M21" s="81">
        <v>16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108</v>
      </c>
      <c r="C22" s="203"/>
      <c r="D22" s="203" t="s">
        <v>93</v>
      </c>
      <c r="E22" s="203" t="s">
        <v>98</v>
      </c>
      <c r="F22" s="203" t="s">
        <v>63</v>
      </c>
      <c r="G22" s="203" t="s">
        <v>109</v>
      </c>
      <c r="H22" s="90" t="s">
        <v>96</v>
      </c>
      <c r="I22" s="90"/>
      <c r="J22" s="188"/>
      <c r="K22" s="81">
        <v>0</v>
      </c>
      <c r="L22" s="81">
        <v>0</v>
      </c>
      <c r="M22" s="81">
        <v>14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110</v>
      </c>
      <c r="C23" s="203"/>
      <c r="D23" s="203" t="s">
        <v>93</v>
      </c>
      <c r="E23" s="203" t="s">
        <v>101</v>
      </c>
      <c r="F23" s="203" t="s">
        <v>63</v>
      </c>
      <c r="G23" s="203" t="s">
        <v>111</v>
      </c>
      <c r="H23" s="90" t="s">
        <v>96</v>
      </c>
      <c r="I23" s="90"/>
      <c r="J23" s="188"/>
      <c r="K23" s="81">
        <v>2</v>
      </c>
      <c r="L23" s="81">
        <v>0</v>
      </c>
      <c r="M23" s="81">
        <v>11</v>
      </c>
      <c r="N23" s="91">
        <v>0</v>
      </c>
      <c r="O23" s="92">
        <v>0</v>
      </c>
      <c r="P23" s="93">
        <f>N23+O23</f>
        <v>0</v>
      </c>
      <c r="Q23" s="82">
        <f>IFERROR(P23/M23,"-")</f>
        <v>0</v>
      </c>
      <c r="R23" s="81">
        <v>0</v>
      </c>
      <c r="S23" s="81">
        <v>0</v>
      </c>
      <c r="T23" s="82" t="str">
        <f>IFERROR(S23/(O23+P23),"-")</f>
        <v>-</v>
      </c>
      <c r="U23" s="182"/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/>
      <c r="AB23" s="85"/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112</v>
      </c>
      <c r="C24" s="203"/>
      <c r="D24" s="203" t="s">
        <v>93</v>
      </c>
      <c r="E24" s="203" t="s">
        <v>104</v>
      </c>
      <c r="F24" s="203" t="s">
        <v>63</v>
      </c>
      <c r="G24" s="203" t="s">
        <v>113</v>
      </c>
      <c r="H24" s="90" t="s">
        <v>96</v>
      </c>
      <c r="I24" s="90"/>
      <c r="J24" s="188"/>
      <c r="K24" s="81">
        <v>1</v>
      </c>
      <c r="L24" s="81">
        <v>0</v>
      </c>
      <c r="M24" s="81">
        <v>9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 t="s">
        <v>93</v>
      </c>
      <c r="E25" s="203" t="s">
        <v>94</v>
      </c>
      <c r="F25" s="203" t="s">
        <v>63</v>
      </c>
      <c r="G25" s="203" t="s">
        <v>115</v>
      </c>
      <c r="H25" s="90" t="s">
        <v>96</v>
      </c>
      <c r="I25" s="90"/>
      <c r="J25" s="188"/>
      <c r="K25" s="81">
        <v>3</v>
      </c>
      <c r="L25" s="81">
        <v>0</v>
      </c>
      <c r="M25" s="81">
        <v>9</v>
      </c>
      <c r="N25" s="91">
        <v>1</v>
      </c>
      <c r="O25" s="92">
        <v>0</v>
      </c>
      <c r="P25" s="93">
        <f>N25+O25</f>
        <v>1</v>
      </c>
      <c r="Q25" s="82">
        <f>IFERROR(P25/M25,"-")</f>
        <v>0.11111111111111</v>
      </c>
      <c r="R25" s="81">
        <v>0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1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116</v>
      </c>
      <c r="C26" s="203"/>
      <c r="D26" s="203" t="s">
        <v>93</v>
      </c>
      <c r="E26" s="203" t="s">
        <v>98</v>
      </c>
      <c r="F26" s="203" t="s">
        <v>63</v>
      </c>
      <c r="G26" s="203" t="s">
        <v>117</v>
      </c>
      <c r="H26" s="90" t="s">
        <v>96</v>
      </c>
      <c r="I26" s="90"/>
      <c r="J26" s="188"/>
      <c r="K26" s="81">
        <v>2</v>
      </c>
      <c r="L26" s="81">
        <v>0</v>
      </c>
      <c r="M26" s="81">
        <v>3</v>
      </c>
      <c r="N26" s="91">
        <v>2</v>
      </c>
      <c r="O26" s="92">
        <v>0</v>
      </c>
      <c r="P26" s="93">
        <f>N26+O26</f>
        <v>2</v>
      </c>
      <c r="Q26" s="82">
        <f>IFERROR(P26/M26,"-")</f>
        <v>0.66666666666667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>
        <v>1</v>
      </c>
      <c r="AN26" s="101">
        <f>IF(P26=0,"",IF(AM26=0,"",(AM26/P26)))</f>
        <v>0.5</v>
      </c>
      <c r="AO26" s="100"/>
      <c r="AP26" s="102">
        <f>IFERROR(AP26/AM26,"-")</f>
        <v>0</v>
      </c>
      <c r="AQ26" s="103"/>
      <c r="AR26" s="104">
        <f>IFERROR(AQ26/AM26,"-")</f>
        <v>0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118</v>
      </c>
      <c r="C27" s="203"/>
      <c r="D27" s="203" t="s">
        <v>93</v>
      </c>
      <c r="E27" s="203" t="s">
        <v>101</v>
      </c>
      <c r="F27" s="203" t="s">
        <v>63</v>
      </c>
      <c r="G27" s="203" t="s">
        <v>119</v>
      </c>
      <c r="H27" s="90" t="s">
        <v>96</v>
      </c>
      <c r="I27" s="90"/>
      <c r="J27" s="188"/>
      <c r="K27" s="81">
        <v>1</v>
      </c>
      <c r="L27" s="81">
        <v>0</v>
      </c>
      <c r="M27" s="81">
        <v>9</v>
      </c>
      <c r="N27" s="91">
        <v>1</v>
      </c>
      <c r="O27" s="92">
        <v>0</v>
      </c>
      <c r="P27" s="93">
        <f>N27+O27</f>
        <v>1</v>
      </c>
      <c r="Q27" s="82">
        <f>IFERROR(P27/M27,"-")</f>
        <v>0.11111111111111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120</v>
      </c>
      <c r="C28" s="203"/>
      <c r="D28" s="203" t="s">
        <v>93</v>
      </c>
      <c r="E28" s="203" t="s">
        <v>104</v>
      </c>
      <c r="F28" s="203" t="s">
        <v>63</v>
      </c>
      <c r="G28" s="203" t="s">
        <v>121</v>
      </c>
      <c r="H28" s="90" t="s">
        <v>96</v>
      </c>
      <c r="I28" s="90"/>
      <c r="J28" s="188"/>
      <c r="K28" s="81">
        <v>2</v>
      </c>
      <c r="L28" s="81">
        <v>0</v>
      </c>
      <c r="M28" s="81">
        <v>10</v>
      </c>
      <c r="N28" s="91">
        <v>2</v>
      </c>
      <c r="O28" s="92">
        <v>0</v>
      </c>
      <c r="P28" s="93">
        <f>N28+O28</f>
        <v>2</v>
      </c>
      <c r="Q28" s="82">
        <f>IFERROR(P28/M28,"-")</f>
        <v>0.2</v>
      </c>
      <c r="R28" s="81">
        <v>0</v>
      </c>
      <c r="S28" s="81">
        <v>1</v>
      </c>
      <c r="T28" s="82">
        <f>IFERROR(S28/(O28+P28),"-")</f>
        <v>0.5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>
        <v>1</v>
      </c>
      <c r="AN28" s="101">
        <f>IF(P28=0,"",IF(AM28=0,"",(AM28/P28)))</f>
        <v>0.5</v>
      </c>
      <c r="AO28" s="100"/>
      <c r="AP28" s="102">
        <f>IFERROR(AP28/AM28,"-")</f>
        <v>0</v>
      </c>
      <c r="AQ28" s="103"/>
      <c r="AR28" s="104">
        <f>IFERROR(AQ28/AM28,"-")</f>
        <v>0</v>
      </c>
      <c r="AS28" s="105"/>
      <c r="AT28" s="105"/>
      <c r="AU28" s="105"/>
      <c r="AV28" s="106">
        <v>1</v>
      </c>
      <c r="AW28" s="107">
        <f>IF(P28=0,"",IF(AV28=0,"",(AV28/P28)))</f>
        <v>0.5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122</v>
      </c>
      <c r="C29" s="203"/>
      <c r="D29" s="203" t="s">
        <v>93</v>
      </c>
      <c r="E29" s="203" t="s">
        <v>94</v>
      </c>
      <c r="F29" s="203" t="s">
        <v>63</v>
      </c>
      <c r="G29" s="203" t="s">
        <v>123</v>
      </c>
      <c r="H29" s="90" t="s">
        <v>96</v>
      </c>
      <c r="I29" s="90"/>
      <c r="J29" s="188"/>
      <c r="K29" s="81">
        <v>4</v>
      </c>
      <c r="L29" s="81">
        <v>0</v>
      </c>
      <c r="M29" s="81">
        <v>17</v>
      </c>
      <c r="N29" s="91">
        <v>2</v>
      </c>
      <c r="O29" s="92">
        <v>0</v>
      </c>
      <c r="P29" s="93">
        <f>N29+O29</f>
        <v>2</v>
      </c>
      <c r="Q29" s="82">
        <f>IFERROR(P29/M29,"-")</f>
        <v>0.11764705882353</v>
      </c>
      <c r="R29" s="81">
        <v>0</v>
      </c>
      <c r="S29" s="81">
        <v>0</v>
      </c>
      <c r="T29" s="82">
        <f>IFERROR(S29/(O29+P29),"-")</f>
        <v>0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124</v>
      </c>
      <c r="C30" s="203"/>
      <c r="D30" s="203" t="s">
        <v>74</v>
      </c>
      <c r="E30" s="203" t="s">
        <v>74</v>
      </c>
      <c r="F30" s="203" t="s">
        <v>75</v>
      </c>
      <c r="G30" s="203" t="s">
        <v>125</v>
      </c>
      <c r="H30" s="90"/>
      <c r="I30" s="90"/>
      <c r="J30" s="188"/>
      <c r="K30" s="81">
        <v>127</v>
      </c>
      <c r="L30" s="81">
        <v>44</v>
      </c>
      <c r="M30" s="81">
        <v>4</v>
      </c>
      <c r="N30" s="91">
        <v>10</v>
      </c>
      <c r="O30" s="92">
        <v>0</v>
      </c>
      <c r="P30" s="93">
        <f>N30+O30</f>
        <v>10</v>
      </c>
      <c r="Q30" s="82">
        <f>IFERROR(P30/M30,"-")</f>
        <v>2.5</v>
      </c>
      <c r="R30" s="81">
        <v>5</v>
      </c>
      <c r="S30" s="81">
        <v>0</v>
      </c>
      <c r="T30" s="82">
        <f>IFERROR(S30/(O30+P30),"-")</f>
        <v>0</v>
      </c>
      <c r="U30" s="182"/>
      <c r="V30" s="84">
        <v>5</v>
      </c>
      <c r="W30" s="82">
        <f>IF(P30=0,"-",V30/P30)</f>
        <v>0.5</v>
      </c>
      <c r="X30" s="186">
        <v>1105000</v>
      </c>
      <c r="Y30" s="187">
        <f>IFERROR(X30/P30,"-")</f>
        <v>110500</v>
      </c>
      <c r="Z30" s="187">
        <f>IFERROR(X30/V30,"-")</f>
        <v>221000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2</v>
      </c>
      <c r="BF30" s="113">
        <f>IF(P30=0,"",IF(BE30=0,"",(BE30/P30)))</f>
        <v>0.2</v>
      </c>
      <c r="BG30" s="112">
        <v>1</v>
      </c>
      <c r="BH30" s="114">
        <f>IFERROR(BG30/BE30,"-")</f>
        <v>0.5</v>
      </c>
      <c r="BI30" s="115">
        <v>10000</v>
      </c>
      <c r="BJ30" s="116">
        <f>IFERROR(BI30/BE30,"-")</f>
        <v>5000</v>
      </c>
      <c r="BK30" s="117">
        <v>1</v>
      </c>
      <c r="BL30" s="117"/>
      <c r="BM30" s="117"/>
      <c r="BN30" s="119">
        <v>3</v>
      </c>
      <c r="BO30" s="120">
        <f>IF(P30=0,"",IF(BN30=0,"",(BN30/P30)))</f>
        <v>0.3</v>
      </c>
      <c r="BP30" s="121">
        <v>1</v>
      </c>
      <c r="BQ30" s="122">
        <f>IFERROR(BP30/BN30,"-")</f>
        <v>0.33333333333333</v>
      </c>
      <c r="BR30" s="123">
        <v>2000</v>
      </c>
      <c r="BS30" s="124">
        <f>IFERROR(BR30/BN30,"-")</f>
        <v>666.66666666667</v>
      </c>
      <c r="BT30" s="125">
        <v>1</v>
      </c>
      <c r="BU30" s="125"/>
      <c r="BV30" s="125"/>
      <c r="BW30" s="126">
        <v>3</v>
      </c>
      <c r="BX30" s="127">
        <f>IF(P30=0,"",IF(BW30=0,"",(BW30/P30)))</f>
        <v>0.3</v>
      </c>
      <c r="BY30" s="128">
        <v>2</v>
      </c>
      <c r="BZ30" s="129">
        <f>IFERROR(BY30/BW30,"-")</f>
        <v>0.66666666666667</v>
      </c>
      <c r="CA30" s="130">
        <v>406000</v>
      </c>
      <c r="CB30" s="131">
        <f>IFERROR(CA30/BW30,"-")</f>
        <v>135333.33333333</v>
      </c>
      <c r="CC30" s="132"/>
      <c r="CD30" s="132"/>
      <c r="CE30" s="132">
        <v>2</v>
      </c>
      <c r="CF30" s="133">
        <v>2</v>
      </c>
      <c r="CG30" s="134">
        <f>IF(P30=0,"",IF(CF30=0,"",(CF30/P30)))</f>
        <v>0.2</v>
      </c>
      <c r="CH30" s="135">
        <v>1</v>
      </c>
      <c r="CI30" s="136">
        <f>IFERROR(CH30/CF30,"-")</f>
        <v>0.5</v>
      </c>
      <c r="CJ30" s="137">
        <v>1153000</v>
      </c>
      <c r="CK30" s="138">
        <f>IFERROR(CJ30/CF30,"-")</f>
        <v>576500</v>
      </c>
      <c r="CL30" s="139"/>
      <c r="CM30" s="139"/>
      <c r="CN30" s="139">
        <v>1</v>
      </c>
      <c r="CO30" s="140">
        <v>5</v>
      </c>
      <c r="CP30" s="141">
        <v>1105000</v>
      </c>
      <c r="CQ30" s="141">
        <v>1153000</v>
      </c>
      <c r="CR30" s="141"/>
      <c r="CS30" s="142" t="str">
        <f>IF(AND(CQ30=0,CR30=0),"",IF(AND(CQ30&lt;=100000,CR30&lt;=100000),"",IF(CQ30/CP30&gt;0.7,"男高",IF(CR30/CP30&gt;0.7,"女高",""))))</f>
        <v>男高</v>
      </c>
    </row>
    <row r="31" spans="1:98">
      <c r="A31" s="80">
        <f>AB31</f>
        <v>2.6535714285714</v>
      </c>
      <c r="B31" s="203" t="s">
        <v>126</v>
      </c>
      <c r="C31" s="203"/>
      <c r="D31" s="203" t="s">
        <v>93</v>
      </c>
      <c r="E31" s="203" t="s">
        <v>62</v>
      </c>
      <c r="F31" s="203" t="s">
        <v>63</v>
      </c>
      <c r="G31" s="203" t="s">
        <v>127</v>
      </c>
      <c r="H31" s="90" t="s">
        <v>128</v>
      </c>
      <c r="I31" s="90"/>
      <c r="J31" s="188">
        <v>280000</v>
      </c>
      <c r="K31" s="81">
        <v>4</v>
      </c>
      <c r="L31" s="81">
        <v>0</v>
      </c>
      <c r="M31" s="81">
        <v>26</v>
      </c>
      <c r="N31" s="91">
        <v>2</v>
      </c>
      <c r="O31" s="92">
        <v>0</v>
      </c>
      <c r="P31" s="93">
        <f>N31+O31</f>
        <v>2</v>
      </c>
      <c r="Q31" s="82">
        <f>IFERROR(P31/M31,"-")</f>
        <v>0.076923076923077</v>
      </c>
      <c r="R31" s="81">
        <v>0</v>
      </c>
      <c r="S31" s="81">
        <v>1</v>
      </c>
      <c r="T31" s="82">
        <f>IFERROR(S31/(O31+P31),"-")</f>
        <v>0.5</v>
      </c>
      <c r="U31" s="182">
        <f>IFERROR(J31/SUM(P31:P35),"-")</f>
        <v>23333.333333333</v>
      </c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>
        <f>SUM(X31:X35)-SUM(J31:J35)</f>
        <v>463000</v>
      </c>
      <c r="AB31" s="85">
        <f>SUM(X31:X35)/SUM(J31:J35)</f>
        <v>2.6535714285714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2</v>
      </c>
      <c r="BO31" s="120">
        <f>IF(P31=0,"",IF(BN31=0,"",(BN31/P31)))</f>
        <v>1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129</v>
      </c>
      <c r="C32" s="203"/>
      <c r="D32" s="203" t="s">
        <v>88</v>
      </c>
      <c r="E32" s="203" t="s">
        <v>89</v>
      </c>
      <c r="F32" s="203" t="s">
        <v>63</v>
      </c>
      <c r="G32" s="203" t="s">
        <v>127</v>
      </c>
      <c r="H32" s="90" t="s">
        <v>128</v>
      </c>
      <c r="I32" s="90"/>
      <c r="J32" s="188"/>
      <c r="K32" s="81">
        <v>4</v>
      </c>
      <c r="L32" s="81">
        <v>0</v>
      </c>
      <c r="M32" s="81">
        <v>13</v>
      </c>
      <c r="N32" s="91">
        <v>1</v>
      </c>
      <c r="O32" s="92">
        <v>0</v>
      </c>
      <c r="P32" s="93">
        <f>N32+O32</f>
        <v>1</v>
      </c>
      <c r="Q32" s="82">
        <f>IFERROR(P32/M32,"-")</f>
        <v>0.076923076923077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1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130</v>
      </c>
      <c r="C33" s="203"/>
      <c r="D33" s="203" t="s">
        <v>131</v>
      </c>
      <c r="E33" s="203" t="s">
        <v>132</v>
      </c>
      <c r="F33" s="203" t="s">
        <v>63</v>
      </c>
      <c r="G33" s="203" t="s">
        <v>127</v>
      </c>
      <c r="H33" s="90" t="s">
        <v>128</v>
      </c>
      <c r="I33" s="90"/>
      <c r="J33" s="188"/>
      <c r="K33" s="81">
        <v>9</v>
      </c>
      <c r="L33" s="81">
        <v>0</v>
      </c>
      <c r="M33" s="81">
        <v>27</v>
      </c>
      <c r="N33" s="91">
        <v>1</v>
      </c>
      <c r="O33" s="92">
        <v>0</v>
      </c>
      <c r="P33" s="93">
        <f>N33+O33</f>
        <v>1</v>
      </c>
      <c r="Q33" s="82">
        <f>IFERROR(P33/M33,"-")</f>
        <v>0.037037037037037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1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133</v>
      </c>
      <c r="C34" s="203"/>
      <c r="D34" s="203" t="s">
        <v>134</v>
      </c>
      <c r="E34" s="203" t="s">
        <v>135</v>
      </c>
      <c r="F34" s="203" t="s">
        <v>63</v>
      </c>
      <c r="G34" s="203" t="s">
        <v>127</v>
      </c>
      <c r="H34" s="90" t="s">
        <v>128</v>
      </c>
      <c r="I34" s="90"/>
      <c r="J34" s="188"/>
      <c r="K34" s="81">
        <v>6</v>
      </c>
      <c r="L34" s="81">
        <v>0</v>
      </c>
      <c r="M34" s="81">
        <v>36</v>
      </c>
      <c r="N34" s="91">
        <v>1</v>
      </c>
      <c r="O34" s="92">
        <v>0</v>
      </c>
      <c r="P34" s="93">
        <f>N34+O34</f>
        <v>1</v>
      </c>
      <c r="Q34" s="82">
        <f>IFERROR(P34/M34,"-")</f>
        <v>0.027777777777778</v>
      </c>
      <c r="R34" s="81">
        <v>0</v>
      </c>
      <c r="S34" s="81">
        <v>0</v>
      </c>
      <c r="T34" s="82">
        <f>IFERROR(S34/(O34+P34),"-")</f>
        <v>0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1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136</v>
      </c>
      <c r="C35" s="203"/>
      <c r="D35" s="203" t="s">
        <v>74</v>
      </c>
      <c r="E35" s="203" t="s">
        <v>74</v>
      </c>
      <c r="F35" s="203" t="s">
        <v>75</v>
      </c>
      <c r="G35" s="203" t="s">
        <v>76</v>
      </c>
      <c r="H35" s="90"/>
      <c r="I35" s="90"/>
      <c r="J35" s="188"/>
      <c r="K35" s="81">
        <v>105</v>
      </c>
      <c r="L35" s="81">
        <v>49</v>
      </c>
      <c r="M35" s="81">
        <v>38</v>
      </c>
      <c r="N35" s="91">
        <v>7</v>
      </c>
      <c r="O35" s="92">
        <v>0</v>
      </c>
      <c r="P35" s="93">
        <f>N35+O35</f>
        <v>7</v>
      </c>
      <c r="Q35" s="82">
        <f>IFERROR(P35/M35,"-")</f>
        <v>0.18421052631579</v>
      </c>
      <c r="R35" s="81">
        <v>3</v>
      </c>
      <c r="S35" s="81">
        <v>0</v>
      </c>
      <c r="T35" s="82">
        <f>IFERROR(S35/(O35+P35),"-")</f>
        <v>0</v>
      </c>
      <c r="U35" s="182"/>
      <c r="V35" s="84">
        <v>5</v>
      </c>
      <c r="W35" s="82">
        <f>IF(P35=0,"-",V35/P35)</f>
        <v>0.71428571428571</v>
      </c>
      <c r="X35" s="186">
        <v>743000</v>
      </c>
      <c r="Y35" s="187">
        <f>IFERROR(X35/P35,"-")</f>
        <v>106142.85714286</v>
      </c>
      <c r="Z35" s="187">
        <f>IFERROR(X35/V35,"-")</f>
        <v>148600</v>
      </c>
      <c r="AA35" s="188"/>
      <c r="AB35" s="85"/>
      <c r="AC35" s="79"/>
      <c r="AD35" s="94">
        <v>1</v>
      </c>
      <c r="AE35" s="95">
        <f>IF(P35=0,"",IF(AD35=0,"",(AD35/P35)))</f>
        <v>0.14285714285714</v>
      </c>
      <c r="AF35" s="94">
        <v>1</v>
      </c>
      <c r="AG35" s="96">
        <f>IFERROR(AF35/AD35,"-")</f>
        <v>1</v>
      </c>
      <c r="AH35" s="97">
        <v>35000</v>
      </c>
      <c r="AI35" s="98">
        <f>IFERROR(AH35/AD35,"-")</f>
        <v>35000</v>
      </c>
      <c r="AJ35" s="99"/>
      <c r="AK35" s="99"/>
      <c r="AL35" s="99">
        <v>1</v>
      </c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0.14285714285714</v>
      </c>
      <c r="BG35" s="112">
        <v>1</v>
      </c>
      <c r="BH35" s="114">
        <f>IFERROR(BG35/BE35,"-")</f>
        <v>1</v>
      </c>
      <c r="BI35" s="115">
        <v>1000</v>
      </c>
      <c r="BJ35" s="116">
        <f>IFERROR(BI35/BE35,"-")</f>
        <v>1000</v>
      </c>
      <c r="BK35" s="117">
        <v>1</v>
      </c>
      <c r="BL35" s="117"/>
      <c r="BM35" s="117"/>
      <c r="BN35" s="119">
        <v>3</v>
      </c>
      <c r="BO35" s="120">
        <f>IF(P35=0,"",IF(BN35=0,"",(BN35/P35)))</f>
        <v>0.42857142857143</v>
      </c>
      <c r="BP35" s="121">
        <v>2</v>
      </c>
      <c r="BQ35" s="122">
        <f>IFERROR(BP35/BN35,"-")</f>
        <v>0.66666666666667</v>
      </c>
      <c r="BR35" s="123">
        <v>12000</v>
      </c>
      <c r="BS35" s="124">
        <f>IFERROR(BR35/BN35,"-")</f>
        <v>4000</v>
      </c>
      <c r="BT35" s="125">
        <v>1</v>
      </c>
      <c r="BU35" s="125"/>
      <c r="BV35" s="125">
        <v>1</v>
      </c>
      <c r="BW35" s="126">
        <v>2</v>
      </c>
      <c r="BX35" s="127">
        <f>IF(P35=0,"",IF(BW35=0,"",(BW35/P35)))</f>
        <v>0.28571428571429</v>
      </c>
      <c r="BY35" s="128">
        <v>1</v>
      </c>
      <c r="BZ35" s="129">
        <f>IFERROR(BY35/BW35,"-")</f>
        <v>0.5</v>
      </c>
      <c r="CA35" s="130">
        <v>825000</v>
      </c>
      <c r="CB35" s="131">
        <f>IFERROR(CA35/BW35,"-")</f>
        <v>412500</v>
      </c>
      <c r="CC35" s="132"/>
      <c r="CD35" s="132"/>
      <c r="CE35" s="132">
        <v>1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5</v>
      </c>
      <c r="CP35" s="141">
        <v>743000</v>
      </c>
      <c r="CQ35" s="141">
        <v>825000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1.55</v>
      </c>
      <c r="B36" s="203" t="s">
        <v>137</v>
      </c>
      <c r="C36" s="203"/>
      <c r="D36" s="203" t="s">
        <v>93</v>
      </c>
      <c r="E36" s="203" t="s">
        <v>94</v>
      </c>
      <c r="F36" s="203" t="s">
        <v>63</v>
      </c>
      <c r="G36" s="203" t="s">
        <v>68</v>
      </c>
      <c r="H36" s="90" t="s">
        <v>138</v>
      </c>
      <c r="I36" s="90" t="s">
        <v>139</v>
      </c>
      <c r="J36" s="188">
        <v>400000</v>
      </c>
      <c r="K36" s="81">
        <v>14</v>
      </c>
      <c r="L36" s="81">
        <v>0</v>
      </c>
      <c r="M36" s="81">
        <v>102</v>
      </c>
      <c r="N36" s="91">
        <v>6</v>
      </c>
      <c r="O36" s="92">
        <v>0</v>
      </c>
      <c r="P36" s="93">
        <f>N36+O36</f>
        <v>6</v>
      </c>
      <c r="Q36" s="82">
        <f>IFERROR(P36/M36,"-")</f>
        <v>0.058823529411765</v>
      </c>
      <c r="R36" s="81">
        <v>0</v>
      </c>
      <c r="S36" s="81">
        <v>4</v>
      </c>
      <c r="T36" s="82">
        <f>IFERROR(S36/(O36+P36),"-")</f>
        <v>0.66666666666667</v>
      </c>
      <c r="U36" s="182">
        <f>IFERROR(J36/SUM(P36:P40),"-")</f>
        <v>8000</v>
      </c>
      <c r="V36" s="84">
        <v>1</v>
      </c>
      <c r="W36" s="82">
        <f>IF(P36=0,"-",V36/P36)</f>
        <v>0.16666666666667</v>
      </c>
      <c r="X36" s="186">
        <v>3000</v>
      </c>
      <c r="Y36" s="187">
        <f>IFERROR(X36/P36,"-")</f>
        <v>500</v>
      </c>
      <c r="Z36" s="187">
        <f>IFERROR(X36/V36,"-")</f>
        <v>3000</v>
      </c>
      <c r="AA36" s="188">
        <f>SUM(X36:X40)-SUM(J36:J40)</f>
        <v>220000</v>
      </c>
      <c r="AB36" s="85">
        <f>SUM(X36:X40)/SUM(J36:J40)</f>
        <v>1.55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0.16666666666667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0.33333333333333</v>
      </c>
      <c r="BG36" s="112">
        <v>1</v>
      </c>
      <c r="BH36" s="114">
        <f>IFERROR(BG36/BE36,"-")</f>
        <v>0.5</v>
      </c>
      <c r="BI36" s="115">
        <v>3000</v>
      </c>
      <c r="BJ36" s="116">
        <f>IFERROR(BI36/BE36,"-")</f>
        <v>1500</v>
      </c>
      <c r="BK36" s="117">
        <v>1</v>
      </c>
      <c r="BL36" s="117"/>
      <c r="BM36" s="117"/>
      <c r="BN36" s="119">
        <v>3</v>
      </c>
      <c r="BO36" s="120">
        <f>IF(P36=0,"",IF(BN36=0,"",(BN36/P36)))</f>
        <v>0.5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3000</v>
      </c>
      <c r="CQ36" s="141">
        <v>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140</v>
      </c>
      <c r="C37" s="203"/>
      <c r="D37" s="203" t="s">
        <v>93</v>
      </c>
      <c r="E37" s="203" t="s">
        <v>98</v>
      </c>
      <c r="F37" s="203" t="s">
        <v>63</v>
      </c>
      <c r="G37" s="203"/>
      <c r="H37" s="90" t="s">
        <v>138</v>
      </c>
      <c r="I37" s="90"/>
      <c r="J37" s="188"/>
      <c r="K37" s="81">
        <v>14</v>
      </c>
      <c r="L37" s="81">
        <v>0</v>
      </c>
      <c r="M37" s="81">
        <v>71</v>
      </c>
      <c r="N37" s="91">
        <v>4</v>
      </c>
      <c r="O37" s="92">
        <v>0</v>
      </c>
      <c r="P37" s="93">
        <f>N37+O37</f>
        <v>4</v>
      </c>
      <c r="Q37" s="82">
        <f>IFERROR(P37/M37,"-")</f>
        <v>0.056338028169014</v>
      </c>
      <c r="R37" s="81">
        <v>1</v>
      </c>
      <c r="S37" s="81">
        <v>3</v>
      </c>
      <c r="T37" s="82">
        <f>IFERROR(S37/(O37+P37),"-")</f>
        <v>0.75</v>
      </c>
      <c r="U37" s="182"/>
      <c r="V37" s="84">
        <v>1</v>
      </c>
      <c r="W37" s="82">
        <f>IF(P37=0,"-",V37/P37)</f>
        <v>0.25</v>
      </c>
      <c r="X37" s="186">
        <v>40000</v>
      </c>
      <c r="Y37" s="187">
        <f>IFERROR(X37/P37,"-")</f>
        <v>10000</v>
      </c>
      <c r="Z37" s="187">
        <f>IFERROR(X37/V37,"-")</f>
        <v>40000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0.25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1</v>
      </c>
      <c r="BO37" s="120">
        <f>IF(P37=0,"",IF(BN37=0,"",(BN37/P37)))</f>
        <v>0.25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2</v>
      </c>
      <c r="BX37" s="127">
        <f>IF(P37=0,"",IF(BW37=0,"",(BW37/P37)))</f>
        <v>0.5</v>
      </c>
      <c r="BY37" s="128">
        <v>1</v>
      </c>
      <c r="BZ37" s="129">
        <f>IFERROR(BY37/BW37,"-")</f>
        <v>0.5</v>
      </c>
      <c r="CA37" s="130">
        <v>40000</v>
      </c>
      <c r="CB37" s="131">
        <f>IFERROR(CA37/BW37,"-")</f>
        <v>20000</v>
      </c>
      <c r="CC37" s="132"/>
      <c r="CD37" s="132"/>
      <c r="CE37" s="132">
        <v>1</v>
      </c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40000</v>
      </c>
      <c r="CQ37" s="141">
        <v>40000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141</v>
      </c>
      <c r="C38" s="203"/>
      <c r="D38" s="203" t="s">
        <v>93</v>
      </c>
      <c r="E38" s="203" t="s">
        <v>101</v>
      </c>
      <c r="F38" s="203" t="s">
        <v>63</v>
      </c>
      <c r="G38" s="203"/>
      <c r="H38" s="90" t="s">
        <v>138</v>
      </c>
      <c r="I38" s="90"/>
      <c r="J38" s="188"/>
      <c r="K38" s="81">
        <v>23</v>
      </c>
      <c r="L38" s="81">
        <v>0</v>
      </c>
      <c r="M38" s="81">
        <v>128</v>
      </c>
      <c r="N38" s="91">
        <v>8</v>
      </c>
      <c r="O38" s="92">
        <v>0</v>
      </c>
      <c r="P38" s="93">
        <f>N38+O38</f>
        <v>8</v>
      </c>
      <c r="Q38" s="82">
        <f>IFERROR(P38/M38,"-")</f>
        <v>0.0625</v>
      </c>
      <c r="R38" s="81">
        <v>1</v>
      </c>
      <c r="S38" s="81">
        <v>4</v>
      </c>
      <c r="T38" s="82">
        <f>IFERROR(S38/(O38+P38),"-")</f>
        <v>0.5</v>
      </c>
      <c r="U38" s="182"/>
      <c r="V38" s="84">
        <v>2</v>
      </c>
      <c r="W38" s="82">
        <f>IF(P38=0,"-",V38/P38)</f>
        <v>0.25</v>
      </c>
      <c r="X38" s="186">
        <v>55000</v>
      </c>
      <c r="Y38" s="187">
        <f>IFERROR(X38/P38,"-")</f>
        <v>6875</v>
      </c>
      <c r="Z38" s="187">
        <f>IFERROR(X38/V38,"-")</f>
        <v>27500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0.125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1</v>
      </c>
      <c r="AW38" s="107">
        <f>IF(P38=0,"",IF(AV38=0,"",(AV38/P38)))</f>
        <v>0.125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3</v>
      </c>
      <c r="BO38" s="120">
        <f>IF(P38=0,"",IF(BN38=0,"",(BN38/P38)))</f>
        <v>0.375</v>
      </c>
      <c r="BP38" s="121">
        <v>1</v>
      </c>
      <c r="BQ38" s="122">
        <f>IFERROR(BP38/BN38,"-")</f>
        <v>0.33333333333333</v>
      </c>
      <c r="BR38" s="123">
        <v>15000</v>
      </c>
      <c r="BS38" s="124">
        <f>IFERROR(BR38/BN38,"-")</f>
        <v>5000</v>
      </c>
      <c r="BT38" s="125"/>
      <c r="BU38" s="125">
        <v>1</v>
      </c>
      <c r="BV38" s="125"/>
      <c r="BW38" s="126">
        <v>3</v>
      </c>
      <c r="BX38" s="127">
        <f>IF(P38=0,"",IF(BW38=0,"",(BW38/P38)))</f>
        <v>0.375</v>
      </c>
      <c r="BY38" s="128">
        <v>1</v>
      </c>
      <c r="BZ38" s="129">
        <f>IFERROR(BY38/BW38,"-")</f>
        <v>0.33333333333333</v>
      </c>
      <c r="CA38" s="130">
        <v>40000</v>
      </c>
      <c r="CB38" s="131">
        <f>IFERROR(CA38/BW38,"-")</f>
        <v>13333.333333333</v>
      </c>
      <c r="CC38" s="132"/>
      <c r="CD38" s="132"/>
      <c r="CE38" s="132">
        <v>1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55000</v>
      </c>
      <c r="CQ38" s="141">
        <v>40000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142</v>
      </c>
      <c r="C39" s="203"/>
      <c r="D39" s="203" t="s">
        <v>93</v>
      </c>
      <c r="E39" s="203" t="s">
        <v>104</v>
      </c>
      <c r="F39" s="203" t="s">
        <v>63</v>
      </c>
      <c r="G39" s="203"/>
      <c r="H39" s="90" t="s">
        <v>138</v>
      </c>
      <c r="I39" s="90"/>
      <c r="J39" s="188"/>
      <c r="K39" s="81">
        <v>16</v>
      </c>
      <c r="L39" s="81">
        <v>0</v>
      </c>
      <c r="M39" s="81">
        <v>101</v>
      </c>
      <c r="N39" s="91">
        <v>4</v>
      </c>
      <c r="O39" s="92">
        <v>0</v>
      </c>
      <c r="P39" s="93">
        <f>N39+O39</f>
        <v>4</v>
      </c>
      <c r="Q39" s="82">
        <f>IFERROR(P39/M39,"-")</f>
        <v>0.03960396039604</v>
      </c>
      <c r="R39" s="81">
        <v>0</v>
      </c>
      <c r="S39" s="81">
        <v>2</v>
      </c>
      <c r="T39" s="82">
        <f>IFERROR(S39/(O39+P39),"-")</f>
        <v>0.5</v>
      </c>
      <c r="U39" s="182"/>
      <c r="V39" s="84">
        <v>1</v>
      </c>
      <c r="W39" s="82">
        <f>IF(P39=0,"-",V39/P39)</f>
        <v>0.25</v>
      </c>
      <c r="X39" s="186">
        <v>13000</v>
      </c>
      <c r="Y39" s="187">
        <f>IFERROR(X39/P39,"-")</f>
        <v>3250</v>
      </c>
      <c r="Z39" s="187">
        <f>IFERROR(X39/V39,"-")</f>
        <v>13000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3</v>
      </c>
      <c r="BO39" s="120">
        <f>IF(P39=0,"",IF(BN39=0,"",(BN39/P39)))</f>
        <v>0.75</v>
      </c>
      <c r="BP39" s="121">
        <v>1</v>
      </c>
      <c r="BQ39" s="122">
        <f>IFERROR(BP39/BN39,"-")</f>
        <v>0.33333333333333</v>
      </c>
      <c r="BR39" s="123">
        <v>13000</v>
      </c>
      <c r="BS39" s="124">
        <f>IFERROR(BR39/BN39,"-")</f>
        <v>4333.3333333333</v>
      </c>
      <c r="BT39" s="125"/>
      <c r="BU39" s="125"/>
      <c r="BV39" s="125">
        <v>1</v>
      </c>
      <c r="BW39" s="126">
        <v>1</v>
      </c>
      <c r="BX39" s="127">
        <f>IF(P39=0,"",IF(BW39=0,"",(BW39/P39)))</f>
        <v>0.25</v>
      </c>
      <c r="BY39" s="128"/>
      <c r="BZ39" s="129">
        <f>IFERROR(BY39/BW39,"-")</f>
        <v>0</v>
      </c>
      <c r="CA39" s="130"/>
      <c r="CB39" s="131">
        <f>IFERROR(CA39/BW39,"-")</f>
        <v>0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1</v>
      </c>
      <c r="CP39" s="141">
        <v>13000</v>
      </c>
      <c r="CQ39" s="141">
        <v>13000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74</v>
      </c>
      <c r="E40" s="203" t="s">
        <v>74</v>
      </c>
      <c r="F40" s="203" t="s">
        <v>75</v>
      </c>
      <c r="G40" s="203"/>
      <c r="H40" s="90"/>
      <c r="I40" s="90"/>
      <c r="J40" s="188"/>
      <c r="K40" s="81">
        <v>478</v>
      </c>
      <c r="L40" s="81">
        <v>169</v>
      </c>
      <c r="M40" s="81">
        <v>81</v>
      </c>
      <c r="N40" s="91">
        <v>27</v>
      </c>
      <c r="O40" s="92">
        <v>1</v>
      </c>
      <c r="P40" s="93">
        <f>N40+O40</f>
        <v>28</v>
      </c>
      <c r="Q40" s="82">
        <f>IFERROR(P40/M40,"-")</f>
        <v>0.34567901234568</v>
      </c>
      <c r="R40" s="81">
        <v>6</v>
      </c>
      <c r="S40" s="81">
        <v>6</v>
      </c>
      <c r="T40" s="82">
        <f>IFERROR(S40/(O40+P40),"-")</f>
        <v>0.20689655172414</v>
      </c>
      <c r="U40" s="182"/>
      <c r="V40" s="84">
        <v>9</v>
      </c>
      <c r="W40" s="82">
        <f>IF(P40=0,"-",V40/P40)</f>
        <v>0.32142857142857</v>
      </c>
      <c r="X40" s="186">
        <v>509000</v>
      </c>
      <c r="Y40" s="187">
        <f>IFERROR(X40/P40,"-")</f>
        <v>18178.571428571</v>
      </c>
      <c r="Z40" s="187">
        <f>IFERROR(X40/V40,"-")</f>
        <v>56555.555555556</v>
      </c>
      <c r="AA40" s="188"/>
      <c r="AB40" s="85"/>
      <c r="AC40" s="79"/>
      <c r="AD40" s="94">
        <v>3</v>
      </c>
      <c r="AE40" s="95">
        <f>IF(P40=0,"",IF(AD40=0,"",(AD40/P40)))</f>
        <v>0.10714285714286</v>
      </c>
      <c r="AF40" s="94">
        <v>1</v>
      </c>
      <c r="AG40" s="96">
        <f>IFERROR(AF40/AD40,"-")</f>
        <v>0.33333333333333</v>
      </c>
      <c r="AH40" s="97">
        <v>18000</v>
      </c>
      <c r="AI40" s="98">
        <f>IFERROR(AH40/AD40,"-")</f>
        <v>6000</v>
      </c>
      <c r="AJ40" s="99"/>
      <c r="AK40" s="99"/>
      <c r="AL40" s="99">
        <v>1</v>
      </c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3</v>
      </c>
      <c r="AW40" s="107">
        <f>IF(P40=0,"",IF(AV40=0,"",(AV40/P40)))</f>
        <v>0.10714285714286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6</v>
      </c>
      <c r="BF40" s="113">
        <f>IF(P40=0,"",IF(BE40=0,"",(BE40/P40)))</f>
        <v>0.21428571428571</v>
      </c>
      <c r="BG40" s="112">
        <v>1</v>
      </c>
      <c r="BH40" s="114">
        <f>IFERROR(BG40/BE40,"-")</f>
        <v>0.16666666666667</v>
      </c>
      <c r="BI40" s="115">
        <v>63000</v>
      </c>
      <c r="BJ40" s="116">
        <f>IFERROR(BI40/BE40,"-")</f>
        <v>10500</v>
      </c>
      <c r="BK40" s="117"/>
      <c r="BL40" s="117"/>
      <c r="BM40" s="117">
        <v>1</v>
      </c>
      <c r="BN40" s="119">
        <v>12</v>
      </c>
      <c r="BO40" s="120">
        <f>IF(P40=0,"",IF(BN40=0,"",(BN40/P40)))</f>
        <v>0.42857142857143</v>
      </c>
      <c r="BP40" s="121">
        <v>5</v>
      </c>
      <c r="BQ40" s="122">
        <f>IFERROR(BP40/BN40,"-")</f>
        <v>0.41666666666667</v>
      </c>
      <c r="BR40" s="123">
        <v>402000</v>
      </c>
      <c r="BS40" s="124">
        <f>IFERROR(BR40/BN40,"-")</f>
        <v>33500</v>
      </c>
      <c r="BT40" s="125"/>
      <c r="BU40" s="125">
        <v>1</v>
      </c>
      <c r="BV40" s="125">
        <v>4</v>
      </c>
      <c r="BW40" s="126">
        <v>2</v>
      </c>
      <c r="BX40" s="127">
        <f>IF(P40=0,"",IF(BW40=0,"",(BW40/P40)))</f>
        <v>0.071428571428571</v>
      </c>
      <c r="BY40" s="128">
        <v>1</v>
      </c>
      <c r="BZ40" s="129">
        <f>IFERROR(BY40/BW40,"-")</f>
        <v>0.5</v>
      </c>
      <c r="CA40" s="130">
        <v>16000</v>
      </c>
      <c r="CB40" s="131">
        <f>IFERROR(CA40/BW40,"-")</f>
        <v>8000</v>
      </c>
      <c r="CC40" s="132"/>
      <c r="CD40" s="132">
        <v>1</v>
      </c>
      <c r="CE40" s="132"/>
      <c r="CF40" s="133">
        <v>2</v>
      </c>
      <c r="CG40" s="134">
        <f>IF(P40=0,"",IF(CF40=0,"",(CF40/P40)))</f>
        <v>0.071428571428571</v>
      </c>
      <c r="CH40" s="135">
        <v>1</v>
      </c>
      <c r="CI40" s="136">
        <f>IFERROR(CH40/CF40,"-")</f>
        <v>0.5</v>
      </c>
      <c r="CJ40" s="137">
        <v>10000</v>
      </c>
      <c r="CK40" s="138">
        <f>IFERROR(CJ40/CF40,"-")</f>
        <v>5000</v>
      </c>
      <c r="CL40" s="139">
        <v>1</v>
      </c>
      <c r="CM40" s="139"/>
      <c r="CN40" s="139"/>
      <c r="CO40" s="140">
        <v>9</v>
      </c>
      <c r="CP40" s="141">
        <v>509000</v>
      </c>
      <c r="CQ40" s="141">
        <v>312000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0.648</v>
      </c>
      <c r="B41" s="203" t="s">
        <v>144</v>
      </c>
      <c r="C41" s="203"/>
      <c r="D41" s="203" t="s">
        <v>93</v>
      </c>
      <c r="E41" s="203" t="s">
        <v>94</v>
      </c>
      <c r="F41" s="203" t="s">
        <v>63</v>
      </c>
      <c r="G41" s="203" t="s">
        <v>145</v>
      </c>
      <c r="H41" s="90" t="s">
        <v>146</v>
      </c>
      <c r="I41" s="90" t="s">
        <v>147</v>
      </c>
      <c r="J41" s="188">
        <v>500000</v>
      </c>
      <c r="K41" s="81">
        <v>4</v>
      </c>
      <c r="L41" s="81">
        <v>0</v>
      </c>
      <c r="M41" s="81">
        <v>24</v>
      </c>
      <c r="N41" s="91">
        <v>2</v>
      </c>
      <c r="O41" s="92">
        <v>0</v>
      </c>
      <c r="P41" s="93">
        <f>N41+O41</f>
        <v>2</v>
      </c>
      <c r="Q41" s="82">
        <f>IFERROR(P41/M41,"-")</f>
        <v>0.083333333333333</v>
      </c>
      <c r="R41" s="81">
        <v>0</v>
      </c>
      <c r="S41" s="81">
        <v>1</v>
      </c>
      <c r="T41" s="82">
        <f>IFERROR(S41/(O41+P41),"-")</f>
        <v>0.5</v>
      </c>
      <c r="U41" s="182">
        <f>IFERROR(J41/SUM(P41:P44),"-")</f>
        <v>15625</v>
      </c>
      <c r="V41" s="84">
        <v>1</v>
      </c>
      <c r="W41" s="82">
        <f>IF(P41=0,"-",V41/P41)</f>
        <v>0.5</v>
      </c>
      <c r="X41" s="186">
        <v>25000</v>
      </c>
      <c r="Y41" s="187">
        <f>IFERROR(X41/P41,"-")</f>
        <v>12500</v>
      </c>
      <c r="Z41" s="187">
        <f>IFERROR(X41/V41,"-")</f>
        <v>25000</v>
      </c>
      <c r="AA41" s="188">
        <f>SUM(X41:X44)-SUM(J41:J44)</f>
        <v>-176000</v>
      </c>
      <c r="AB41" s="85">
        <f>SUM(X41:X44)/SUM(J41:J44)</f>
        <v>0.648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0.5</v>
      </c>
      <c r="BY41" s="128">
        <v>1</v>
      </c>
      <c r="BZ41" s="129">
        <f>IFERROR(BY41/BW41,"-")</f>
        <v>1</v>
      </c>
      <c r="CA41" s="130">
        <v>25000</v>
      </c>
      <c r="CB41" s="131">
        <f>IFERROR(CA41/BW41,"-")</f>
        <v>25000</v>
      </c>
      <c r="CC41" s="132"/>
      <c r="CD41" s="132"/>
      <c r="CE41" s="132">
        <v>1</v>
      </c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25000</v>
      </c>
      <c r="CQ41" s="141">
        <v>25000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148</v>
      </c>
      <c r="C42" s="203"/>
      <c r="D42" s="203" t="s">
        <v>93</v>
      </c>
      <c r="E42" s="203" t="s">
        <v>98</v>
      </c>
      <c r="F42" s="203" t="s">
        <v>63</v>
      </c>
      <c r="G42" s="203"/>
      <c r="H42" s="90" t="s">
        <v>146</v>
      </c>
      <c r="I42" s="90" t="s">
        <v>149</v>
      </c>
      <c r="J42" s="188"/>
      <c r="K42" s="81">
        <v>11</v>
      </c>
      <c r="L42" s="81">
        <v>0</v>
      </c>
      <c r="M42" s="81">
        <v>64</v>
      </c>
      <c r="N42" s="91">
        <v>4</v>
      </c>
      <c r="O42" s="92">
        <v>0</v>
      </c>
      <c r="P42" s="93">
        <f>N42+O42</f>
        <v>4</v>
      </c>
      <c r="Q42" s="82">
        <f>IFERROR(P42/M42,"-")</f>
        <v>0.0625</v>
      </c>
      <c r="R42" s="81">
        <v>1</v>
      </c>
      <c r="S42" s="81">
        <v>2</v>
      </c>
      <c r="T42" s="82">
        <f>IFERROR(S42/(O42+P42),"-")</f>
        <v>0.5</v>
      </c>
      <c r="U42" s="182"/>
      <c r="V42" s="84">
        <v>1</v>
      </c>
      <c r="W42" s="82">
        <f>IF(P42=0,"-",V42/P42)</f>
        <v>0.25</v>
      </c>
      <c r="X42" s="186">
        <v>20000</v>
      </c>
      <c r="Y42" s="187">
        <f>IFERROR(X42/P42,"-")</f>
        <v>5000</v>
      </c>
      <c r="Z42" s="187">
        <f>IFERROR(X42/V42,"-")</f>
        <v>20000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3</v>
      </c>
      <c r="BF42" s="113">
        <f>IF(P42=0,"",IF(BE42=0,"",(BE42/P42)))</f>
        <v>0.75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0.25</v>
      </c>
      <c r="BP42" s="121">
        <v>1</v>
      </c>
      <c r="BQ42" s="122">
        <f>IFERROR(BP42/BN42,"-")</f>
        <v>1</v>
      </c>
      <c r="BR42" s="123">
        <v>20000</v>
      </c>
      <c r="BS42" s="124">
        <f>IFERROR(BR42/BN42,"-")</f>
        <v>20000</v>
      </c>
      <c r="BT42" s="125"/>
      <c r="BU42" s="125"/>
      <c r="BV42" s="125">
        <v>1</v>
      </c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20000</v>
      </c>
      <c r="CQ42" s="141">
        <v>20000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150</v>
      </c>
      <c r="C43" s="203"/>
      <c r="D43" s="203" t="s">
        <v>93</v>
      </c>
      <c r="E43" s="203" t="s">
        <v>101</v>
      </c>
      <c r="F43" s="203" t="s">
        <v>63</v>
      </c>
      <c r="G43" s="203"/>
      <c r="H43" s="90" t="s">
        <v>146</v>
      </c>
      <c r="I43" s="90" t="s">
        <v>151</v>
      </c>
      <c r="J43" s="188"/>
      <c r="K43" s="81">
        <v>29</v>
      </c>
      <c r="L43" s="81">
        <v>0</v>
      </c>
      <c r="M43" s="81">
        <v>83</v>
      </c>
      <c r="N43" s="91">
        <v>11</v>
      </c>
      <c r="O43" s="92">
        <v>0</v>
      </c>
      <c r="P43" s="93">
        <f>N43+O43</f>
        <v>11</v>
      </c>
      <c r="Q43" s="82">
        <f>IFERROR(P43/M43,"-")</f>
        <v>0.13253012048193</v>
      </c>
      <c r="R43" s="81">
        <v>3</v>
      </c>
      <c r="S43" s="81">
        <v>5</v>
      </c>
      <c r="T43" s="82">
        <f>IFERROR(S43/(O43+P43),"-")</f>
        <v>0.45454545454545</v>
      </c>
      <c r="U43" s="182"/>
      <c r="V43" s="84">
        <v>4</v>
      </c>
      <c r="W43" s="82">
        <f>IF(P43=0,"-",V43/P43)</f>
        <v>0.36363636363636</v>
      </c>
      <c r="X43" s="186">
        <v>144000</v>
      </c>
      <c r="Y43" s="187">
        <f>IFERROR(X43/P43,"-")</f>
        <v>13090.909090909</v>
      </c>
      <c r="Z43" s="187">
        <f>IFERROR(X43/V43,"-")</f>
        <v>36000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>
        <v>1</v>
      </c>
      <c r="AN43" s="101">
        <f>IF(P43=0,"",IF(AM43=0,"",(AM43/P43)))</f>
        <v>0.090909090909091</v>
      </c>
      <c r="AO43" s="100"/>
      <c r="AP43" s="102">
        <f>IFERROR(AP43/AM43,"-")</f>
        <v>0</v>
      </c>
      <c r="AQ43" s="103"/>
      <c r="AR43" s="104">
        <f>IFERROR(AQ43/AM43,"-")</f>
        <v>0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3</v>
      </c>
      <c r="BF43" s="113">
        <f>IF(P43=0,"",IF(BE43=0,"",(BE43/P43)))</f>
        <v>0.27272727272727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6</v>
      </c>
      <c r="BO43" s="120">
        <f>IF(P43=0,"",IF(BN43=0,"",(BN43/P43)))</f>
        <v>0.54545454545455</v>
      </c>
      <c r="BP43" s="121">
        <v>3</v>
      </c>
      <c r="BQ43" s="122">
        <f>IFERROR(BP43/BN43,"-")</f>
        <v>0.5</v>
      </c>
      <c r="BR43" s="123">
        <v>135000</v>
      </c>
      <c r="BS43" s="124">
        <f>IFERROR(BR43/BN43,"-")</f>
        <v>22500</v>
      </c>
      <c r="BT43" s="125"/>
      <c r="BU43" s="125">
        <v>1</v>
      </c>
      <c r="BV43" s="125">
        <v>2</v>
      </c>
      <c r="BW43" s="126">
        <v>1</v>
      </c>
      <c r="BX43" s="127">
        <f>IF(P43=0,"",IF(BW43=0,"",(BW43/P43)))</f>
        <v>0.090909090909091</v>
      </c>
      <c r="BY43" s="128">
        <v>1</v>
      </c>
      <c r="BZ43" s="129">
        <f>IFERROR(BY43/BW43,"-")</f>
        <v>1</v>
      </c>
      <c r="CA43" s="130">
        <v>24000</v>
      </c>
      <c r="CB43" s="131">
        <f>IFERROR(CA43/BW43,"-")</f>
        <v>24000</v>
      </c>
      <c r="CC43" s="132"/>
      <c r="CD43" s="132"/>
      <c r="CE43" s="132">
        <v>1</v>
      </c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4</v>
      </c>
      <c r="CP43" s="141">
        <v>144000</v>
      </c>
      <c r="CQ43" s="141">
        <v>106000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/>
      <c r="B44" s="203" t="s">
        <v>152</v>
      </c>
      <c r="C44" s="203"/>
      <c r="D44" s="203" t="s">
        <v>74</v>
      </c>
      <c r="E44" s="203" t="s">
        <v>74</v>
      </c>
      <c r="F44" s="203" t="s">
        <v>75</v>
      </c>
      <c r="G44" s="203"/>
      <c r="H44" s="90"/>
      <c r="I44" s="90"/>
      <c r="J44" s="188"/>
      <c r="K44" s="81">
        <v>87</v>
      </c>
      <c r="L44" s="81">
        <v>66</v>
      </c>
      <c r="M44" s="81">
        <v>20</v>
      </c>
      <c r="N44" s="91">
        <v>15</v>
      </c>
      <c r="O44" s="92">
        <v>0</v>
      </c>
      <c r="P44" s="93">
        <f>N44+O44</f>
        <v>15</v>
      </c>
      <c r="Q44" s="82">
        <f>IFERROR(P44/M44,"-")</f>
        <v>0.75</v>
      </c>
      <c r="R44" s="81">
        <v>4</v>
      </c>
      <c r="S44" s="81">
        <v>2</v>
      </c>
      <c r="T44" s="82">
        <f>IFERROR(S44/(O44+P44),"-")</f>
        <v>0.13333333333333</v>
      </c>
      <c r="U44" s="182"/>
      <c r="V44" s="84">
        <v>4</v>
      </c>
      <c r="W44" s="82">
        <f>IF(P44=0,"-",V44/P44)</f>
        <v>0.26666666666667</v>
      </c>
      <c r="X44" s="186">
        <v>135000</v>
      </c>
      <c r="Y44" s="187">
        <f>IFERROR(X44/P44,"-")</f>
        <v>9000</v>
      </c>
      <c r="Z44" s="187">
        <f>IFERROR(X44/V44,"-")</f>
        <v>33750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4</v>
      </c>
      <c r="BF44" s="113">
        <f>IF(P44=0,"",IF(BE44=0,"",(BE44/P44)))</f>
        <v>0.26666666666667</v>
      </c>
      <c r="BG44" s="112">
        <v>1</v>
      </c>
      <c r="BH44" s="114">
        <f>IFERROR(BG44/BE44,"-")</f>
        <v>0.25</v>
      </c>
      <c r="BI44" s="115">
        <v>13000</v>
      </c>
      <c r="BJ44" s="116">
        <f>IFERROR(BI44/BE44,"-")</f>
        <v>3250</v>
      </c>
      <c r="BK44" s="117"/>
      <c r="BL44" s="117"/>
      <c r="BM44" s="117">
        <v>1</v>
      </c>
      <c r="BN44" s="119">
        <v>4</v>
      </c>
      <c r="BO44" s="120">
        <f>IF(P44=0,"",IF(BN44=0,"",(BN44/P44)))</f>
        <v>0.26666666666667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7</v>
      </c>
      <c r="BX44" s="127">
        <f>IF(P44=0,"",IF(BW44=0,"",(BW44/P44)))</f>
        <v>0.46666666666667</v>
      </c>
      <c r="BY44" s="128">
        <v>3</v>
      </c>
      <c r="BZ44" s="129">
        <f>IFERROR(BY44/BW44,"-")</f>
        <v>0.42857142857143</v>
      </c>
      <c r="CA44" s="130">
        <v>122000</v>
      </c>
      <c r="CB44" s="131">
        <f>IFERROR(CA44/BW44,"-")</f>
        <v>17428.571428571</v>
      </c>
      <c r="CC44" s="132"/>
      <c r="CD44" s="132">
        <v>1</v>
      </c>
      <c r="CE44" s="132">
        <v>2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4</v>
      </c>
      <c r="CP44" s="141">
        <v>135000</v>
      </c>
      <c r="CQ44" s="141">
        <v>73000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0.091666666666667</v>
      </c>
      <c r="B45" s="203" t="s">
        <v>153</v>
      </c>
      <c r="C45" s="203"/>
      <c r="D45" s="203" t="s">
        <v>78</v>
      </c>
      <c r="E45" s="203" t="s">
        <v>89</v>
      </c>
      <c r="F45" s="203" t="s">
        <v>63</v>
      </c>
      <c r="G45" s="203" t="s">
        <v>64</v>
      </c>
      <c r="H45" s="90" t="s">
        <v>84</v>
      </c>
      <c r="I45" s="204" t="s">
        <v>154</v>
      </c>
      <c r="J45" s="188">
        <v>120000</v>
      </c>
      <c r="K45" s="81">
        <v>10</v>
      </c>
      <c r="L45" s="81">
        <v>0</v>
      </c>
      <c r="M45" s="81">
        <v>29</v>
      </c>
      <c r="N45" s="91">
        <v>4</v>
      </c>
      <c r="O45" s="92">
        <v>0</v>
      </c>
      <c r="P45" s="93">
        <f>N45+O45</f>
        <v>4</v>
      </c>
      <c r="Q45" s="82">
        <f>IFERROR(P45/M45,"-")</f>
        <v>0.13793103448276</v>
      </c>
      <c r="R45" s="81">
        <v>0</v>
      </c>
      <c r="S45" s="81">
        <v>1</v>
      </c>
      <c r="T45" s="82">
        <f>IFERROR(S45/(O45+P45),"-")</f>
        <v>0.25</v>
      </c>
      <c r="U45" s="182">
        <f>IFERROR(J45/SUM(P45:P46),"-")</f>
        <v>15000</v>
      </c>
      <c r="V45" s="84">
        <v>1</v>
      </c>
      <c r="W45" s="82">
        <f>IF(P45=0,"-",V45/P45)</f>
        <v>0.25</v>
      </c>
      <c r="X45" s="186">
        <v>8000</v>
      </c>
      <c r="Y45" s="187">
        <f>IFERROR(X45/P45,"-")</f>
        <v>2000</v>
      </c>
      <c r="Z45" s="187">
        <f>IFERROR(X45/V45,"-")</f>
        <v>8000</v>
      </c>
      <c r="AA45" s="188">
        <f>SUM(X45:X46)-SUM(J45:J46)</f>
        <v>-109000</v>
      </c>
      <c r="AB45" s="85">
        <f>SUM(X45:X46)/SUM(J45:J46)</f>
        <v>0.091666666666667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0.25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2</v>
      </c>
      <c r="BF45" s="113">
        <f>IF(P45=0,"",IF(BE45=0,"",(BE45/P45)))</f>
        <v>0.5</v>
      </c>
      <c r="BG45" s="112">
        <v>1</v>
      </c>
      <c r="BH45" s="114">
        <f>IFERROR(BG45/BE45,"-")</f>
        <v>0.5</v>
      </c>
      <c r="BI45" s="115">
        <v>8000</v>
      </c>
      <c r="BJ45" s="116">
        <f>IFERROR(BI45/BE45,"-")</f>
        <v>4000</v>
      </c>
      <c r="BK45" s="117"/>
      <c r="BL45" s="117">
        <v>1</v>
      </c>
      <c r="BM45" s="117"/>
      <c r="BN45" s="119">
        <v>1</v>
      </c>
      <c r="BO45" s="120">
        <f>IF(P45=0,"",IF(BN45=0,"",(BN45/P45)))</f>
        <v>0.25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8000</v>
      </c>
      <c r="CQ45" s="141">
        <v>8000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155</v>
      </c>
      <c r="C46" s="203"/>
      <c r="D46" s="203" t="s">
        <v>78</v>
      </c>
      <c r="E46" s="203" t="s">
        <v>89</v>
      </c>
      <c r="F46" s="203" t="s">
        <v>75</v>
      </c>
      <c r="G46" s="203"/>
      <c r="H46" s="90"/>
      <c r="I46" s="90"/>
      <c r="J46" s="188"/>
      <c r="K46" s="81">
        <v>39</v>
      </c>
      <c r="L46" s="81">
        <v>25</v>
      </c>
      <c r="M46" s="81">
        <v>7</v>
      </c>
      <c r="N46" s="91">
        <v>4</v>
      </c>
      <c r="O46" s="92">
        <v>0</v>
      </c>
      <c r="P46" s="93">
        <f>N46+O46</f>
        <v>4</v>
      </c>
      <c r="Q46" s="82">
        <f>IFERROR(P46/M46,"-")</f>
        <v>0.57142857142857</v>
      </c>
      <c r="R46" s="81">
        <v>1</v>
      </c>
      <c r="S46" s="81">
        <v>1</v>
      </c>
      <c r="T46" s="82">
        <f>IFERROR(S46/(O46+P46),"-")</f>
        <v>0.25</v>
      </c>
      <c r="U46" s="182"/>
      <c r="V46" s="84">
        <v>1</v>
      </c>
      <c r="W46" s="82">
        <f>IF(P46=0,"-",V46/P46)</f>
        <v>0.25</v>
      </c>
      <c r="X46" s="186">
        <v>3000</v>
      </c>
      <c r="Y46" s="187">
        <f>IFERROR(X46/P46,"-")</f>
        <v>750</v>
      </c>
      <c r="Z46" s="187">
        <f>IFERROR(X46/V46,"-")</f>
        <v>3000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4</v>
      </c>
      <c r="BO46" s="120">
        <f>IF(P46=0,"",IF(BN46=0,"",(BN46/P46)))</f>
        <v>1</v>
      </c>
      <c r="BP46" s="121">
        <v>1</v>
      </c>
      <c r="BQ46" s="122">
        <f>IFERROR(BP46/BN46,"-")</f>
        <v>0.25</v>
      </c>
      <c r="BR46" s="123">
        <v>3000</v>
      </c>
      <c r="BS46" s="124">
        <f>IFERROR(BR46/BN46,"-")</f>
        <v>750</v>
      </c>
      <c r="BT46" s="125">
        <v>1</v>
      </c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3000</v>
      </c>
      <c r="CQ46" s="141">
        <v>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1.5916666666667</v>
      </c>
      <c r="B47" s="203" t="s">
        <v>156</v>
      </c>
      <c r="C47" s="203"/>
      <c r="D47" s="203" t="s">
        <v>134</v>
      </c>
      <c r="E47" s="203" t="s">
        <v>132</v>
      </c>
      <c r="F47" s="203" t="s">
        <v>63</v>
      </c>
      <c r="G47" s="203" t="s">
        <v>64</v>
      </c>
      <c r="H47" s="90" t="s">
        <v>84</v>
      </c>
      <c r="I47" s="90" t="s">
        <v>157</v>
      </c>
      <c r="J47" s="188">
        <v>120000</v>
      </c>
      <c r="K47" s="81">
        <v>13</v>
      </c>
      <c r="L47" s="81">
        <v>0</v>
      </c>
      <c r="M47" s="81">
        <v>43</v>
      </c>
      <c r="N47" s="91">
        <v>5</v>
      </c>
      <c r="O47" s="92">
        <v>0</v>
      </c>
      <c r="P47" s="93">
        <f>N47+O47</f>
        <v>5</v>
      </c>
      <c r="Q47" s="82">
        <f>IFERROR(P47/M47,"-")</f>
        <v>0.11627906976744</v>
      </c>
      <c r="R47" s="81">
        <v>1</v>
      </c>
      <c r="S47" s="81">
        <v>1</v>
      </c>
      <c r="T47" s="82">
        <f>IFERROR(S47/(O47+P47),"-")</f>
        <v>0.2</v>
      </c>
      <c r="U47" s="182">
        <f>IFERROR(J47/SUM(P47:P48),"-")</f>
        <v>13333.333333333</v>
      </c>
      <c r="V47" s="84">
        <v>1</v>
      </c>
      <c r="W47" s="82">
        <f>IF(P47=0,"-",V47/P47)</f>
        <v>0.2</v>
      </c>
      <c r="X47" s="186">
        <v>11000</v>
      </c>
      <c r="Y47" s="187">
        <f>IFERROR(X47/P47,"-")</f>
        <v>2200</v>
      </c>
      <c r="Z47" s="187">
        <f>IFERROR(X47/V47,"-")</f>
        <v>11000</v>
      </c>
      <c r="AA47" s="188">
        <f>SUM(X47:X48)-SUM(J47:J48)</f>
        <v>71000</v>
      </c>
      <c r="AB47" s="85">
        <f>SUM(X47:X48)/SUM(J47:J48)</f>
        <v>1.5916666666667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1</v>
      </c>
      <c r="AW47" s="107">
        <f>IF(P47=0,"",IF(AV47=0,"",(AV47/P47)))</f>
        <v>0.2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2</v>
      </c>
      <c r="BO47" s="120">
        <f>IF(P47=0,"",IF(BN47=0,"",(BN47/P47)))</f>
        <v>0.4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0.2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>
        <v>1</v>
      </c>
      <c r="CG47" s="134">
        <f>IF(P47=0,"",IF(CF47=0,"",(CF47/P47)))</f>
        <v>0.2</v>
      </c>
      <c r="CH47" s="135">
        <v>1</v>
      </c>
      <c r="CI47" s="136">
        <f>IFERROR(CH47/CF47,"-")</f>
        <v>1</v>
      </c>
      <c r="CJ47" s="137">
        <v>11000</v>
      </c>
      <c r="CK47" s="138">
        <f>IFERROR(CJ47/CF47,"-")</f>
        <v>11000</v>
      </c>
      <c r="CL47" s="139"/>
      <c r="CM47" s="139"/>
      <c r="CN47" s="139">
        <v>1</v>
      </c>
      <c r="CO47" s="140">
        <v>1</v>
      </c>
      <c r="CP47" s="141">
        <v>11000</v>
      </c>
      <c r="CQ47" s="141">
        <v>11000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158</v>
      </c>
      <c r="C48" s="203"/>
      <c r="D48" s="203" t="s">
        <v>134</v>
      </c>
      <c r="E48" s="203" t="s">
        <v>132</v>
      </c>
      <c r="F48" s="203" t="s">
        <v>75</v>
      </c>
      <c r="G48" s="203"/>
      <c r="H48" s="90"/>
      <c r="I48" s="90"/>
      <c r="J48" s="188"/>
      <c r="K48" s="81">
        <v>22</v>
      </c>
      <c r="L48" s="81">
        <v>17</v>
      </c>
      <c r="M48" s="81">
        <v>3</v>
      </c>
      <c r="N48" s="91">
        <v>4</v>
      </c>
      <c r="O48" s="92">
        <v>0</v>
      </c>
      <c r="P48" s="93">
        <f>N48+O48</f>
        <v>4</v>
      </c>
      <c r="Q48" s="82">
        <f>IFERROR(P48/M48,"-")</f>
        <v>1.3333333333333</v>
      </c>
      <c r="R48" s="81">
        <v>1</v>
      </c>
      <c r="S48" s="81">
        <v>0</v>
      </c>
      <c r="T48" s="82">
        <f>IFERROR(S48/(O48+P48),"-")</f>
        <v>0</v>
      </c>
      <c r="U48" s="182"/>
      <c r="V48" s="84">
        <v>1</v>
      </c>
      <c r="W48" s="82">
        <f>IF(P48=0,"-",V48/P48)</f>
        <v>0.25</v>
      </c>
      <c r="X48" s="186">
        <v>180000</v>
      </c>
      <c r="Y48" s="187">
        <f>IFERROR(X48/P48,"-")</f>
        <v>45000</v>
      </c>
      <c r="Z48" s="187">
        <f>IFERROR(X48/V48,"-")</f>
        <v>180000</v>
      </c>
      <c r="AA48" s="188"/>
      <c r="AB48" s="85"/>
      <c r="AC48" s="79"/>
      <c r="AD48" s="94">
        <v>1</v>
      </c>
      <c r="AE48" s="95">
        <f>IF(P48=0,"",IF(AD48=0,"",(AD48/P48)))</f>
        <v>0.25</v>
      </c>
      <c r="AF48" s="94">
        <v>1</v>
      </c>
      <c r="AG48" s="96">
        <f>IFERROR(AF48/AD48,"-")</f>
        <v>1</v>
      </c>
      <c r="AH48" s="97">
        <v>190000</v>
      </c>
      <c r="AI48" s="98">
        <f>IFERROR(AH48/AD48,"-")</f>
        <v>190000</v>
      </c>
      <c r="AJ48" s="99"/>
      <c r="AK48" s="99"/>
      <c r="AL48" s="99">
        <v>1</v>
      </c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0.25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1</v>
      </c>
      <c r="BO48" s="120">
        <f>IF(P48=0,"",IF(BN48=0,"",(BN48/P48)))</f>
        <v>0.25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1</v>
      </c>
      <c r="BX48" s="127">
        <f>IF(P48=0,"",IF(BW48=0,"",(BW48/P48)))</f>
        <v>0.25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180000</v>
      </c>
      <c r="CQ48" s="141">
        <v>190000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>
        <f>AB49</f>
        <v>0.87333333333333</v>
      </c>
      <c r="B49" s="203" t="s">
        <v>159</v>
      </c>
      <c r="C49" s="203"/>
      <c r="D49" s="203" t="s">
        <v>93</v>
      </c>
      <c r="E49" s="203" t="s">
        <v>89</v>
      </c>
      <c r="F49" s="203" t="s">
        <v>63</v>
      </c>
      <c r="G49" s="203" t="s">
        <v>68</v>
      </c>
      <c r="H49" s="90" t="s">
        <v>84</v>
      </c>
      <c r="I49" s="205" t="s">
        <v>160</v>
      </c>
      <c r="J49" s="188">
        <v>150000</v>
      </c>
      <c r="K49" s="81">
        <v>13</v>
      </c>
      <c r="L49" s="81">
        <v>0</v>
      </c>
      <c r="M49" s="81">
        <v>76</v>
      </c>
      <c r="N49" s="91">
        <v>4</v>
      </c>
      <c r="O49" s="92">
        <v>0</v>
      </c>
      <c r="P49" s="93">
        <f>N49+O49</f>
        <v>4</v>
      </c>
      <c r="Q49" s="82">
        <f>IFERROR(P49/M49,"-")</f>
        <v>0.052631578947368</v>
      </c>
      <c r="R49" s="81">
        <v>0</v>
      </c>
      <c r="S49" s="81">
        <v>2</v>
      </c>
      <c r="T49" s="82">
        <f>IFERROR(S49/(O49+P49),"-")</f>
        <v>0.5</v>
      </c>
      <c r="U49" s="182">
        <f>IFERROR(J49/SUM(P49:P50),"-")</f>
        <v>11538.461538462</v>
      </c>
      <c r="V49" s="84">
        <v>1</v>
      </c>
      <c r="W49" s="82">
        <f>IF(P49=0,"-",V49/P49)</f>
        <v>0.25</v>
      </c>
      <c r="X49" s="186">
        <v>1000</v>
      </c>
      <c r="Y49" s="187">
        <f>IFERROR(X49/P49,"-")</f>
        <v>250</v>
      </c>
      <c r="Z49" s="187">
        <f>IFERROR(X49/V49,"-")</f>
        <v>1000</v>
      </c>
      <c r="AA49" s="188">
        <f>SUM(X49:X50)-SUM(J49:J50)</f>
        <v>-19000</v>
      </c>
      <c r="AB49" s="85">
        <f>SUM(X49:X50)/SUM(J49:J50)</f>
        <v>0.87333333333333</v>
      </c>
      <c r="AC49" s="79"/>
      <c r="AD49" s="94">
        <v>1</v>
      </c>
      <c r="AE49" s="95">
        <f>IF(P49=0,"",IF(AD49=0,"",(AD49/P49)))</f>
        <v>0.25</v>
      </c>
      <c r="AF49" s="94"/>
      <c r="AG49" s="96">
        <f>IFERROR(AF49/AD49,"-")</f>
        <v>0</v>
      </c>
      <c r="AH49" s="97"/>
      <c r="AI49" s="98">
        <f>IFERROR(AH49/AD49,"-")</f>
        <v>0</v>
      </c>
      <c r="AJ49" s="99"/>
      <c r="AK49" s="99"/>
      <c r="AL49" s="99"/>
      <c r="AM49" s="100">
        <v>1</v>
      </c>
      <c r="AN49" s="101">
        <f>IF(P49=0,"",IF(AM49=0,"",(AM49/P49)))</f>
        <v>0.25</v>
      </c>
      <c r="AO49" s="100"/>
      <c r="AP49" s="102">
        <f>IFERROR(AP49/AM49,"-")</f>
        <v>0</v>
      </c>
      <c r="AQ49" s="103"/>
      <c r="AR49" s="104">
        <f>IFERROR(AQ49/AM49,"-")</f>
        <v>0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0.25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>
        <v>1</v>
      </c>
      <c r="CG49" s="134">
        <f>IF(P49=0,"",IF(CF49=0,"",(CF49/P49)))</f>
        <v>0.25</v>
      </c>
      <c r="CH49" s="135">
        <v>1</v>
      </c>
      <c r="CI49" s="136">
        <f>IFERROR(CH49/CF49,"-")</f>
        <v>1</v>
      </c>
      <c r="CJ49" s="137">
        <v>1000</v>
      </c>
      <c r="CK49" s="138">
        <f>IFERROR(CJ49/CF49,"-")</f>
        <v>1000</v>
      </c>
      <c r="CL49" s="139">
        <v>1</v>
      </c>
      <c r="CM49" s="139"/>
      <c r="CN49" s="139"/>
      <c r="CO49" s="140">
        <v>1</v>
      </c>
      <c r="CP49" s="141">
        <v>1000</v>
      </c>
      <c r="CQ49" s="141">
        <v>1000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161</v>
      </c>
      <c r="C50" s="203"/>
      <c r="D50" s="203" t="s">
        <v>93</v>
      </c>
      <c r="E50" s="203" t="s">
        <v>89</v>
      </c>
      <c r="F50" s="203" t="s">
        <v>75</v>
      </c>
      <c r="G50" s="203"/>
      <c r="H50" s="90"/>
      <c r="I50" s="90"/>
      <c r="J50" s="188"/>
      <c r="K50" s="81">
        <v>47</v>
      </c>
      <c r="L50" s="81">
        <v>25</v>
      </c>
      <c r="M50" s="81">
        <v>10</v>
      </c>
      <c r="N50" s="91">
        <v>9</v>
      </c>
      <c r="O50" s="92">
        <v>0</v>
      </c>
      <c r="P50" s="93">
        <f>N50+O50</f>
        <v>9</v>
      </c>
      <c r="Q50" s="82">
        <f>IFERROR(P50/M50,"-")</f>
        <v>0.9</v>
      </c>
      <c r="R50" s="81">
        <v>1</v>
      </c>
      <c r="S50" s="81">
        <v>2</v>
      </c>
      <c r="T50" s="82">
        <f>IFERROR(S50/(O50+P50),"-")</f>
        <v>0.22222222222222</v>
      </c>
      <c r="U50" s="182"/>
      <c r="V50" s="84">
        <v>2</v>
      </c>
      <c r="W50" s="82">
        <f>IF(P50=0,"-",V50/P50)</f>
        <v>0.22222222222222</v>
      </c>
      <c r="X50" s="186">
        <v>130000</v>
      </c>
      <c r="Y50" s="187">
        <f>IFERROR(X50/P50,"-")</f>
        <v>14444.444444444</v>
      </c>
      <c r="Z50" s="187">
        <f>IFERROR(X50/V50,"-")</f>
        <v>65000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1</v>
      </c>
      <c r="AN50" s="101">
        <f>IF(P50=0,"",IF(AM50=0,"",(AM50/P50)))</f>
        <v>0.11111111111111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4</v>
      </c>
      <c r="BF50" s="113">
        <f>IF(P50=0,"",IF(BE50=0,"",(BE50/P50)))</f>
        <v>0.44444444444444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0.11111111111111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2</v>
      </c>
      <c r="BX50" s="127">
        <f>IF(P50=0,"",IF(BW50=0,"",(BW50/P50)))</f>
        <v>0.22222222222222</v>
      </c>
      <c r="BY50" s="128">
        <v>1</v>
      </c>
      <c r="BZ50" s="129">
        <f>IFERROR(BY50/BW50,"-")</f>
        <v>0.5</v>
      </c>
      <c r="CA50" s="130">
        <v>10000</v>
      </c>
      <c r="CB50" s="131">
        <f>IFERROR(CA50/BW50,"-")</f>
        <v>5000</v>
      </c>
      <c r="CC50" s="132">
        <v>1</v>
      </c>
      <c r="CD50" s="132"/>
      <c r="CE50" s="132"/>
      <c r="CF50" s="133">
        <v>1</v>
      </c>
      <c r="CG50" s="134">
        <f>IF(P50=0,"",IF(CF50=0,"",(CF50/P50)))</f>
        <v>0.11111111111111</v>
      </c>
      <c r="CH50" s="135">
        <v>1</v>
      </c>
      <c r="CI50" s="136">
        <f>IFERROR(CH50/CF50,"-")</f>
        <v>1</v>
      </c>
      <c r="CJ50" s="137">
        <v>199000</v>
      </c>
      <c r="CK50" s="138">
        <f>IFERROR(CJ50/CF50,"-")</f>
        <v>199000</v>
      </c>
      <c r="CL50" s="139"/>
      <c r="CM50" s="139"/>
      <c r="CN50" s="139">
        <v>1</v>
      </c>
      <c r="CO50" s="140">
        <v>2</v>
      </c>
      <c r="CP50" s="141">
        <v>130000</v>
      </c>
      <c r="CQ50" s="141">
        <v>199000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>
        <f>AB51</f>
        <v>4.5066666666667</v>
      </c>
      <c r="B51" s="203" t="s">
        <v>162</v>
      </c>
      <c r="C51" s="203"/>
      <c r="D51" s="203" t="s">
        <v>134</v>
      </c>
      <c r="E51" s="203" t="s">
        <v>132</v>
      </c>
      <c r="F51" s="203" t="s">
        <v>63</v>
      </c>
      <c r="G51" s="203" t="s">
        <v>68</v>
      </c>
      <c r="H51" s="90" t="s">
        <v>84</v>
      </c>
      <c r="I51" s="205" t="s">
        <v>85</v>
      </c>
      <c r="J51" s="188">
        <v>150000</v>
      </c>
      <c r="K51" s="81">
        <v>3</v>
      </c>
      <c r="L51" s="81">
        <v>0</v>
      </c>
      <c r="M51" s="81">
        <v>54</v>
      </c>
      <c r="N51" s="91">
        <v>2</v>
      </c>
      <c r="O51" s="92">
        <v>0</v>
      </c>
      <c r="P51" s="93">
        <f>N51+O51</f>
        <v>2</v>
      </c>
      <c r="Q51" s="82">
        <f>IFERROR(P51/M51,"-")</f>
        <v>0.037037037037037</v>
      </c>
      <c r="R51" s="81">
        <v>0</v>
      </c>
      <c r="S51" s="81">
        <v>2</v>
      </c>
      <c r="T51" s="82">
        <f>IFERROR(S51/(O51+P51),"-")</f>
        <v>1</v>
      </c>
      <c r="U51" s="182">
        <f>IFERROR(J51/SUM(P51:P52),"-")</f>
        <v>18750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526000</v>
      </c>
      <c r="AB51" s="85">
        <f>SUM(X51:X52)/SUM(J51:J52)</f>
        <v>4.5066666666667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2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163</v>
      </c>
      <c r="C52" s="203"/>
      <c r="D52" s="203" t="s">
        <v>134</v>
      </c>
      <c r="E52" s="203" t="s">
        <v>132</v>
      </c>
      <c r="F52" s="203" t="s">
        <v>75</v>
      </c>
      <c r="G52" s="203"/>
      <c r="H52" s="90"/>
      <c r="I52" s="90"/>
      <c r="J52" s="188"/>
      <c r="K52" s="81">
        <v>70</v>
      </c>
      <c r="L52" s="81">
        <v>37</v>
      </c>
      <c r="M52" s="81">
        <v>22</v>
      </c>
      <c r="N52" s="91">
        <v>6</v>
      </c>
      <c r="O52" s="92">
        <v>0</v>
      </c>
      <c r="P52" s="93">
        <f>N52+O52</f>
        <v>6</v>
      </c>
      <c r="Q52" s="82">
        <f>IFERROR(P52/M52,"-")</f>
        <v>0.27272727272727</v>
      </c>
      <c r="R52" s="81">
        <v>4</v>
      </c>
      <c r="S52" s="81">
        <v>1</v>
      </c>
      <c r="T52" s="82">
        <f>IFERROR(S52/(O52+P52),"-")</f>
        <v>0.16666666666667</v>
      </c>
      <c r="U52" s="182"/>
      <c r="V52" s="84">
        <v>5</v>
      </c>
      <c r="W52" s="82">
        <f>IF(P52=0,"-",V52/P52)</f>
        <v>0.83333333333333</v>
      </c>
      <c r="X52" s="186">
        <v>676000</v>
      </c>
      <c r="Y52" s="187">
        <f>IFERROR(X52/P52,"-")</f>
        <v>112666.66666667</v>
      </c>
      <c r="Z52" s="187">
        <f>IFERROR(X52/V52,"-")</f>
        <v>135200</v>
      </c>
      <c r="AA52" s="188"/>
      <c r="AB52" s="85"/>
      <c r="AC52" s="79"/>
      <c r="AD52" s="94">
        <v>1</v>
      </c>
      <c r="AE52" s="95">
        <f>IF(P52=0,"",IF(AD52=0,"",(AD52/P52)))</f>
        <v>0.16666666666667</v>
      </c>
      <c r="AF52" s="94">
        <v>1</v>
      </c>
      <c r="AG52" s="96">
        <f>IFERROR(AF52/AD52,"-")</f>
        <v>1</v>
      </c>
      <c r="AH52" s="97">
        <v>35000</v>
      </c>
      <c r="AI52" s="98">
        <f>IFERROR(AH52/AD52,"-")</f>
        <v>35000</v>
      </c>
      <c r="AJ52" s="99"/>
      <c r="AK52" s="99"/>
      <c r="AL52" s="99">
        <v>1</v>
      </c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2</v>
      </c>
      <c r="BF52" s="113">
        <f>IF(P52=0,"",IF(BE52=0,"",(BE52/P52)))</f>
        <v>0.33333333333333</v>
      </c>
      <c r="BG52" s="112">
        <v>1</v>
      </c>
      <c r="BH52" s="114">
        <f>IFERROR(BG52/BE52,"-")</f>
        <v>0.5</v>
      </c>
      <c r="BI52" s="115">
        <v>2000</v>
      </c>
      <c r="BJ52" s="116">
        <f>IFERROR(BI52/BE52,"-")</f>
        <v>1000</v>
      </c>
      <c r="BK52" s="117">
        <v>1</v>
      </c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3</v>
      </c>
      <c r="BX52" s="127">
        <f>IF(P52=0,"",IF(BW52=0,"",(BW52/P52)))</f>
        <v>0.5</v>
      </c>
      <c r="BY52" s="128">
        <v>3</v>
      </c>
      <c r="BZ52" s="129">
        <f>IFERROR(BY52/BW52,"-")</f>
        <v>1</v>
      </c>
      <c r="CA52" s="130">
        <v>639000</v>
      </c>
      <c r="CB52" s="131">
        <f>IFERROR(CA52/BW52,"-")</f>
        <v>213000</v>
      </c>
      <c r="CC52" s="132"/>
      <c r="CD52" s="132"/>
      <c r="CE52" s="132">
        <v>3</v>
      </c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5</v>
      </c>
      <c r="CP52" s="141">
        <v>676000</v>
      </c>
      <c r="CQ52" s="141">
        <v>489000</v>
      </c>
      <c r="CR52" s="141"/>
      <c r="CS52" s="142" t="str">
        <f>IF(AND(CQ52=0,CR52=0),"",IF(AND(CQ52&lt;=100000,CR52&lt;=100000),"",IF(CQ52/CP52&gt;0.7,"男高",IF(CR52/CP52&gt;0.7,"女高",""))))</f>
        <v>男高</v>
      </c>
    </row>
    <row r="53" spans="1:98">
      <c r="A53" s="80">
        <f>AB53</f>
        <v>12.938461538462</v>
      </c>
      <c r="B53" s="203" t="s">
        <v>164</v>
      </c>
      <c r="C53" s="203"/>
      <c r="D53" s="203" t="s">
        <v>134</v>
      </c>
      <c r="E53" s="203" t="s">
        <v>132</v>
      </c>
      <c r="F53" s="203" t="s">
        <v>63</v>
      </c>
      <c r="G53" s="203" t="s">
        <v>83</v>
      </c>
      <c r="H53" s="90" t="s">
        <v>84</v>
      </c>
      <c r="I53" s="204" t="s">
        <v>165</v>
      </c>
      <c r="J53" s="188">
        <v>130000</v>
      </c>
      <c r="K53" s="81">
        <v>7</v>
      </c>
      <c r="L53" s="81">
        <v>0</v>
      </c>
      <c r="M53" s="81">
        <v>20</v>
      </c>
      <c r="N53" s="91">
        <v>2</v>
      </c>
      <c r="O53" s="92">
        <v>0</v>
      </c>
      <c r="P53" s="93">
        <f>N53+O53</f>
        <v>2</v>
      </c>
      <c r="Q53" s="82">
        <f>IFERROR(P53/M53,"-")</f>
        <v>0.1</v>
      </c>
      <c r="R53" s="81">
        <v>1</v>
      </c>
      <c r="S53" s="81">
        <v>0</v>
      </c>
      <c r="T53" s="82">
        <f>IFERROR(S53/(O53+P53),"-")</f>
        <v>0</v>
      </c>
      <c r="U53" s="182">
        <f>IFERROR(J53/SUM(P53:P54),"-")</f>
        <v>21666.666666667</v>
      </c>
      <c r="V53" s="84">
        <v>1</v>
      </c>
      <c r="W53" s="82">
        <f>IF(P53=0,"-",V53/P53)</f>
        <v>0.5</v>
      </c>
      <c r="X53" s="186">
        <v>29000</v>
      </c>
      <c r="Y53" s="187">
        <f>IFERROR(X53/P53,"-")</f>
        <v>14500</v>
      </c>
      <c r="Z53" s="187">
        <f>IFERROR(X53/V53,"-")</f>
        <v>29000</v>
      </c>
      <c r="AA53" s="188">
        <f>SUM(X53:X54)-SUM(J53:J54)</f>
        <v>1552000</v>
      </c>
      <c r="AB53" s="85">
        <f>SUM(X53:X54)/SUM(J53:J54)</f>
        <v>12.938461538462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2</v>
      </c>
      <c r="BF53" s="113">
        <f>IF(P53=0,"",IF(BE53=0,"",(BE53/P53)))</f>
        <v>1</v>
      </c>
      <c r="BG53" s="112">
        <v>1</v>
      </c>
      <c r="BH53" s="114">
        <f>IFERROR(BG53/BE53,"-")</f>
        <v>0.5</v>
      </c>
      <c r="BI53" s="115">
        <v>29000</v>
      </c>
      <c r="BJ53" s="116">
        <f>IFERROR(BI53/BE53,"-")</f>
        <v>14500</v>
      </c>
      <c r="BK53" s="117"/>
      <c r="BL53" s="117"/>
      <c r="BM53" s="117">
        <v>1</v>
      </c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29000</v>
      </c>
      <c r="CQ53" s="141">
        <v>29000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166</v>
      </c>
      <c r="C54" s="203"/>
      <c r="D54" s="203" t="s">
        <v>134</v>
      </c>
      <c r="E54" s="203" t="s">
        <v>132</v>
      </c>
      <c r="F54" s="203" t="s">
        <v>75</v>
      </c>
      <c r="G54" s="203"/>
      <c r="H54" s="90"/>
      <c r="I54" s="90"/>
      <c r="J54" s="188"/>
      <c r="K54" s="81">
        <v>11</v>
      </c>
      <c r="L54" s="81">
        <v>9</v>
      </c>
      <c r="M54" s="81">
        <v>0</v>
      </c>
      <c r="N54" s="91">
        <v>4</v>
      </c>
      <c r="O54" s="92">
        <v>0</v>
      </c>
      <c r="P54" s="93">
        <f>N54+O54</f>
        <v>4</v>
      </c>
      <c r="Q54" s="82" t="str">
        <f>IFERROR(P54/M54,"-")</f>
        <v>-</v>
      </c>
      <c r="R54" s="81">
        <v>0</v>
      </c>
      <c r="S54" s="81">
        <v>1</v>
      </c>
      <c r="T54" s="82">
        <f>IFERROR(S54/(O54+P54),"-")</f>
        <v>0.25</v>
      </c>
      <c r="U54" s="182"/>
      <c r="V54" s="84">
        <v>1</v>
      </c>
      <c r="W54" s="82">
        <f>IF(P54=0,"-",V54/P54)</f>
        <v>0.25</v>
      </c>
      <c r="X54" s="186">
        <v>1653000</v>
      </c>
      <c r="Y54" s="187">
        <f>IFERROR(X54/P54,"-")</f>
        <v>413250</v>
      </c>
      <c r="Z54" s="187">
        <f>IFERROR(X54/V54,"-")</f>
        <v>1653000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0.25</v>
      </c>
      <c r="BP54" s="121">
        <v>1</v>
      </c>
      <c r="BQ54" s="122">
        <f>IFERROR(BP54/BN54,"-")</f>
        <v>1</v>
      </c>
      <c r="BR54" s="123">
        <v>1653000</v>
      </c>
      <c r="BS54" s="124">
        <f>IFERROR(BR54/BN54,"-")</f>
        <v>1653000</v>
      </c>
      <c r="BT54" s="125"/>
      <c r="BU54" s="125"/>
      <c r="BV54" s="125">
        <v>1</v>
      </c>
      <c r="BW54" s="126">
        <v>3</v>
      </c>
      <c r="BX54" s="127">
        <f>IF(P54=0,"",IF(BW54=0,"",(BW54/P54)))</f>
        <v>0.75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1653000</v>
      </c>
      <c r="CQ54" s="141">
        <v>1653000</v>
      </c>
      <c r="CR54" s="141"/>
      <c r="CS54" s="142" t="str">
        <f>IF(AND(CQ54=0,CR54=0),"",IF(AND(CQ54&lt;=100000,CR54&lt;=100000),"",IF(CQ54/CP54&gt;0.7,"男高",IF(CR54/CP54&gt;0.7,"女高",""))))</f>
        <v>男高</v>
      </c>
    </row>
    <row r="55" spans="1:98">
      <c r="A55" s="80">
        <f>AB55</f>
        <v>5.2538461538462</v>
      </c>
      <c r="B55" s="203" t="s">
        <v>167</v>
      </c>
      <c r="C55" s="203"/>
      <c r="D55" s="203" t="s">
        <v>93</v>
      </c>
      <c r="E55" s="203" t="s">
        <v>89</v>
      </c>
      <c r="F55" s="203" t="s">
        <v>63</v>
      </c>
      <c r="G55" s="203" t="s">
        <v>79</v>
      </c>
      <c r="H55" s="90" t="s">
        <v>84</v>
      </c>
      <c r="I55" s="204" t="s">
        <v>66</v>
      </c>
      <c r="J55" s="188">
        <v>130000</v>
      </c>
      <c r="K55" s="81">
        <v>24</v>
      </c>
      <c r="L55" s="81">
        <v>0</v>
      </c>
      <c r="M55" s="81">
        <v>109</v>
      </c>
      <c r="N55" s="91">
        <v>9</v>
      </c>
      <c r="O55" s="92">
        <v>0</v>
      </c>
      <c r="P55" s="93">
        <f>N55+O55</f>
        <v>9</v>
      </c>
      <c r="Q55" s="82">
        <f>IFERROR(P55/M55,"-")</f>
        <v>0.08256880733945</v>
      </c>
      <c r="R55" s="81">
        <v>0</v>
      </c>
      <c r="S55" s="81">
        <v>3</v>
      </c>
      <c r="T55" s="82">
        <f>IFERROR(S55/(O55+P55),"-")</f>
        <v>0.33333333333333</v>
      </c>
      <c r="U55" s="182">
        <f>IFERROR(J55/SUM(P55:P56),"-")</f>
        <v>7222.2222222222</v>
      </c>
      <c r="V55" s="84">
        <v>2</v>
      </c>
      <c r="W55" s="82">
        <f>IF(P55=0,"-",V55/P55)</f>
        <v>0.22222222222222</v>
      </c>
      <c r="X55" s="186">
        <v>484000</v>
      </c>
      <c r="Y55" s="187">
        <f>IFERROR(X55/P55,"-")</f>
        <v>53777.777777778</v>
      </c>
      <c r="Z55" s="187">
        <f>IFERROR(X55/V55,"-")</f>
        <v>242000</v>
      </c>
      <c r="AA55" s="188">
        <f>SUM(X55:X56)-SUM(J55:J56)</f>
        <v>553000</v>
      </c>
      <c r="AB55" s="85">
        <f>SUM(X55:X56)/SUM(J55:J56)</f>
        <v>5.2538461538462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3</v>
      </c>
      <c r="BF55" s="113">
        <f>IF(P55=0,"",IF(BE55=0,"",(BE55/P55)))</f>
        <v>0.33333333333333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3</v>
      </c>
      <c r="BO55" s="120">
        <f>IF(P55=0,"",IF(BN55=0,"",(BN55/P55)))</f>
        <v>0.33333333333333</v>
      </c>
      <c r="BP55" s="121">
        <v>1</v>
      </c>
      <c r="BQ55" s="122">
        <f>IFERROR(BP55/BN55,"-")</f>
        <v>0.33333333333333</v>
      </c>
      <c r="BR55" s="123">
        <v>3000</v>
      </c>
      <c r="BS55" s="124">
        <f>IFERROR(BR55/BN55,"-")</f>
        <v>1000</v>
      </c>
      <c r="BT55" s="125">
        <v>1</v>
      </c>
      <c r="BU55" s="125"/>
      <c r="BV55" s="125"/>
      <c r="BW55" s="126">
        <v>2</v>
      </c>
      <c r="BX55" s="127">
        <f>IF(P55=0,"",IF(BW55=0,"",(BW55/P55)))</f>
        <v>0.22222222222222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>
        <v>1</v>
      </c>
      <c r="CG55" s="134">
        <f>IF(P55=0,"",IF(CF55=0,"",(CF55/P55)))</f>
        <v>0.11111111111111</v>
      </c>
      <c r="CH55" s="135">
        <v>1</v>
      </c>
      <c r="CI55" s="136">
        <f>IFERROR(CH55/CF55,"-")</f>
        <v>1</v>
      </c>
      <c r="CJ55" s="137">
        <v>506000</v>
      </c>
      <c r="CK55" s="138">
        <f>IFERROR(CJ55/CF55,"-")</f>
        <v>506000</v>
      </c>
      <c r="CL55" s="139"/>
      <c r="CM55" s="139"/>
      <c r="CN55" s="139">
        <v>1</v>
      </c>
      <c r="CO55" s="140">
        <v>2</v>
      </c>
      <c r="CP55" s="141">
        <v>484000</v>
      </c>
      <c r="CQ55" s="141">
        <v>506000</v>
      </c>
      <c r="CR55" s="141"/>
      <c r="CS55" s="142" t="str">
        <f>IF(AND(CQ55=0,CR55=0),"",IF(AND(CQ55&lt;=100000,CR55&lt;=100000),"",IF(CQ55/CP55&gt;0.7,"男高",IF(CR55/CP55&gt;0.7,"女高",""))))</f>
        <v>男高</v>
      </c>
    </row>
    <row r="56" spans="1:98">
      <c r="A56" s="80"/>
      <c r="B56" s="203" t="s">
        <v>168</v>
      </c>
      <c r="C56" s="203"/>
      <c r="D56" s="203" t="s">
        <v>93</v>
      </c>
      <c r="E56" s="203" t="s">
        <v>89</v>
      </c>
      <c r="F56" s="203" t="s">
        <v>75</v>
      </c>
      <c r="G56" s="203"/>
      <c r="H56" s="90"/>
      <c r="I56" s="90"/>
      <c r="J56" s="188"/>
      <c r="K56" s="81">
        <v>60</v>
      </c>
      <c r="L56" s="81">
        <v>46</v>
      </c>
      <c r="M56" s="81">
        <v>11</v>
      </c>
      <c r="N56" s="91">
        <v>9</v>
      </c>
      <c r="O56" s="92">
        <v>0</v>
      </c>
      <c r="P56" s="93">
        <f>N56+O56</f>
        <v>9</v>
      </c>
      <c r="Q56" s="82">
        <f>IFERROR(P56/M56,"-")</f>
        <v>0.81818181818182</v>
      </c>
      <c r="R56" s="81">
        <v>0</v>
      </c>
      <c r="S56" s="81">
        <v>4</v>
      </c>
      <c r="T56" s="82">
        <f>IFERROR(S56/(O56+P56),"-")</f>
        <v>0.44444444444444</v>
      </c>
      <c r="U56" s="182"/>
      <c r="V56" s="84">
        <v>3</v>
      </c>
      <c r="W56" s="82">
        <f>IF(P56=0,"-",V56/P56)</f>
        <v>0.33333333333333</v>
      </c>
      <c r="X56" s="186">
        <v>199000</v>
      </c>
      <c r="Y56" s="187">
        <f>IFERROR(X56/P56,"-")</f>
        <v>22111.111111111</v>
      </c>
      <c r="Z56" s="187">
        <f>IFERROR(X56/V56,"-")</f>
        <v>66333.333333333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0.11111111111111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4</v>
      </c>
      <c r="BO56" s="120">
        <f>IF(P56=0,"",IF(BN56=0,"",(BN56/P56)))</f>
        <v>0.44444444444444</v>
      </c>
      <c r="BP56" s="121">
        <v>1</v>
      </c>
      <c r="BQ56" s="122">
        <f>IFERROR(BP56/BN56,"-")</f>
        <v>0.25</v>
      </c>
      <c r="BR56" s="123">
        <v>1000</v>
      </c>
      <c r="BS56" s="124">
        <f>IFERROR(BR56/BN56,"-")</f>
        <v>250</v>
      </c>
      <c r="BT56" s="125">
        <v>1</v>
      </c>
      <c r="BU56" s="125"/>
      <c r="BV56" s="125"/>
      <c r="BW56" s="126">
        <v>4</v>
      </c>
      <c r="BX56" s="127">
        <f>IF(P56=0,"",IF(BW56=0,"",(BW56/P56)))</f>
        <v>0.44444444444444</v>
      </c>
      <c r="BY56" s="128">
        <v>2</v>
      </c>
      <c r="BZ56" s="129">
        <f>IFERROR(BY56/BW56,"-")</f>
        <v>0.5</v>
      </c>
      <c r="CA56" s="130">
        <v>198000</v>
      </c>
      <c r="CB56" s="131">
        <f>IFERROR(CA56/BW56,"-")</f>
        <v>49500</v>
      </c>
      <c r="CC56" s="132"/>
      <c r="CD56" s="132"/>
      <c r="CE56" s="132">
        <v>2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3</v>
      </c>
      <c r="CP56" s="141">
        <v>199000</v>
      </c>
      <c r="CQ56" s="141">
        <v>176000</v>
      </c>
      <c r="CR56" s="141"/>
      <c r="CS56" s="142" t="str">
        <f>IF(AND(CQ56=0,CR56=0),"",IF(AND(CQ56&lt;=100000,CR56&lt;=100000),"",IF(CQ56/CP56&gt;0.7,"男高",IF(CR56/CP56&gt;0.7,"女高",""))))</f>
        <v>男高</v>
      </c>
    </row>
    <row r="57" spans="1:98">
      <c r="A57" s="80">
        <f>AB57</f>
        <v>0.21538461538462</v>
      </c>
      <c r="B57" s="203" t="s">
        <v>169</v>
      </c>
      <c r="C57" s="203"/>
      <c r="D57" s="203" t="s">
        <v>134</v>
      </c>
      <c r="E57" s="203" t="s">
        <v>132</v>
      </c>
      <c r="F57" s="203" t="s">
        <v>63</v>
      </c>
      <c r="G57" s="203" t="s">
        <v>79</v>
      </c>
      <c r="H57" s="90" t="s">
        <v>84</v>
      </c>
      <c r="I57" s="205" t="s">
        <v>170</v>
      </c>
      <c r="J57" s="188">
        <v>130000</v>
      </c>
      <c r="K57" s="81">
        <v>4</v>
      </c>
      <c r="L57" s="81">
        <v>0</v>
      </c>
      <c r="M57" s="81">
        <v>21</v>
      </c>
      <c r="N57" s="91">
        <v>2</v>
      </c>
      <c r="O57" s="92">
        <v>0</v>
      </c>
      <c r="P57" s="93">
        <f>N57+O57</f>
        <v>2</v>
      </c>
      <c r="Q57" s="82">
        <f>IFERROR(P57/M57,"-")</f>
        <v>0.095238095238095</v>
      </c>
      <c r="R57" s="81">
        <v>1</v>
      </c>
      <c r="S57" s="81">
        <v>1</v>
      </c>
      <c r="T57" s="82">
        <f>IFERROR(S57/(O57+P57),"-")</f>
        <v>0.5</v>
      </c>
      <c r="U57" s="182">
        <f>IFERROR(J57/SUM(P57:P58),"-")</f>
        <v>26000</v>
      </c>
      <c r="V57" s="84">
        <v>1</v>
      </c>
      <c r="W57" s="82">
        <f>IF(P57=0,"-",V57/P57)</f>
        <v>0.5</v>
      </c>
      <c r="X57" s="186">
        <v>20000</v>
      </c>
      <c r="Y57" s="187">
        <f>IFERROR(X57/P57,"-")</f>
        <v>10000</v>
      </c>
      <c r="Z57" s="187">
        <f>IFERROR(X57/V57,"-")</f>
        <v>20000</v>
      </c>
      <c r="AA57" s="188">
        <f>SUM(X57:X58)-SUM(J57:J58)</f>
        <v>-102000</v>
      </c>
      <c r="AB57" s="85">
        <f>SUM(X57:X58)/SUM(J57:J58)</f>
        <v>0.21538461538462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1</v>
      </c>
      <c r="BP57" s="121">
        <v>1</v>
      </c>
      <c r="BQ57" s="122">
        <f>IFERROR(BP57/BN57,"-")</f>
        <v>0.5</v>
      </c>
      <c r="BR57" s="123">
        <v>20000</v>
      </c>
      <c r="BS57" s="124">
        <f>IFERROR(BR57/BN57,"-")</f>
        <v>10000</v>
      </c>
      <c r="BT57" s="125"/>
      <c r="BU57" s="125">
        <v>1</v>
      </c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20000</v>
      </c>
      <c r="CQ57" s="141">
        <v>20000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171</v>
      </c>
      <c r="C58" s="203"/>
      <c r="D58" s="203" t="s">
        <v>134</v>
      </c>
      <c r="E58" s="203" t="s">
        <v>132</v>
      </c>
      <c r="F58" s="203" t="s">
        <v>75</v>
      </c>
      <c r="G58" s="203"/>
      <c r="H58" s="90"/>
      <c r="I58" s="90"/>
      <c r="J58" s="188"/>
      <c r="K58" s="81">
        <v>19</v>
      </c>
      <c r="L58" s="81">
        <v>14</v>
      </c>
      <c r="M58" s="81">
        <v>0</v>
      </c>
      <c r="N58" s="91">
        <v>3</v>
      </c>
      <c r="O58" s="92">
        <v>0</v>
      </c>
      <c r="P58" s="93">
        <f>N58+O58</f>
        <v>3</v>
      </c>
      <c r="Q58" s="82" t="str">
        <f>IFERROR(P58/M58,"-")</f>
        <v>-</v>
      </c>
      <c r="R58" s="81">
        <v>0</v>
      </c>
      <c r="S58" s="81">
        <v>0</v>
      </c>
      <c r="T58" s="82">
        <f>IFERROR(S58/(O58+P58),"-")</f>
        <v>0</v>
      </c>
      <c r="U58" s="182"/>
      <c r="V58" s="84">
        <v>1</v>
      </c>
      <c r="W58" s="82">
        <f>IF(P58=0,"-",V58/P58)</f>
        <v>0.33333333333333</v>
      </c>
      <c r="X58" s="186">
        <v>8000</v>
      </c>
      <c r="Y58" s="187">
        <f>IFERROR(X58/P58,"-")</f>
        <v>2666.6666666667</v>
      </c>
      <c r="Z58" s="187">
        <f>IFERROR(X58/V58,"-")</f>
        <v>8000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0.33333333333333</v>
      </c>
      <c r="BG58" s="112">
        <v>1</v>
      </c>
      <c r="BH58" s="114">
        <f>IFERROR(BG58/BE58,"-")</f>
        <v>1</v>
      </c>
      <c r="BI58" s="115">
        <v>8000</v>
      </c>
      <c r="BJ58" s="116">
        <f>IFERROR(BI58/BE58,"-")</f>
        <v>8000</v>
      </c>
      <c r="BK58" s="117"/>
      <c r="BL58" s="117">
        <v>1</v>
      </c>
      <c r="BM58" s="117"/>
      <c r="BN58" s="119">
        <v>2</v>
      </c>
      <c r="BO58" s="120">
        <f>IF(P58=0,"",IF(BN58=0,"",(BN58/P58)))</f>
        <v>0.66666666666667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8000</v>
      </c>
      <c r="CQ58" s="141">
        <v>8000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0.064</v>
      </c>
      <c r="B59" s="203" t="s">
        <v>172</v>
      </c>
      <c r="C59" s="203"/>
      <c r="D59" s="203" t="s">
        <v>93</v>
      </c>
      <c r="E59" s="203" t="s">
        <v>62</v>
      </c>
      <c r="F59" s="203" t="s">
        <v>63</v>
      </c>
      <c r="G59" s="203" t="s">
        <v>173</v>
      </c>
      <c r="H59" s="90" t="s">
        <v>174</v>
      </c>
      <c r="I59" s="204" t="s">
        <v>175</v>
      </c>
      <c r="J59" s="188">
        <v>250000</v>
      </c>
      <c r="K59" s="81">
        <v>13</v>
      </c>
      <c r="L59" s="81">
        <v>0</v>
      </c>
      <c r="M59" s="81">
        <v>72</v>
      </c>
      <c r="N59" s="91">
        <v>5</v>
      </c>
      <c r="O59" s="92">
        <v>0</v>
      </c>
      <c r="P59" s="93">
        <f>N59+O59</f>
        <v>5</v>
      </c>
      <c r="Q59" s="82">
        <f>IFERROR(P59/M59,"-")</f>
        <v>0.069444444444444</v>
      </c>
      <c r="R59" s="81">
        <v>0</v>
      </c>
      <c r="S59" s="81">
        <v>3</v>
      </c>
      <c r="T59" s="82">
        <f>IFERROR(S59/(O59+P59),"-")</f>
        <v>0.6</v>
      </c>
      <c r="U59" s="182">
        <f>IFERROR(J59/SUM(P59:P60),"-")</f>
        <v>16666.666666667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-234000</v>
      </c>
      <c r="AB59" s="85">
        <f>SUM(X59:X60)/SUM(J59:J60)</f>
        <v>0.064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>
        <v>1</v>
      </c>
      <c r="AW59" s="107">
        <f>IF(P59=0,"",IF(AV59=0,"",(AV59/P59)))</f>
        <v>0.2</v>
      </c>
      <c r="AX59" s="106"/>
      <c r="AY59" s="108">
        <f>IFERROR(AX59/AV59,"-")</f>
        <v>0</v>
      </c>
      <c r="AZ59" s="109"/>
      <c r="BA59" s="110">
        <f>IFERROR(AZ59/AV59,"-")</f>
        <v>0</v>
      </c>
      <c r="BB59" s="111"/>
      <c r="BC59" s="111"/>
      <c r="BD59" s="111"/>
      <c r="BE59" s="112">
        <v>1</v>
      </c>
      <c r="BF59" s="113">
        <f>IF(P59=0,"",IF(BE59=0,"",(BE59/P59)))</f>
        <v>0.2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2</v>
      </c>
      <c r="BO59" s="120">
        <f>IF(P59=0,"",IF(BN59=0,"",(BN59/P59)))</f>
        <v>0.4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0.2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176</v>
      </c>
      <c r="C60" s="203"/>
      <c r="D60" s="203" t="s">
        <v>93</v>
      </c>
      <c r="E60" s="203" t="s">
        <v>62</v>
      </c>
      <c r="F60" s="203" t="s">
        <v>75</v>
      </c>
      <c r="G60" s="203"/>
      <c r="H60" s="90"/>
      <c r="I60" s="90"/>
      <c r="J60" s="188"/>
      <c r="K60" s="81">
        <v>73</v>
      </c>
      <c r="L60" s="81">
        <v>35</v>
      </c>
      <c r="M60" s="81">
        <v>22</v>
      </c>
      <c r="N60" s="91">
        <v>10</v>
      </c>
      <c r="O60" s="92">
        <v>0</v>
      </c>
      <c r="P60" s="93">
        <f>N60+O60</f>
        <v>10</v>
      </c>
      <c r="Q60" s="82">
        <f>IFERROR(P60/M60,"-")</f>
        <v>0.45454545454545</v>
      </c>
      <c r="R60" s="81">
        <v>1</v>
      </c>
      <c r="S60" s="81">
        <v>1</v>
      </c>
      <c r="T60" s="82">
        <f>IFERROR(S60/(O60+P60),"-")</f>
        <v>0.1</v>
      </c>
      <c r="U60" s="182"/>
      <c r="V60" s="84">
        <v>2</v>
      </c>
      <c r="W60" s="82">
        <f>IF(P60=0,"-",V60/P60)</f>
        <v>0.2</v>
      </c>
      <c r="X60" s="186">
        <v>16000</v>
      </c>
      <c r="Y60" s="187">
        <f>IFERROR(X60/P60,"-")</f>
        <v>1600</v>
      </c>
      <c r="Z60" s="187">
        <f>IFERROR(X60/V60,"-")</f>
        <v>8000</v>
      </c>
      <c r="AA60" s="188"/>
      <c r="AB60" s="85"/>
      <c r="AC60" s="79"/>
      <c r="AD60" s="94">
        <v>1</v>
      </c>
      <c r="AE60" s="95">
        <f>IF(P60=0,"",IF(AD60=0,"",(AD60/P60)))</f>
        <v>0.1</v>
      </c>
      <c r="AF60" s="94">
        <v>1</v>
      </c>
      <c r="AG60" s="96">
        <f>IFERROR(AF60/AD60,"-")</f>
        <v>1</v>
      </c>
      <c r="AH60" s="97">
        <v>13000</v>
      </c>
      <c r="AI60" s="98">
        <f>IFERROR(AH60/AD60,"-")</f>
        <v>13000</v>
      </c>
      <c r="AJ60" s="99"/>
      <c r="AK60" s="99">
        <v>1</v>
      </c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>
        <v>1</v>
      </c>
      <c r="AW60" s="107">
        <f>IF(P60=0,"",IF(AV60=0,"",(AV60/P60)))</f>
        <v>0.1</v>
      </c>
      <c r="AX60" s="106"/>
      <c r="AY60" s="108">
        <f>IFERROR(AX60/AV60,"-")</f>
        <v>0</v>
      </c>
      <c r="AZ60" s="109"/>
      <c r="BA60" s="110">
        <f>IFERROR(AZ60/AV60,"-")</f>
        <v>0</v>
      </c>
      <c r="BB60" s="111"/>
      <c r="BC60" s="111"/>
      <c r="BD60" s="111"/>
      <c r="BE60" s="112">
        <v>1</v>
      </c>
      <c r="BF60" s="113">
        <f>IF(P60=0,"",IF(BE60=0,"",(BE60/P60)))</f>
        <v>0.1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3</v>
      </c>
      <c r="BO60" s="120">
        <f>IF(P60=0,"",IF(BN60=0,"",(BN60/P60)))</f>
        <v>0.3</v>
      </c>
      <c r="BP60" s="121">
        <v>1</v>
      </c>
      <c r="BQ60" s="122">
        <f>IFERROR(BP60/BN60,"-")</f>
        <v>0.33333333333333</v>
      </c>
      <c r="BR60" s="123">
        <v>3000</v>
      </c>
      <c r="BS60" s="124">
        <f>IFERROR(BR60/BN60,"-")</f>
        <v>1000</v>
      </c>
      <c r="BT60" s="125">
        <v>1</v>
      </c>
      <c r="BU60" s="125"/>
      <c r="BV60" s="125"/>
      <c r="BW60" s="126">
        <v>4</v>
      </c>
      <c r="BX60" s="127">
        <f>IF(P60=0,"",IF(BW60=0,"",(BW60/P60)))</f>
        <v>0.4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2</v>
      </c>
      <c r="CP60" s="141">
        <v>16000</v>
      </c>
      <c r="CQ60" s="141">
        <v>13000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0.56</v>
      </c>
      <c r="B61" s="203" t="s">
        <v>177</v>
      </c>
      <c r="C61" s="203"/>
      <c r="D61" s="203" t="s">
        <v>78</v>
      </c>
      <c r="E61" s="203" t="s">
        <v>89</v>
      </c>
      <c r="F61" s="203" t="s">
        <v>63</v>
      </c>
      <c r="G61" s="203" t="s">
        <v>173</v>
      </c>
      <c r="H61" s="90" t="s">
        <v>84</v>
      </c>
      <c r="I61" s="205" t="s">
        <v>85</v>
      </c>
      <c r="J61" s="188">
        <v>150000</v>
      </c>
      <c r="K61" s="81">
        <v>7</v>
      </c>
      <c r="L61" s="81">
        <v>0</v>
      </c>
      <c r="M61" s="81">
        <v>35</v>
      </c>
      <c r="N61" s="91">
        <v>1</v>
      </c>
      <c r="O61" s="92">
        <v>0</v>
      </c>
      <c r="P61" s="93">
        <f>N61+O61</f>
        <v>1</v>
      </c>
      <c r="Q61" s="82">
        <f>IFERROR(P61/M61,"-")</f>
        <v>0.028571428571429</v>
      </c>
      <c r="R61" s="81">
        <v>0</v>
      </c>
      <c r="S61" s="81">
        <v>1</v>
      </c>
      <c r="T61" s="82">
        <f>IFERROR(S61/(O61+P61),"-")</f>
        <v>1</v>
      </c>
      <c r="U61" s="182">
        <f>IFERROR(J61/SUM(P61:P62),"-")</f>
        <v>21428.571428571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-66000</v>
      </c>
      <c r="AB61" s="85">
        <f>SUM(X61:X62)/SUM(J61:J62)</f>
        <v>0.56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1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/>
      <c r="BO61" s="120">
        <f>IF(P61=0,"",IF(BN61=0,"",(BN61/P61)))</f>
        <v>0</v>
      </c>
      <c r="BP61" s="121"/>
      <c r="BQ61" s="122" t="str">
        <f>IFERROR(BP61/BN61,"-")</f>
        <v>-</v>
      </c>
      <c r="BR61" s="123"/>
      <c r="BS61" s="124" t="str">
        <f>IFERROR(BR61/BN61,"-")</f>
        <v>-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178</v>
      </c>
      <c r="C62" s="203"/>
      <c r="D62" s="203" t="s">
        <v>78</v>
      </c>
      <c r="E62" s="203" t="s">
        <v>89</v>
      </c>
      <c r="F62" s="203" t="s">
        <v>75</v>
      </c>
      <c r="G62" s="203"/>
      <c r="H62" s="90"/>
      <c r="I62" s="90"/>
      <c r="J62" s="188"/>
      <c r="K62" s="81">
        <v>47</v>
      </c>
      <c r="L62" s="81">
        <v>31</v>
      </c>
      <c r="M62" s="81">
        <v>7</v>
      </c>
      <c r="N62" s="91">
        <v>6</v>
      </c>
      <c r="O62" s="92">
        <v>0</v>
      </c>
      <c r="P62" s="93">
        <f>N62+O62</f>
        <v>6</v>
      </c>
      <c r="Q62" s="82">
        <f>IFERROR(P62/M62,"-")</f>
        <v>0.85714285714286</v>
      </c>
      <c r="R62" s="81">
        <v>2</v>
      </c>
      <c r="S62" s="81">
        <v>0</v>
      </c>
      <c r="T62" s="82">
        <f>IFERROR(S62/(O62+P62),"-")</f>
        <v>0</v>
      </c>
      <c r="U62" s="182"/>
      <c r="V62" s="84">
        <v>3</v>
      </c>
      <c r="W62" s="82">
        <f>IF(P62=0,"-",V62/P62)</f>
        <v>0.5</v>
      </c>
      <c r="X62" s="186">
        <v>84000</v>
      </c>
      <c r="Y62" s="187">
        <f>IFERROR(X62/P62,"-")</f>
        <v>14000</v>
      </c>
      <c r="Z62" s="187">
        <f>IFERROR(X62/V62,"-")</f>
        <v>28000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3</v>
      </c>
      <c r="BF62" s="113">
        <f>IF(P62=0,"",IF(BE62=0,"",(BE62/P62)))</f>
        <v>0.5</v>
      </c>
      <c r="BG62" s="112">
        <v>1</v>
      </c>
      <c r="BH62" s="114">
        <f>IFERROR(BG62/BE62,"-")</f>
        <v>0.33333333333333</v>
      </c>
      <c r="BI62" s="115">
        <v>23000</v>
      </c>
      <c r="BJ62" s="116">
        <f>IFERROR(BI62/BE62,"-")</f>
        <v>7666.6666666667</v>
      </c>
      <c r="BK62" s="117"/>
      <c r="BL62" s="117"/>
      <c r="BM62" s="117">
        <v>1</v>
      </c>
      <c r="BN62" s="119">
        <v>1</v>
      </c>
      <c r="BO62" s="120">
        <f>IF(P62=0,"",IF(BN62=0,"",(BN62/P62)))</f>
        <v>0.16666666666667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0.16666666666667</v>
      </c>
      <c r="BY62" s="128">
        <v>1</v>
      </c>
      <c r="BZ62" s="129">
        <f>IFERROR(BY62/BW62,"-")</f>
        <v>1</v>
      </c>
      <c r="CA62" s="130">
        <v>3000</v>
      </c>
      <c r="CB62" s="131">
        <f>IFERROR(CA62/BW62,"-")</f>
        <v>3000</v>
      </c>
      <c r="CC62" s="132">
        <v>1</v>
      </c>
      <c r="CD62" s="132"/>
      <c r="CE62" s="132"/>
      <c r="CF62" s="133">
        <v>1</v>
      </c>
      <c r="CG62" s="134">
        <f>IF(P62=0,"",IF(CF62=0,"",(CF62/P62)))</f>
        <v>0.16666666666667</v>
      </c>
      <c r="CH62" s="135">
        <v>1</v>
      </c>
      <c r="CI62" s="136">
        <f>IFERROR(CH62/CF62,"-")</f>
        <v>1</v>
      </c>
      <c r="CJ62" s="137">
        <v>91000</v>
      </c>
      <c r="CK62" s="138">
        <f>IFERROR(CJ62/CF62,"-")</f>
        <v>91000</v>
      </c>
      <c r="CL62" s="139"/>
      <c r="CM62" s="139"/>
      <c r="CN62" s="139">
        <v>1</v>
      </c>
      <c r="CO62" s="140">
        <v>3</v>
      </c>
      <c r="CP62" s="141">
        <v>84000</v>
      </c>
      <c r="CQ62" s="141">
        <v>91000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0.04</v>
      </c>
      <c r="B63" s="203" t="s">
        <v>179</v>
      </c>
      <c r="C63" s="203"/>
      <c r="D63" s="203" t="s">
        <v>93</v>
      </c>
      <c r="E63" s="203" t="s">
        <v>62</v>
      </c>
      <c r="F63" s="203" t="s">
        <v>63</v>
      </c>
      <c r="G63" s="203" t="s">
        <v>145</v>
      </c>
      <c r="H63" s="90" t="s">
        <v>84</v>
      </c>
      <c r="I63" s="90" t="s">
        <v>180</v>
      </c>
      <c r="J63" s="188">
        <v>300000</v>
      </c>
      <c r="K63" s="81">
        <v>9</v>
      </c>
      <c r="L63" s="81">
        <v>0</v>
      </c>
      <c r="M63" s="81">
        <v>44</v>
      </c>
      <c r="N63" s="91">
        <v>3</v>
      </c>
      <c r="O63" s="92">
        <v>0</v>
      </c>
      <c r="P63" s="93">
        <f>N63+O63</f>
        <v>3</v>
      </c>
      <c r="Q63" s="82">
        <f>IFERROR(P63/M63,"-")</f>
        <v>0.068181818181818</v>
      </c>
      <c r="R63" s="81">
        <v>0</v>
      </c>
      <c r="S63" s="81">
        <v>0</v>
      </c>
      <c r="T63" s="82">
        <f>IFERROR(S63/(O63+P63),"-")</f>
        <v>0</v>
      </c>
      <c r="U63" s="182">
        <f>IFERROR(J63/SUM(P63:P64),"-")</f>
        <v>23076.923076923</v>
      </c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>
        <f>SUM(X63:X64)-SUM(J63:J64)</f>
        <v>-288000</v>
      </c>
      <c r="AB63" s="85">
        <f>SUM(X63:X64)/SUM(J63:J64)</f>
        <v>0.04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0.33333333333333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0.66666666666667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181</v>
      </c>
      <c r="C64" s="203"/>
      <c r="D64" s="203" t="s">
        <v>93</v>
      </c>
      <c r="E64" s="203" t="s">
        <v>62</v>
      </c>
      <c r="F64" s="203" t="s">
        <v>75</v>
      </c>
      <c r="G64" s="203"/>
      <c r="H64" s="90"/>
      <c r="I64" s="90"/>
      <c r="J64" s="188"/>
      <c r="K64" s="81">
        <v>63</v>
      </c>
      <c r="L64" s="81">
        <v>39</v>
      </c>
      <c r="M64" s="81">
        <v>17</v>
      </c>
      <c r="N64" s="91">
        <v>10</v>
      </c>
      <c r="O64" s="92">
        <v>0</v>
      </c>
      <c r="P64" s="93">
        <f>N64+O64</f>
        <v>10</v>
      </c>
      <c r="Q64" s="82">
        <f>IFERROR(P64/M64,"-")</f>
        <v>0.58823529411765</v>
      </c>
      <c r="R64" s="81">
        <v>2</v>
      </c>
      <c r="S64" s="81">
        <v>1</v>
      </c>
      <c r="T64" s="82">
        <f>IFERROR(S64/(O64+P64),"-")</f>
        <v>0.1</v>
      </c>
      <c r="U64" s="182"/>
      <c r="V64" s="84">
        <v>2</v>
      </c>
      <c r="W64" s="82">
        <f>IF(P64=0,"-",V64/P64)</f>
        <v>0.2</v>
      </c>
      <c r="X64" s="186">
        <v>12000</v>
      </c>
      <c r="Y64" s="187">
        <f>IFERROR(X64/P64,"-")</f>
        <v>1200</v>
      </c>
      <c r="Z64" s="187">
        <f>IFERROR(X64/V64,"-")</f>
        <v>6000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0.1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6</v>
      </c>
      <c r="BO64" s="120">
        <f>IF(P64=0,"",IF(BN64=0,"",(BN64/P64)))</f>
        <v>0.6</v>
      </c>
      <c r="BP64" s="121">
        <v>1</v>
      </c>
      <c r="BQ64" s="122">
        <f>IFERROR(BP64/BN64,"-")</f>
        <v>0.16666666666667</v>
      </c>
      <c r="BR64" s="123">
        <v>9000</v>
      </c>
      <c r="BS64" s="124">
        <f>IFERROR(BR64/BN64,"-")</f>
        <v>1500</v>
      </c>
      <c r="BT64" s="125">
        <v>1</v>
      </c>
      <c r="BU64" s="125"/>
      <c r="BV64" s="125"/>
      <c r="BW64" s="126">
        <v>2</v>
      </c>
      <c r="BX64" s="127">
        <f>IF(P64=0,"",IF(BW64=0,"",(BW64/P64)))</f>
        <v>0.2</v>
      </c>
      <c r="BY64" s="128">
        <v>1</v>
      </c>
      <c r="BZ64" s="129">
        <f>IFERROR(BY64/BW64,"-")</f>
        <v>0.5</v>
      </c>
      <c r="CA64" s="130">
        <v>3000</v>
      </c>
      <c r="CB64" s="131">
        <f>IFERROR(CA64/BW64,"-")</f>
        <v>1500</v>
      </c>
      <c r="CC64" s="132">
        <v>1</v>
      </c>
      <c r="CD64" s="132"/>
      <c r="CE64" s="132"/>
      <c r="CF64" s="133">
        <v>1</v>
      </c>
      <c r="CG64" s="134">
        <f>IF(P64=0,"",IF(CF64=0,"",(CF64/P64)))</f>
        <v>0.1</v>
      </c>
      <c r="CH64" s="135"/>
      <c r="CI64" s="136">
        <f>IFERROR(CH64/CF64,"-")</f>
        <v>0</v>
      </c>
      <c r="CJ64" s="137"/>
      <c r="CK64" s="138">
        <f>IFERROR(CJ64/CF64,"-")</f>
        <v>0</v>
      </c>
      <c r="CL64" s="139"/>
      <c r="CM64" s="139"/>
      <c r="CN64" s="139"/>
      <c r="CO64" s="140">
        <v>2</v>
      </c>
      <c r="CP64" s="141">
        <v>12000</v>
      </c>
      <c r="CQ64" s="141">
        <v>9000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0.16923076923077</v>
      </c>
      <c r="B65" s="203" t="s">
        <v>182</v>
      </c>
      <c r="C65" s="203"/>
      <c r="D65" s="203" t="s">
        <v>131</v>
      </c>
      <c r="E65" s="203" t="s">
        <v>62</v>
      </c>
      <c r="F65" s="203" t="s">
        <v>63</v>
      </c>
      <c r="G65" s="203" t="s">
        <v>183</v>
      </c>
      <c r="H65" s="90" t="s">
        <v>84</v>
      </c>
      <c r="I65" s="205" t="s">
        <v>85</v>
      </c>
      <c r="J65" s="188">
        <v>130000</v>
      </c>
      <c r="K65" s="81">
        <v>8</v>
      </c>
      <c r="L65" s="81">
        <v>0</v>
      </c>
      <c r="M65" s="81">
        <v>36</v>
      </c>
      <c r="N65" s="91">
        <v>3</v>
      </c>
      <c r="O65" s="92">
        <v>0</v>
      </c>
      <c r="P65" s="93">
        <f>N65+O65</f>
        <v>3</v>
      </c>
      <c r="Q65" s="82">
        <f>IFERROR(P65/M65,"-")</f>
        <v>0.083333333333333</v>
      </c>
      <c r="R65" s="81">
        <v>1</v>
      </c>
      <c r="S65" s="81">
        <v>1</v>
      </c>
      <c r="T65" s="82">
        <f>IFERROR(S65/(O65+P65),"-")</f>
        <v>0.33333333333333</v>
      </c>
      <c r="U65" s="182">
        <f>IFERROR(J65/SUM(P65:P66),"-")</f>
        <v>13000</v>
      </c>
      <c r="V65" s="84">
        <v>2</v>
      </c>
      <c r="W65" s="82">
        <f>IF(P65=0,"-",V65/P65)</f>
        <v>0.66666666666667</v>
      </c>
      <c r="X65" s="186">
        <v>14000</v>
      </c>
      <c r="Y65" s="187">
        <f>IFERROR(X65/P65,"-")</f>
        <v>4666.6666666667</v>
      </c>
      <c r="Z65" s="187">
        <f>IFERROR(X65/V65,"-")</f>
        <v>7000</v>
      </c>
      <c r="AA65" s="188">
        <f>SUM(X65:X66)-SUM(J65:J66)</f>
        <v>-108000</v>
      </c>
      <c r="AB65" s="85">
        <f>SUM(X65:X66)/SUM(J65:J66)</f>
        <v>0.16923076923077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>
        <v>1</v>
      </c>
      <c r="BQ65" s="122">
        <f>IFERROR(BP65/BN65,"-")</f>
        <v>1</v>
      </c>
      <c r="BR65" s="123">
        <v>11000</v>
      </c>
      <c r="BS65" s="124">
        <f>IFERROR(BR65/BN65,"-")</f>
        <v>11000</v>
      </c>
      <c r="BT65" s="125"/>
      <c r="BU65" s="125">
        <v>1</v>
      </c>
      <c r="BV65" s="125"/>
      <c r="BW65" s="126">
        <v>2</v>
      </c>
      <c r="BX65" s="127">
        <f>IF(P65=0,"",IF(BW65=0,"",(BW65/P65)))</f>
        <v>0.66666666666667</v>
      </c>
      <c r="BY65" s="128">
        <v>1</v>
      </c>
      <c r="BZ65" s="129">
        <f>IFERROR(BY65/BW65,"-")</f>
        <v>0.5</v>
      </c>
      <c r="CA65" s="130">
        <v>3000</v>
      </c>
      <c r="CB65" s="131">
        <f>IFERROR(CA65/BW65,"-")</f>
        <v>1500</v>
      </c>
      <c r="CC65" s="132">
        <v>1</v>
      </c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2</v>
      </c>
      <c r="CP65" s="141">
        <v>14000</v>
      </c>
      <c r="CQ65" s="141">
        <v>11000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184</v>
      </c>
      <c r="C66" s="203"/>
      <c r="D66" s="203" t="s">
        <v>131</v>
      </c>
      <c r="E66" s="203" t="s">
        <v>62</v>
      </c>
      <c r="F66" s="203" t="s">
        <v>75</v>
      </c>
      <c r="G66" s="203"/>
      <c r="H66" s="90"/>
      <c r="I66" s="90"/>
      <c r="J66" s="188"/>
      <c r="K66" s="81">
        <v>50</v>
      </c>
      <c r="L66" s="81">
        <v>34</v>
      </c>
      <c r="M66" s="81">
        <v>10</v>
      </c>
      <c r="N66" s="91">
        <v>7</v>
      </c>
      <c r="O66" s="92">
        <v>0</v>
      </c>
      <c r="P66" s="93">
        <f>N66+O66</f>
        <v>7</v>
      </c>
      <c r="Q66" s="82">
        <f>IFERROR(P66/M66,"-")</f>
        <v>0.7</v>
      </c>
      <c r="R66" s="81">
        <v>1</v>
      </c>
      <c r="S66" s="81">
        <v>1</v>
      </c>
      <c r="T66" s="82">
        <f>IFERROR(S66/(O66+P66),"-")</f>
        <v>0.14285714285714</v>
      </c>
      <c r="U66" s="182"/>
      <c r="V66" s="84">
        <v>1</v>
      </c>
      <c r="W66" s="82">
        <f>IF(P66=0,"-",V66/P66)</f>
        <v>0.14285714285714</v>
      </c>
      <c r="X66" s="186">
        <v>8000</v>
      </c>
      <c r="Y66" s="187">
        <f>IFERROR(X66/P66,"-")</f>
        <v>1142.8571428571</v>
      </c>
      <c r="Z66" s="187">
        <f>IFERROR(X66/V66,"-")</f>
        <v>8000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>
        <v>1</v>
      </c>
      <c r="AW66" s="107">
        <f>IF(P66=0,"",IF(AV66=0,"",(AV66/P66)))</f>
        <v>0.14285714285714</v>
      </c>
      <c r="AX66" s="106"/>
      <c r="AY66" s="108">
        <f>IFERROR(AX66/AV66,"-")</f>
        <v>0</v>
      </c>
      <c r="AZ66" s="109"/>
      <c r="BA66" s="110">
        <f>IFERROR(AZ66/AV66,"-")</f>
        <v>0</v>
      </c>
      <c r="BB66" s="111"/>
      <c r="BC66" s="111"/>
      <c r="BD66" s="111"/>
      <c r="BE66" s="112">
        <v>3</v>
      </c>
      <c r="BF66" s="113">
        <f>IF(P66=0,"",IF(BE66=0,"",(BE66/P66)))</f>
        <v>0.42857142857143</v>
      </c>
      <c r="BG66" s="112">
        <v>1</v>
      </c>
      <c r="BH66" s="114">
        <f>IFERROR(BG66/BE66,"-")</f>
        <v>0.33333333333333</v>
      </c>
      <c r="BI66" s="115">
        <v>8000</v>
      </c>
      <c r="BJ66" s="116">
        <f>IFERROR(BI66/BE66,"-")</f>
        <v>2666.6666666667</v>
      </c>
      <c r="BK66" s="117"/>
      <c r="BL66" s="117">
        <v>1</v>
      </c>
      <c r="BM66" s="117"/>
      <c r="BN66" s="119">
        <v>1</v>
      </c>
      <c r="BO66" s="120">
        <f>IF(P66=0,"",IF(BN66=0,"",(BN66/P66)))</f>
        <v>0.14285714285714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1</v>
      </c>
      <c r="BX66" s="127">
        <f>IF(P66=0,"",IF(BW66=0,"",(BW66/P66)))</f>
        <v>0.14285714285714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>
        <v>1</v>
      </c>
      <c r="CG66" s="134">
        <f>IF(P66=0,"",IF(CF66=0,"",(CF66/P66)))</f>
        <v>0.14285714285714</v>
      </c>
      <c r="CH66" s="135"/>
      <c r="CI66" s="136">
        <f>IFERROR(CH66/CF66,"-")</f>
        <v>0</v>
      </c>
      <c r="CJ66" s="137"/>
      <c r="CK66" s="138">
        <f>IFERROR(CJ66/CF66,"-")</f>
        <v>0</v>
      </c>
      <c r="CL66" s="139"/>
      <c r="CM66" s="139"/>
      <c r="CN66" s="139"/>
      <c r="CO66" s="140">
        <v>1</v>
      </c>
      <c r="CP66" s="141">
        <v>8000</v>
      </c>
      <c r="CQ66" s="141">
        <v>8000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1.0461538461538</v>
      </c>
      <c r="B67" s="203" t="s">
        <v>185</v>
      </c>
      <c r="C67" s="203"/>
      <c r="D67" s="203" t="s">
        <v>78</v>
      </c>
      <c r="E67" s="203" t="s">
        <v>89</v>
      </c>
      <c r="F67" s="203" t="s">
        <v>63</v>
      </c>
      <c r="G67" s="203" t="s">
        <v>183</v>
      </c>
      <c r="H67" s="90" t="s">
        <v>84</v>
      </c>
      <c r="I67" s="205" t="s">
        <v>170</v>
      </c>
      <c r="J67" s="188">
        <v>130000</v>
      </c>
      <c r="K67" s="81">
        <v>3</v>
      </c>
      <c r="L67" s="81">
        <v>0</v>
      </c>
      <c r="M67" s="81">
        <v>28</v>
      </c>
      <c r="N67" s="91">
        <v>1</v>
      </c>
      <c r="O67" s="92">
        <v>0</v>
      </c>
      <c r="P67" s="93">
        <f>N67+O67</f>
        <v>1</v>
      </c>
      <c r="Q67" s="82">
        <f>IFERROR(P67/M67,"-")</f>
        <v>0.035714285714286</v>
      </c>
      <c r="R67" s="81">
        <v>1</v>
      </c>
      <c r="S67" s="81">
        <v>0</v>
      </c>
      <c r="T67" s="82">
        <f>IFERROR(S67/(O67+P67),"-")</f>
        <v>0</v>
      </c>
      <c r="U67" s="182">
        <f>IFERROR(J67/SUM(P67:P68),"-")</f>
        <v>11818.181818182</v>
      </c>
      <c r="V67" s="84">
        <v>1</v>
      </c>
      <c r="W67" s="82">
        <f>IF(P67=0,"-",V67/P67)</f>
        <v>1</v>
      </c>
      <c r="X67" s="186">
        <v>3000</v>
      </c>
      <c r="Y67" s="187">
        <f>IFERROR(X67/P67,"-")</f>
        <v>3000</v>
      </c>
      <c r="Z67" s="187">
        <f>IFERROR(X67/V67,"-")</f>
        <v>3000</v>
      </c>
      <c r="AA67" s="188">
        <f>SUM(X67:X68)-SUM(J67:J68)</f>
        <v>6000</v>
      </c>
      <c r="AB67" s="85">
        <f>SUM(X67:X68)/SUM(J67:J68)</f>
        <v>1.0461538461538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1</v>
      </c>
      <c r="BP67" s="121">
        <v>1</v>
      </c>
      <c r="BQ67" s="122">
        <f>IFERROR(BP67/BN67,"-")</f>
        <v>1</v>
      </c>
      <c r="BR67" s="123">
        <v>3000</v>
      </c>
      <c r="BS67" s="124">
        <f>IFERROR(BR67/BN67,"-")</f>
        <v>3000</v>
      </c>
      <c r="BT67" s="125">
        <v>1</v>
      </c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3000</v>
      </c>
      <c r="CQ67" s="141">
        <v>3000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186</v>
      </c>
      <c r="C68" s="203"/>
      <c r="D68" s="203" t="s">
        <v>78</v>
      </c>
      <c r="E68" s="203" t="s">
        <v>89</v>
      </c>
      <c r="F68" s="203" t="s">
        <v>75</v>
      </c>
      <c r="G68" s="203"/>
      <c r="H68" s="90"/>
      <c r="I68" s="90"/>
      <c r="J68" s="188"/>
      <c r="K68" s="81">
        <v>31</v>
      </c>
      <c r="L68" s="81">
        <v>23</v>
      </c>
      <c r="M68" s="81">
        <v>7</v>
      </c>
      <c r="N68" s="91">
        <v>10</v>
      </c>
      <c r="O68" s="92">
        <v>0</v>
      </c>
      <c r="P68" s="93">
        <f>N68+O68</f>
        <v>10</v>
      </c>
      <c r="Q68" s="82">
        <f>IFERROR(P68/M68,"-")</f>
        <v>1.4285714285714</v>
      </c>
      <c r="R68" s="81">
        <v>2</v>
      </c>
      <c r="S68" s="81">
        <v>3</v>
      </c>
      <c r="T68" s="82">
        <f>IFERROR(S68/(O68+P68),"-")</f>
        <v>0.3</v>
      </c>
      <c r="U68" s="182"/>
      <c r="V68" s="84">
        <v>1</v>
      </c>
      <c r="W68" s="82">
        <f>IF(P68=0,"-",V68/P68)</f>
        <v>0.1</v>
      </c>
      <c r="X68" s="186">
        <v>133000</v>
      </c>
      <c r="Y68" s="187">
        <f>IFERROR(X68/P68,"-")</f>
        <v>13300</v>
      </c>
      <c r="Z68" s="187">
        <f>IFERROR(X68/V68,"-")</f>
        <v>133000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4</v>
      </c>
      <c r="BF68" s="113">
        <f>IF(P68=0,"",IF(BE68=0,"",(BE68/P68)))</f>
        <v>0.4</v>
      </c>
      <c r="BG68" s="112">
        <v>1</v>
      </c>
      <c r="BH68" s="114">
        <f>IFERROR(BG68/BE68,"-")</f>
        <v>0.25</v>
      </c>
      <c r="BI68" s="115">
        <v>163000</v>
      </c>
      <c r="BJ68" s="116">
        <f>IFERROR(BI68/BE68,"-")</f>
        <v>40750</v>
      </c>
      <c r="BK68" s="117"/>
      <c r="BL68" s="117"/>
      <c r="BM68" s="117">
        <v>1</v>
      </c>
      <c r="BN68" s="119">
        <v>3</v>
      </c>
      <c r="BO68" s="120">
        <f>IF(P68=0,"",IF(BN68=0,"",(BN68/P68)))</f>
        <v>0.3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3</v>
      </c>
      <c r="BX68" s="127">
        <f>IF(P68=0,"",IF(BW68=0,"",(BW68/P68)))</f>
        <v>0.3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133000</v>
      </c>
      <c r="CQ68" s="141">
        <v>163000</v>
      </c>
      <c r="CR68" s="141"/>
      <c r="CS68" s="142" t="str">
        <f>IF(AND(CQ68=0,CR68=0),"",IF(AND(CQ68&lt;=100000,CR68&lt;=100000),"",IF(CQ68/CP68&gt;0.7,"男高",IF(CR68/CP68&gt;0.7,"女高",""))))</f>
        <v>男高</v>
      </c>
    </row>
    <row r="69" spans="1:98">
      <c r="A69" s="80">
        <f>AB69</f>
        <v>0.083333333333333</v>
      </c>
      <c r="B69" s="203" t="s">
        <v>187</v>
      </c>
      <c r="C69" s="203"/>
      <c r="D69" s="203" t="s">
        <v>61</v>
      </c>
      <c r="E69" s="203" t="s">
        <v>62</v>
      </c>
      <c r="F69" s="203" t="s">
        <v>63</v>
      </c>
      <c r="G69" s="203" t="s">
        <v>188</v>
      </c>
      <c r="H69" s="90" t="s">
        <v>189</v>
      </c>
      <c r="I69" s="205" t="s">
        <v>170</v>
      </c>
      <c r="J69" s="188">
        <v>120000</v>
      </c>
      <c r="K69" s="81">
        <v>9</v>
      </c>
      <c r="L69" s="81">
        <v>0</v>
      </c>
      <c r="M69" s="81">
        <v>42</v>
      </c>
      <c r="N69" s="91">
        <v>4</v>
      </c>
      <c r="O69" s="92">
        <v>0</v>
      </c>
      <c r="P69" s="93">
        <f>N69+O69</f>
        <v>4</v>
      </c>
      <c r="Q69" s="82">
        <f>IFERROR(P69/M69,"-")</f>
        <v>0.095238095238095</v>
      </c>
      <c r="R69" s="81">
        <v>1</v>
      </c>
      <c r="S69" s="81">
        <v>3</v>
      </c>
      <c r="T69" s="82">
        <f>IFERROR(S69/(O69+P69),"-")</f>
        <v>0.75</v>
      </c>
      <c r="U69" s="182">
        <f>IFERROR(J69/SUM(P69:P70),"-")</f>
        <v>13333.333333333</v>
      </c>
      <c r="V69" s="84">
        <v>1</v>
      </c>
      <c r="W69" s="82">
        <f>IF(P69=0,"-",V69/P69)</f>
        <v>0.25</v>
      </c>
      <c r="X69" s="186">
        <v>4000</v>
      </c>
      <c r="Y69" s="187">
        <f>IFERROR(X69/P69,"-")</f>
        <v>1000</v>
      </c>
      <c r="Z69" s="187">
        <f>IFERROR(X69/V69,"-")</f>
        <v>4000</v>
      </c>
      <c r="AA69" s="188">
        <f>SUM(X69:X70)-SUM(J69:J70)</f>
        <v>-110000</v>
      </c>
      <c r="AB69" s="85">
        <f>SUM(X69:X70)/SUM(J69:J70)</f>
        <v>0.083333333333333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1</v>
      </c>
      <c r="AN69" s="101">
        <f>IF(P69=0,"",IF(AM69=0,"",(AM69/P69)))</f>
        <v>0.25</v>
      </c>
      <c r="AO69" s="100">
        <v>1</v>
      </c>
      <c r="AP69" s="102">
        <f>IFERROR(AP69/AM69,"-")</f>
        <v>0</v>
      </c>
      <c r="AQ69" s="103">
        <v>4000</v>
      </c>
      <c r="AR69" s="104">
        <f>IFERROR(AQ69/AM69,"-")</f>
        <v>4000</v>
      </c>
      <c r="AS69" s="105"/>
      <c r="AT69" s="105">
        <v>1</v>
      </c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3</v>
      </c>
      <c r="BF69" s="113">
        <f>IF(P69=0,"",IF(BE69=0,"",(BE69/P69)))</f>
        <v>0.75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1</v>
      </c>
      <c r="CP69" s="141">
        <v>4000</v>
      </c>
      <c r="CQ69" s="141">
        <v>4000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190</v>
      </c>
      <c r="C70" s="203"/>
      <c r="D70" s="203" t="s">
        <v>61</v>
      </c>
      <c r="E70" s="203" t="s">
        <v>62</v>
      </c>
      <c r="F70" s="203" t="s">
        <v>75</v>
      </c>
      <c r="G70" s="203"/>
      <c r="H70" s="90"/>
      <c r="I70" s="90"/>
      <c r="J70" s="188"/>
      <c r="K70" s="81">
        <v>41</v>
      </c>
      <c r="L70" s="81">
        <v>18</v>
      </c>
      <c r="M70" s="81">
        <v>5</v>
      </c>
      <c r="N70" s="91">
        <v>5</v>
      </c>
      <c r="O70" s="92">
        <v>0</v>
      </c>
      <c r="P70" s="93">
        <f>N70+O70</f>
        <v>5</v>
      </c>
      <c r="Q70" s="82">
        <f>IFERROR(P70/M70,"-")</f>
        <v>1</v>
      </c>
      <c r="R70" s="81">
        <v>1</v>
      </c>
      <c r="S70" s="81">
        <v>0</v>
      </c>
      <c r="T70" s="82">
        <f>IFERROR(S70/(O70+P70),"-")</f>
        <v>0</v>
      </c>
      <c r="U70" s="182"/>
      <c r="V70" s="84">
        <v>3</v>
      </c>
      <c r="W70" s="82">
        <f>IF(P70=0,"-",V70/P70)</f>
        <v>0.6</v>
      </c>
      <c r="X70" s="186">
        <v>6000</v>
      </c>
      <c r="Y70" s="187">
        <f>IFERROR(X70/P70,"-")</f>
        <v>1200</v>
      </c>
      <c r="Z70" s="187">
        <f>IFERROR(X70/V70,"-")</f>
        <v>2000</v>
      </c>
      <c r="AA70" s="188"/>
      <c r="AB70" s="85"/>
      <c r="AC70" s="79"/>
      <c r="AD70" s="94">
        <v>1</v>
      </c>
      <c r="AE70" s="95">
        <f>IF(P70=0,"",IF(AD70=0,"",(AD70/P70)))</f>
        <v>0.2</v>
      </c>
      <c r="AF70" s="94">
        <v>1</v>
      </c>
      <c r="AG70" s="96">
        <f>IFERROR(AF70/AD70,"-")</f>
        <v>1</v>
      </c>
      <c r="AH70" s="97">
        <v>1000</v>
      </c>
      <c r="AI70" s="98">
        <f>IFERROR(AH70/AD70,"-")</f>
        <v>1000</v>
      </c>
      <c r="AJ70" s="99">
        <v>1</v>
      </c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2</v>
      </c>
      <c r="BO70" s="120">
        <f>IF(P70=0,"",IF(BN70=0,"",(BN70/P70)))</f>
        <v>0.4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>
        <v>2</v>
      </c>
      <c r="CG70" s="134">
        <f>IF(P70=0,"",IF(CF70=0,"",(CF70/P70)))</f>
        <v>0.4</v>
      </c>
      <c r="CH70" s="135">
        <v>2</v>
      </c>
      <c r="CI70" s="136">
        <f>IFERROR(CH70/CF70,"-")</f>
        <v>1</v>
      </c>
      <c r="CJ70" s="137">
        <v>55000</v>
      </c>
      <c r="CK70" s="138">
        <f>IFERROR(CJ70/CF70,"-")</f>
        <v>27500</v>
      </c>
      <c r="CL70" s="139">
        <v>1</v>
      </c>
      <c r="CM70" s="139"/>
      <c r="CN70" s="139">
        <v>1</v>
      </c>
      <c r="CO70" s="140">
        <v>3</v>
      </c>
      <c r="CP70" s="141">
        <v>6000</v>
      </c>
      <c r="CQ70" s="141">
        <v>50000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3.95</v>
      </c>
      <c r="B71" s="203" t="s">
        <v>191</v>
      </c>
      <c r="C71" s="203"/>
      <c r="D71" s="203" t="s">
        <v>93</v>
      </c>
      <c r="E71" s="203" t="s">
        <v>62</v>
      </c>
      <c r="F71" s="203" t="s">
        <v>63</v>
      </c>
      <c r="G71" s="203" t="s">
        <v>192</v>
      </c>
      <c r="H71" s="90" t="s">
        <v>84</v>
      </c>
      <c r="I71" s="204" t="s">
        <v>66</v>
      </c>
      <c r="J71" s="188">
        <v>80000</v>
      </c>
      <c r="K71" s="81">
        <v>8</v>
      </c>
      <c r="L71" s="81">
        <v>0</v>
      </c>
      <c r="M71" s="81">
        <v>37</v>
      </c>
      <c r="N71" s="91">
        <v>2</v>
      </c>
      <c r="O71" s="92">
        <v>0</v>
      </c>
      <c r="P71" s="93">
        <f>N71+O71</f>
        <v>2</v>
      </c>
      <c r="Q71" s="82">
        <f>IFERROR(P71/M71,"-")</f>
        <v>0.054054054054054</v>
      </c>
      <c r="R71" s="81">
        <v>1</v>
      </c>
      <c r="S71" s="81">
        <v>1</v>
      </c>
      <c r="T71" s="82">
        <f>IFERROR(S71/(O71+P71),"-")</f>
        <v>0.5</v>
      </c>
      <c r="U71" s="182">
        <f>IFERROR(J71/SUM(P71:P72),"-")</f>
        <v>10000</v>
      </c>
      <c r="V71" s="84">
        <v>1</v>
      </c>
      <c r="W71" s="82">
        <f>IF(P71=0,"-",V71/P71)</f>
        <v>0.5</v>
      </c>
      <c r="X71" s="186">
        <v>3000</v>
      </c>
      <c r="Y71" s="187">
        <f>IFERROR(X71/P71,"-")</f>
        <v>1500</v>
      </c>
      <c r="Z71" s="187">
        <f>IFERROR(X71/V71,"-")</f>
        <v>3000</v>
      </c>
      <c r="AA71" s="188">
        <f>SUM(X71:X72)-SUM(J71:J72)</f>
        <v>236000</v>
      </c>
      <c r="AB71" s="85">
        <f>SUM(X71:X72)/SUM(J71:J72)</f>
        <v>3.95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1</v>
      </c>
      <c r="BX71" s="127">
        <f>IF(P71=0,"",IF(BW71=0,"",(BW71/P71)))</f>
        <v>0.5</v>
      </c>
      <c r="BY71" s="128">
        <v>1</v>
      </c>
      <c r="BZ71" s="129">
        <f>IFERROR(BY71/BW71,"-")</f>
        <v>1</v>
      </c>
      <c r="CA71" s="130">
        <v>3000</v>
      </c>
      <c r="CB71" s="131">
        <f>IFERROR(CA71/BW71,"-")</f>
        <v>3000</v>
      </c>
      <c r="CC71" s="132">
        <v>1</v>
      </c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1</v>
      </c>
      <c r="CP71" s="141">
        <v>3000</v>
      </c>
      <c r="CQ71" s="141">
        <v>3000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193</v>
      </c>
      <c r="C72" s="203"/>
      <c r="D72" s="203" t="s">
        <v>93</v>
      </c>
      <c r="E72" s="203" t="s">
        <v>62</v>
      </c>
      <c r="F72" s="203" t="s">
        <v>75</v>
      </c>
      <c r="G72" s="203"/>
      <c r="H72" s="90"/>
      <c r="I72" s="90"/>
      <c r="J72" s="188"/>
      <c r="K72" s="81">
        <v>37</v>
      </c>
      <c r="L72" s="81">
        <v>24</v>
      </c>
      <c r="M72" s="81">
        <v>3</v>
      </c>
      <c r="N72" s="91">
        <v>6</v>
      </c>
      <c r="O72" s="92">
        <v>0</v>
      </c>
      <c r="P72" s="93">
        <f>N72+O72</f>
        <v>6</v>
      </c>
      <c r="Q72" s="82">
        <f>IFERROR(P72/M72,"-")</f>
        <v>2</v>
      </c>
      <c r="R72" s="81">
        <v>2</v>
      </c>
      <c r="S72" s="81">
        <v>4</v>
      </c>
      <c r="T72" s="82">
        <f>IFERROR(S72/(O72+P72),"-")</f>
        <v>0.66666666666667</v>
      </c>
      <c r="U72" s="182"/>
      <c r="V72" s="84">
        <v>3</v>
      </c>
      <c r="W72" s="82">
        <f>IF(P72=0,"-",V72/P72)</f>
        <v>0.5</v>
      </c>
      <c r="X72" s="186">
        <v>313000</v>
      </c>
      <c r="Y72" s="187">
        <f>IFERROR(X72/P72,"-")</f>
        <v>52166.666666667</v>
      </c>
      <c r="Z72" s="187">
        <f>IFERROR(X72/V72,"-")</f>
        <v>104333.33333333</v>
      </c>
      <c r="AA72" s="188"/>
      <c r="AB72" s="85"/>
      <c r="AC72" s="79"/>
      <c r="AD72" s="94">
        <v>1</v>
      </c>
      <c r="AE72" s="95">
        <f>IF(P72=0,"",IF(AD72=0,"",(AD72/P72)))</f>
        <v>0.16666666666667</v>
      </c>
      <c r="AF72" s="94">
        <v>1</v>
      </c>
      <c r="AG72" s="96">
        <f>IFERROR(AF72/AD72,"-")</f>
        <v>1</v>
      </c>
      <c r="AH72" s="97">
        <v>3000</v>
      </c>
      <c r="AI72" s="98">
        <f>IFERROR(AH72/AD72,"-")</f>
        <v>3000</v>
      </c>
      <c r="AJ72" s="99">
        <v>1</v>
      </c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0.16666666666667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4</v>
      </c>
      <c r="BO72" s="120">
        <f>IF(P72=0,"",IF(BN72=0,"",(BN72/P72)))</f>
        <v>0.66666666666667</v>
      </c>
      <c r="BP72" s="121">
        <v>2</v>
      </c>
      <c r="BQ72" s="122">
        <f>IFERROR(BP72/BN72,"-")</f>
        <v>0.5</v>
      </c>
      <c r="BR72" s="123">
        <v>310000</v>
      </c>
      <c r="BS72" s="124">
        <f>IFERROR(BR72/BN72,"-")</f>
        <v>77500</v>
      </c>
      <c r="BT72" s="125">
        <v>1</v>
      </c>
      <c r="BU72" s="125"/>
      <c r="BV72" s="125">
        <v>1</v>
      </c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3</v>
      </c>
      <c r="CP72" s="141">
        <v>313000</v>
      </c>
      <c r="CQ72" s="141">
        <v>305000</v>
      </c>
      <c r="CR72" s="141"/>
      <c r="CS72" s="142" t="str">
        <f>IF(AND(CQ72=0,CR72=0),"",IF(AND(CQ72&lt;=100000,CR72&lt;=100000),"",IF(CQ72/CP72&gt;0.7,"男高",IF(CR72/CP72&gt;0.7,"女高",""))))</f>
        <v>男高</v>
      </c>
    </row>
    <row r="73" spans="1:98">
      <c r="A73" s="80">
        <f>AB73</f>
        <v>0.34</v>
      </c>
      <c r="B73" s="203" t="s">
        <v>194</v>
      </c>
      <c r="C73" s="203"/>
      <c r="D73" s="203" t="s">
        <v>75</v>
      </c>
      <c r="E73" s="203" t="s">
        <v>62</v>
      </c>
      <c r="F73" s="203" t="s">
        <v>63</v>
      </c>
      <c r="G73" s="203" t="s">
        <v>173</v>
      </c>
      <c r="H73" s="90" t="s">
        <v>96</v>
      </c>
      <c r="I73" s="90" t="s">
        <v>195</v>
      </c>
      <c r="J73" s="188">
        <v>50000</v>
      </c>
      <c r="K73" s="81">
        <v>1</v>
      </c>
      <c r="L73" s="81">
        <v>0</v>
      </c>
      <c r="M73" s="81">
        <v>13</v>
      </c>
      <c r="N73" s="91">
        <v>1</v>
      </c>
      <c r="O73" s="92">
        <v>0</v>
      </c>
      <c r="P73" s="93">
        <f>N73+O73</f>
        <v>1</v>
      </c>
      <c r="Q73" s="82">
        <f>IFERROR(P73/M73,"-")</f>
        <v>0.076923076923077</v>
      </c>
      <c r="R73" s="81">
        <v>0</v>
      </c>
      <c r="S73" s="81">
        <v>0</v>
      </c>
      <c r="T73" s="82">
        <f>IFERROR(S73/(O73+P73),"-")</f>
        <v>0</v>
      </c>
      <c r="U73" s="182">
        <f>IFERROR(J73/SUM(P73:P74),"-")</f>
        <v>8333.3333333333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-33000</v>
      </c>
      <c r="AB73" s="85">
        <f>SUM(X73:X74)/SUM(J73:J74)</f>
        <v>0.34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1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196</v>
      </c>
      <c r="C74" s="203"/>
      <c r="D74" s="203" t="s">
        <v>75</v>
      </c>
      <c r="E74" s="203" t="s">
        <v>62</v>
      </c>
      <c r="F74" s="203" t="s">
        <v>75</v>
      </c>
      <c r="G74" s="203"/>
      <c r="H74" s="90"/>
      <c r="I74" s="90"/>
      <c r="J74" s="188"/>
      <c r="K74" s="81">
        <v>15</v>
      </c>
      <c r="L74" s="81">
        <v>9</v>
      </c>
      <c r="M74" s="81">
        <v>26</v>
      </c>
      <c r="N74" s="91">
        <v>5</v>
      </c>
      <c r="O74" s="92">
        <v>0</v>
      </c>
      <c r="P74" s="93">
        <f>N74+O74</f>
        <v>5</v>
      </c>
      <c r="Q74" s="82">
        <f>IFERROR(P74/M74,"-")</f>
        <v>0.19230769230769</v>
      </c>
      <c r="R74" s="81">
        <v>2</v>
      </c>
      <c r="S74" s="81">
        <v>1</v>
      </c>
      <c r="T74" s="82">
        <f>IFERROR(S74/(O74+P74),"-")</f>
        <v>0.2</v>
      </c>
      <c r="U74" s="182"/>
      <c r="V74" s="84">
        <v>2</v>
      </c>
      <c r="W74" s="82">
        <f>IF(P74=0,"-",V74/P74)</f>
        <v>0.4</v>
      </c>
      <c r="X74" s="186">
        <v>17000</v>
      </c>
      <c r="Y74" s="187">
        <f>IFERROR(X74/P74,"-")</f>
        <v>3400</v>
      </c>
      <c r="Z74" s="187">
        <f>IFERROR(X74/V74,"-")</f>
        <v>8500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0.2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2</v>
      </c>
      <c r="BO74" s="120">
        <f>IF(P74=0,"",IF(BN74=0,"",(BN74/P74)))</f>
        <v>0.4</v>
      </c>
      <c r="BP74" s="121">
        <v>1</v>
      </c>
      <c r="BQ74" s="122">
        <f>IFERROR(BP74/BN74,"-")</f>
        <v>0.5</v>
      </c>
      <c r="BR74" s="123">
        <v>5000</v>
      </c>
      <c r="BS74" s="124">
        <f>IFERROR(BR74/BN74,"-")</f>
        <v>2500</v>
      </c>
      <c r="BT74" s="125">
        <v>1</v>
      </c>
      <c r="BU74" s="125"/>
      <c r="BV74" s="125"/>
      <c r="BW74" s="126">
        <v>1</v>
      </c>
      <c r="BX74" s="127">
        <f>IF(P74=0,"",IF(BW74=0,"",(BW74/P74)))</f>
        <v>0.2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>
        <v>1</v>
      </c>
      <c r="CG74" s="134">
        <f>IF(P74=0,"",IF(CF74=0,"",(CF74/P74)))</f>
        <v>0.2</v>
      </c>
      <c r="CH74" s="135">
        <v>1</v>
      </c>
      <c r="CI74" s="136">
        <f>IFERROR(CH74/CF74,"-")</f>
        <v>1</v>
      </c>
      <c r="CJ74" s="137">
        <v>12000</v>
      </c>
      <c r="CK74" s="138">
        <f>IFERROR(CJ74/CF74,"-")</f>
        <v>12000</v>
      </c>
      <c r="CL74" s="139"/>
      <c r="CM74" s="139"/>
      <c r="CN74" s="139">
        <v>1</v>
      </c>
      <c r="CO74" s="140">
        <v>2</v>
      </c>
      <c r="CP74" s="141">
        <v>17000</v>
      </c>
      <c r="CQ74" s="141">
        <v>12000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</v>
      </c>
      <c r="B75" s="203" t="s">
        <v>197</v>
      </c>
      <c r="C75" s="203"/>
      <c r="D75" s="203" t="s">
        <v>75</v>
      </c>
      <c r="E75" s="203" t="s">
        <v>89</v>
      </c>
      <c r="F75" s="203" t="s">
        <v>63</v>
      </c>
      <c r="G75" s="203" t="s">
        <v>173</v>
      </c>
      <c r="H75" s="90" t="s">
        <v>96</v>
      </c>
      <c r="I75" s="90" t="s">
        <v>198</v>
      </c>
      <c r="J75" s="188">
        <v>50000</v>
      </c>
      <c r="K75" s="81">
        <v>7</v>
      </c>
      <c r="L75" s="81">
        <v>0</v>
      </c>
      <c r="M75" s="81">
        <v>37</v>
      </c>
      <c r="N75" s="91">
        <v>4</v>
      </c>
      <c r="O75" s="92">
        <v>0</v>
      </c>
      <c r="P75" s="93">
        <f>N75+O75</f>
        <v>4</v>
      </c>
      <c r="Q75" s="82">
        <f>IFERROR(P75/M75,"-")</f>
        <v>0.10810810810811</v>
      </c>
      <c r="R75" s="81">
        <v>0</v>
      </c>
      <c r="S75" s="81">
        <v>3</v>
      </c>
      <c r="T75" s="82">
        <f>IFERROR(S75/(O75+P75),"-")</f>
        <v>0.75</v>
      </c>
      <c r="U75" s="182">
        <f>IFERROR(J75/SUM(P75:P76),"-")</f>
        <v>10000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-50000</v>
      </c>
      <c r="AB75" s="85">
        <f>SUM(X75:X76)/SUM(J75:J76)</f>
        <v>0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>
        <v>2</v>
      </c>
      <c r="AW75" s="107">
        <f>IF(P75=0,"",IF(AV75=0,"",(AV75/P75)))</f>
        <v>0.5</v>
      </c>
      <c r="AX75" s="106"/>
      <c r="AY75" s="108">
        <f>IFERROR(AX75/AV75,"-")</f>
        <v>0</v>
      </c>
      <c r="AZ75" s="109"/>
      <c r="BA75" s="110">
        <f>IFERROR(AZ75/AV75,"-")</f>
        <v>0</v>
      </c>
      <c r="BB75" s="111"/>
      <c r="BC75" s="111"/>
      <c r="BD75" s="111"/>
      <c r="BE75" s="112">
        <v>1</v>
      </c>
      <c r="BF75" s="113">
        <f>IF(P75=0,"",IF(BE75=0,"",(BE75/P75)))</f>
        <v>0.25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1</v>
      </c>
      <c r="BO75" s="120">
        <f>IF(P75=0,"",IF(BN75=0,"",(BN75/P75)))</f>
        <v>0.25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199</v>
      </c>
      <c r="C76" s="203"/>
      <c r="D76" s="203" t="s">
        <v>75</v>
      </c>
      <c r="E76" s="203" t="s">
        <v>89</v>
      </c>
      <c r="F76" s="203" t="s">
        <v>75</v>
      </c>
      <c r="G76" s="203"/>
      <c r="H76" s="90"/>
      <c r="I76" s="90"/>
      <c r="J76" s="188"/>
      <c r="K76" s="81">
        <v>9</v>
      </c>
      <c r="L76" s="81">
        <v>9</v>
      </c>
      <c r="M76" s="81">
        <v>1</v>
      </c>
      <c r="N76" s="91">
        <v>1</v>
      </c>
      <c r="O76" s="92">
        <v>0</v>
      </c>
      <c r="P76" s="93">
        <f>N76+O76</f>
        <v>1</v>
      </c>
      <c r="Q76" s="82">
        <f>IFERROR(P76/M76,"-")</f>
        <v>1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>
        <v>1</v>
      </c>
      <c r="BF76" s="113">
        <f>IF(P76=0,"",IF(BE76=0,"",(BE76/P76)))</f>
        <v>1</v>
      </c>
      <c r="BG76" s="112"/>
      <c r="BH76" s="114">
        <f>IFERROR(BG76/BE76,"-")</f>
        <v>0</v>
      </c>
      <c r="BI76" s="115"/>
      <c r="BJ76" s="116">
        <f>IFERROR(BI76/BE76,"-")</f>
        <v>0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0.05</v>
      </c>
      <c r="B77" s="203" t="s">
        <v>200</v>
      </c>
      <c r="C77" s="203"/>
      <c r="D77" s="203" t="s">
        <v>201</v>
      </c>
      <c r="E77" s="203" t="s">
        <v>94</v>
      </c>
      <c r="F77" s="203" t="s">
        <v>63</v>
      </c>
      <c r="G77" s="203" t="s">
        <v>188</v>
      </c>
      <c r="H77" s="90" t="s">
        <v>202</v>
      </c>
      <c r="I77" s="204" t="s">
        <v>175</v>
      </c>
      <c r="J77" s="188">
        <v>100000</v>
      </c>
      <c r="K77" s="81">
        <v>4</v>
      </c>
      <c r="L77" s="81">
        <v>0</v>
      </c>
      <c r="M77" s="81">
        <v>35</v>
      </c>
      <c r="N77" s="91">
        <v>2</v>
      </c>
      <c r="O77" s="92">
        <v>0</v>
      </c>
      <c r="P77" s="93">
        <f>N77+O77</f>
        <v>2</v>
      </c>
      <c r="Q77" s="82">
        <f>IFERROR(P77/M77,"-")</f>
        <v>0.057142857142857</v>
      </c>
      <c r="R77" s="81">
        <v>0</v>
      </c>
      <c r="S77" s="81">
        <v>1</v>
      </c>
      <c r="T77" s="82">
        <f>IFERROR(S77/(O77+P77),"-")</f>
        <v>0.5</v>
      </c>
      <c r="U77" s="182">
        <f>IFERROR(J77/SUM(P77:P81),"-")</f>
        <v>11111.111111111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SUM(X77:X81)-SUM(J77:J81)</f>
        <v>-95000</v>
      </c>
      <c r="AB77" s="85">
        <f>SUM(X77:X81)/SUM(J77:J81)</f>
        <v>0.05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0.5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>
        <v>1</v>
      </c>
      <c r="BX77" s="127">
        <f>IF(P77=0,"",IF(BW77=0,"",(BW77/P77)))</f>
        <v>0.5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203</v>
      </c>
      <c r="C78" s="203"/>
      <c r="D78" s="203" t="s">
        <v>201</v>
      </c>
      <c r="E78" s="203" t="s">
        <v>98</v>
      </c>
      <c r="F78" s="203" t="s">
        <v>63</v>
      </c>
      <c r="G78" s="203" t="s">
        <v>188</v>
      </c>
      <c r="H78" s="90" t="s">
        <v>202</v>
      </c>
      <c r="I78" s="205" t="s">
        <v>90</v>
      </c>
      <c r="J78" s="188"/>
      <c r="K78" s="81">
        <v>6</v>
      </c>
      <c r="L78" s="81">
        <v>0</v>
      </c>
      <c r="M78" s="81">
        <v>23</v>
      </c>
      <c r="N78" s="91">
        <v>3</v>
      </c>
      <c r="O78" s="92">
        <v>0</v>
      </c>
      <c r="P78" s="93">
        <f>N78+O78</f>
        <v>3</v>
      </c>
      <c r="Q78" s="82">
        <f>IFERROR(P78/M78,"-")</f>
        <v>0.1304347826087</v>
      </c>
      <c r="R78" s="81">
        <v>0</v>
      </c>
      <c r="S78" s="81">
        <v>3</v>
      </c>
      <c r="T78" s="82">
        <f>IFERROR(S78/(O78+P78),"-")</f>
        <v>1</v>
      </c>
      <c r="U78" s="182"/>
      <c r="V78" s="84">
        <v>1</v>
      </c>
      <c r="W78" s="82">
        <f>IF(P78=0,"-",V78/P78)</f>
        <v>0.33333333333333</v>
      </c>
      <c r="X78" s="186">
        <v>5000</v>
      </c>
      <c r="Y78" s="187">
        <f>IFERROR(X78/P78,"-")</f>
        <v>1666.6666666667</v>
      </c>
      <c r="Z78" s="187">
        <f>IFERROR(X78/V78,"-")</f>
        <v>5000</v>
      </c>
      <c r="AA78" s="188"/>
      <c r="AB78" s="85"/>
      <c r="AC78" s="79"/>
      <c r="AD78" s="94">
        <v>1</v>
      </c>
      <c r="AE78" s="95">
        <f>IF(P78=0,"",IF(AD78=0,"",(AD78/P78)))</f>
        <v>0.33333333333333</v>
      </c>
      <c r="AF78" s="94"/>
      <c r="AG78" s="96">
        <f>IFERROR(AF78/AD78,"-")</f>
        <v>0</v>
      </c>
      <c r="AH78" s="97"/>
      <c r="AI78" s="98">
        <f>IFERROR(AH78/AD78,"-")</f>
        <v>0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0.33333333333333</v>
      </c>
      <c r="BG78" s="112">
        <v>1</v>
      </c>
      <c r="BH78" s="114">
        <f>IFERROR(BG78/BE78,"-")</f>
        <v>1</v>
      </c>
      <c r="BI78" s="115">
        <v>5000</v>
      </c>
      <c r="BJ78" s="116">
        <f>IFERROR(BI78/BE78,"-")</f>
        <v>5000</v>
      </c>
      <c r="BK78" s="117">
        <v>1</v>
      </c>
      <c r="BL78" s="117"/>
      <c r="BM78" s="117"/>
      <c r="BN78" s="119">
        <v>1</v>
      </c>
      <c r="BO78" s="120">
        <f>IF(P78=0,"",IF(BN78=0,"",(BN78/P78)))</f>
        <v>0.33333333333333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5000</v>
      </c>
      <c r="CQ78" s="141">
        <v>5000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204</v>
      </c>
      <c r="C79" s="203"/>
      <c r="D79" s="203" t="s">
        <v>201</v>
      </c>
      <c r="E79" s="203" t="s">
        <v>101</v>
      </c>
      <c r="F79" s="203" t="s">
        <v>63</v>
      </c>
      <c r="G79" s="203" t="s">
        <v>188</v>
      </c>
      <c r="H79" s="90" t="s">
        <v>202</v>
      </c>
      <c r="I79" s="204" t="s">
        <v>154</v>
      </c>
      <c r="J79" s="188"/>
      <c r="K79" s="81">
        <v>0</v>
      </c>
      <c r="L79" s="81">
        <v>0</v>
      </c>
      <c r="M79" s="81">
        <v>15</v>
      </c>
      <c r="N79" s="91">
        <v>0</v>
      </c>
      <c r="O79" s="92">
        <v>0</v>
      </c>
      <c r="P79" s="93">
        <f>N79+O79</f>
        <v>0</v>
      </c>
      <c r="Q79" s="82">
        <f>IFERROR(P79/M79,"-")</f>
        <v>0</v>
      </c>
      <c r="R79" s="81">
        <v>0</v>
      </c>
      <c r="S79" s="81">
        <v>0</v>
      </c>
      <c r="T79" s="82" t="str">
        <f>IFERROR(S79/(O79+P79),"-")</f>
        <v>-</v>
      </c>
      <c r="U79" s="182"/>
      <c r="V79" s="84">
        <v>0</v>
      </c>
      <c r="W79" s="82" t="str">
        <f>IF(P79=0,"-",V79/P79)</f>
        <v>-</v>
      </c>
      <c r="X79" s="186">
        <v>0</v>
      </c>
      <c r="Y79" s="187" t="str">
        <f>IFERROR(X79/P79,"-")</f>
        <v>-</v>
      </c>
      <c r="Z79" s="187" t="str">
        <f>IFERROR(X79/V79,"-")</f>
        <v>-</v>
      </c>
      <c r="AA79" s="188"/>
      <c r="AB79" s="85"/>
      <c r="AC79" s="79"/>
      <c r="AD79" s="94"/>
      <c r="AE79" s="95" t="str">
        <f>IF(P79=0,"",IF(AD79=0,"",(AD79/P79)))</f>
        <v/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 t="str">
        <f>IF(P79=0,"",IF(AM79=0,"",(AM79/P79)))</f>
        <v/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 t="str">
        <f>IF(P79=0,"",IF(AV79=0,"",(AV79/P79)))</f>
        <v/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 t="str">
        <f>IF(P79=0,"",IF(BE79=0,"",(BE79/P79)))</f>
        <v/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/>
      <c r="BO79" s="120" t="str">
        <f>IF(P79=0,"",IF(BN79=0,"",(BN79/P79)))</f>
        <v/>
      </c>
      <c r="BP79" s="121"/>
      <c r="BQ79" s="122" t="str">
        <f>IFERROR(BP79/BN79,"-")</f>
        <v>-</v>
      </c>
      <c r="BR79" s="123"/>
      <c r="BS79" s="124" t="str">
        <f>IFERROR(BR79/BN79,"-")</f>
        <v>-</v>
      </c>
      <c r="BT79" s="125"/>
      <c r="BU79" s="125"/>
      <c r="BV79" s="125"/>
      <c r="BW79" s="126"/>
      <c r="BX79" s="127" t="str">
        <f>IF(P79=0,"",IF(BW79=0,"",(BW79/P79)))</f>
        <v/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 t="str">
        <f>IF(P79=0,"",IF(CF79=0,"",(CF79/P79)))</f>
        <v/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205</v>
      </c>
      <c r="C80" s="203"/>
      <c r="D80" s="203" t="s">
        <v>201</v>
      </c>
      <c r="E80" s="203" t="s">
        <v>104</v>
      </c>
      <c r="F80" s="203" t="s">
        <v>63</v>
      </c>
      <c r="G80" s="203" t="s">
        <v>188</v>
      </c>
      <c r="H80" s="90" t="s">
        <v>202</v>
      </c>
      <c r="I80" s="205" t="s">
        <v>160</v>
      </c>
      <c r="J80" s="188"/>
      <c r="K80" s="81">
        <v>8</v>
      </c>
      <c r="L80" s="81">
        <v>0</v>
      </c>
      <c r="M80" s="81">
        <v>28</v>
      </c>
      <c r="N80" s="91">
        <v>1</v>
      </c>
      <c r="O80" s="92">
        <v>0</v>
      </c>
      <c r="P80" s="93">
        <f>N80+O80</f>
        <v>1</v>
      </c>
      <c r="Q80" s="82">
        <f>IFERROR(P80/M80,"-")</f>
        <v>0.035714285714286</v>
      </c>
      <c r="R80" s="81">
        <v>0</v>
      </c>
      <c r="S80" s="81">
        <v>1</v>
      </c>
      <c r="T80" s="82">
        <f>IFERROR(S80/(O80+P80),"-")</f>
        <v>1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>
        <v>1</v>
      </c>
      <c r="AW80" s="107">
        <f>IF(P80=0,"",IF(AV80=0,"",(AV80/P80)))</f>
        <v>1</v>
      </c>
      <c r="AX80" s="106"/>
      <c r="AY80" s="108">
        <f>IFERROR(AX80/AV80,"-")</f>
        <v>0</v>
      </c>
      <c r="AZ80" s="109"/>
      <c r="BA80" s="110">
        <f>IFERROR(AZ80/AV80,"-")</f>
        <v>0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206</v>
      </c>
      <c r="C81" s="203"/>
      <c r="D81" s="203" t="s">
        <v>74</v>
      </c>
      <c r="E81" s="203" t="s">
        <v>74</v>
      </c>
      <c r="F81" s="203" t="s">
        <v>75</v>
      </c>
      <c r="G81" s="203" t="s">
        <v>125</v>
      </c>
      <c r="H81" s="90"/>
      <c r="I81" s="90"/>
      <c r="J81" s="188"/>
      <c r="K81" s="81">
        <v>78</v>
      </c>
      <c r="L81" s="81">
        <v>38</v>
      </c>
      <c r="M81" s="81">
        <v>15</v>
      </c>
      <c r="N81" s="91">
        <v>3</v>
      </c>
      <c r="O81" s="92">
        <v>0</v>
      </c>
      <c r="P81" s="93">
        <f>N81+O81</f>
        <v>3</v>
      </c>
      <c r="Q81" s="82">
        <f>IFERROR(P81/M81,"-")</f>
        <v>0.2</v>
      </c>
      <c r="R81" s="81">
        <v>0</v>
      </c>
      <c r="S81" s="81">
        <v>0</v>
      </c>
      <c r="T81" s="82">
        <f>IFERROR(S81/(O81+P81),"-")</f>
        <v>0</v>
      </c>
      <c r="U81" s="182"/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1</v>
      </c>
      <c r="BF81" s="113">
        <f>IF(P81=0,"",IF(BE81=0,"",(BE81/P81)))</f>
        <v>0.33333333333333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2</v>
      </c>
      <c r="BO81" s="120">
        <f>IF(P81=0,"",IF(BN81=0,"",(BN81/P81)))</f>
        <v>0.66666666666667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30"/>
      <c r="B82" s="87"/>
      <c r="C82" s="88"/>
      <c r="D82" s="88"/>
      <c r="E82" s="88"/>
      <c r="F82" s="89"/>
      <c r="G82" s="90"/>
      <c r="H82" s="90"/>
      <c r="I82" s="90"/>
      <c r="J82" s="192"/>
      <c r="K82" s="34"/>
      <c r="L82" s="34"/>
      <c r="M82" s="31"/>
      <c r="N82" s="23"/>
      <c r="O82" s="23"/>
      <c r="P82" s="23"/>
      <c r="Q82" s="33"/>
      <c r="R82" s="32"/>
      <c r="S82" s="23"/>
      <c r="T82" s="32"/>
      <c r="U82" s="183"/>
      <c r="V82" s="25"/>
      <c r="W82" s="25"/>
      <c r="X82" s="189"/>
      <c r="Y82" s="189"/>
      <c r="Z82" s="189"/>
      <c r="AA82" s="189"/>
      <c r="AB82" s="33"/>
      <c r="AC82" s="59"/>
      <c r="AD82" s="63"/>
      <c r="AE82" s="64"/>
      <c r="AF82" s="63"/>
      <c r="AG82" s="67"/>
      <c r="AH82" s="68"/>
      <c r="AI82" s="69"/>
      <c r="AJ82" s="70"/>
      <c r="AK82" s="70"/>
      <c r="AL82" s="70"/>
      <c r="AM82" s="63"/>
      <c r="AN82" s="64"/>
      <c r="AO82" s="63"/>
      <c r="AP82" s="67"/>
      <c r="AQ82" s="68"/>
      <c r="AR82" s="69"/>
      <c r="AS82" s="70"/>
      <c r="AT82" s="70"/>
      <c r="AU82" s="70"/>
      <c r="AV82" s="63"/>
      <c r="AW82" s="64"/>
      <c r="AX82" s="63"/>
      <c r="AY82" s="67"/>
      <c r="AZ82" s="68"/>
      <c r="BA82" s="69"/>
      <c r="BB82" s="70"/>
      <c r="BC82" s="70"/>
      <c r="BD82" s="70"/>
      <c r="BE82" s="63"/>
      <c r="BF82" s="64"/>
      <c r="BG82" s="63"/>
      <c r="BH82" s="67"/>
      <c r="BI82" s="68"/>
      <c r="BJ82" s="69"/>
      <c r="BK82" s="70"/>
      <c r="BL82" s="70"/>
      <c r="BM82" s="70"/>
      <c r="BN82" s="65"/>
      <c r="BO82" s="66"/>
      <c r="BP82" s="63"/>
      <c r="BQ82" s="67"/>
      <c r="BR82" s="68"/>
      <c r="BS82" s="69"/>
      <c r="BT82" s="70"/>
      <c r="BU82" s="70"/>
      <c r="BV82" s="70"/>
      <c r="BW82" s="65"/>
      <c r="BX82" s="66"/>
      <c r="BY82" s="63"/>
      <c r="BZ82" s="67"/>
      <c r="CA82" s="68"/>
      <c r="CB82" s="69"/>
      <c r="CC82" s="70"/>
      <c r="CD82" s="70"/>
      <c r="CE82" s="70"/>
      <c r="CF82" s="65"/>
      <c r="CG82" s="66"/>
      <c r="CH82" s="63"/>
      <c r="CI82" s="67"/>
      <c r="CJ82" s="68"/>
      <c r="CK82" s="69"/>
      <c r="CL82" s="70"/>
      <c r="CM82" s="70"/>
      <c r="CN82" s="70"/>
      <c r="CO82" s="71"/>
      <c r="CP82" s="68"/>
      <c r="CQ82" s="68"/>
      <c r="CR82" s="68"/>
      <c r="CS82" s="72"/>
    </row>
    <row r="83" spans="1:98">
      <c r="A83" s="30"/>
      <c r="B83" s="37"/>
      <c r="C83" s="21"/>
      <c r="D83" s="21"/>
      <c r="E83" s="21"/>
      <c r="F83" s="22"/>
      <c r="G83" s="36"/>
      <c r="H83" s="36"/>
      <c r="I83" s="75"/>
      <c r="J83" s="193"/>
      <c r="K83" s="34"/>
      <c r="L83" s="34"/>
      <c r="M83" s="31"/>
      <c r="N83" s="23"/>
      <c r="O83" s="23"/>
      <c r="P83" s="23"/>
      <c r="Q83" s="33"/>
      <c r="R83" s="32"/>
      <c r="S83" s="23"/>
      <c r="T83" s="32"/>
      <c r="U83" s="183"/>
      <c r="V83" s="25"/>
      <c r="W83" s="25"/>
      <c r="X83" s="189"/>
      <c r="Y83" s="189"/>
      <c r="Z83" s="189"/>
      <c r="AA83" s="189"/>
      <c r="AB83" s="33"/>
      <c r="AC83" s="61"/>
      <c r="AD83" s="63"/>
      <c r="AE83" s="64"/>
      <c r="AF83" s="63"/>
      <c r="AG83" s="67"/>
      <c r="AH83" s="68"/>
      <c r="AI83" s="69"/>
      <c r="AJ83" s="70"/>
      <c r="AK83" s="70"/>
      <c r="AL83" s="70"/>
      <c r="AM83" s="63"/>
      <c r="AN83" s="64"/>
      <c r="AO83" s="63"/>
      <c r="AP83" s="67"/>
      <c r="AQ83" s="68"/>
      <c r="AR83" s="69"/>
      <c r="AS83" s="70"/>
      <c r="AT83" s="70"/>
      <c r="AU83" s="70"/>
      <c r="AV83" s="63"/>
      <c r="AW83" s="64"/>
      <c r="AX83" s="63"/>
      <c r="AY83" s="67"/>
      <c r="AZ83" s="68"/>
      <c r="BA83" s="69"/>
      <c r="BB83" s="70"/>
      <c r="BC83" s="70"/>
      <c r="BD83" s="70"/>
      <c r="BE83" s="63"/>
      <c r="BF83" s="64"/>
      <c r="BG83" s="63"/>
      <c r="BH83" s="67"/>
      <c r="BI83" s="68"/>
      <c r="BJ83" s="69"/>
      <c r="BK83" s="70"/>
      <c r="BL83" s="70"/>
      <c r="BM83" s="70"/>
      <c r="BN83" s="65"/>
      <c r="BO83" s="66"/>
      <c r="BP83" s="63"/>
      <c r="BQ83" s="67"/>
      <c r="BR83" s="68"/>
      <c r="BS83" s="69"/>
      <c r="BT83" s="70"/>
      <c r="BU83" s="70"/>
      <c r="BV83" s="70"/>
      <c r="BW83" s="65"/>
      <c r="BX83" s="66"/>
      <c r="BY83" s="63"/>
      <c r="BZ83" s="67"/>
      <c r="CA83" s="68"/>
      <c r="CB83" s="69"/>
      <c r="CC83" s="70"/>
      <c r="CD83" s="70"/>
      <c r="CE83" s="70"/>
      <c r="CF83" s="65"/>
      <c r="CG83" s="66"/>
      <c r="CH83" s="63"/>
      <c r="CI83" s="67"/>
      <c r="CJ83" s="68"/>
      <c r="CK83" s="69"/>
      <c r="CL83" s="70"/>
      <c r="CM83" s="70"/>
      <c r="CN83" s="70"/>
      <c r="CO83" s="71"/>
      <c r="CP83" s="68"/>
      <c r="CQ83" s="68"/>
      <c r="CR83" s="68"/>
      <c r="CS83" s="72"/>
    </row>
    <row r="84" spans="1:98">
      <c r="A84" s="19">
        <f>AB84</f>
        <v>1.7678571428571</v>
      </c>
      <c r="B84" s="39"/>
      <c r="C84" s="39"/>
      <c r="D84" s="39"/>
      <c r="E84" s="39"/>
      <c r="F84" s="39"/>
      <c r="G84" s="40" t="s">
        <v>207</v>
      </c>
      <c r="H84" s="40"/>
      <c r="I84" s="40"/>
      <c r="J84" s="190">
        <f>SUM(J6:J83)</f>
        <v>5040000</v>
      </c>
      <c r="K84" s="41">
        <f>SUM(K6:K83)</f>
        <v>2183</v>
      </c>
      <c r="L84" s="41">
        <f>SUM(L6:L83)</f>
        <v>947</v>
      </c>
      <c r="M84" s="41">
        <f>SUM(M6:M83)</f>
        <v>2335</v>
      </c>
      <c r="N84" s="41">
        <f>SUM(N6:N83)</f>
        <v>370</v>
      </c>
      <c r="O84" s="41">
        <f>SUM(O6:O83)</f>
        <v>1</v>
      </c>
      <c r="P84" s="41">
        <f>SUM(P6:P83)</f>
        <v>371</v>
      </c>
      <c r="Q84" s="42">
        <f>IFERROR(P84/M84,"-")</f>
        <v>0.15888650963597</v>
      </c>
      <c r="R84" s="78">
        <f>SUM(R6:R83)</f>
        <v>60</v>
      </c>
      <c r="S84" s="78">
        <f>SUM(S6:S83)</f>
        <v>114</v>
      </c>
      <c r="T84" s="42">
        <f>IFERROR(R84/P84,"-")</f>
        <v>0.16172506738544</v>
      </c>
      <c r="U84" s="184">
        <f>IFERROR(J84/P84,"-")</f>
        <v>13584.905660377</v>
      </c>
      <c r="V84" s="44">
        <f>SUM(V6:V83)</f>
        <v>106</v>
      </c>
      <c r="W84" s="42">
        <f>IFERROR(V84/P84,"-")</f>
        <v>0.28571428571429</v>
      </c>
      <c r="X84" s="190">
        <f>SUM(X6:X83)</f>
        <v>8910000</v>
      </c>
      <c r="Y84" s="190">
        <f>IFERROR(X84/P84,"-")</f>
        <v>24016.172506739</v>
      </c>
      <c r="Z84" s="190">
        <f>IFERROR(X84/V84,"-")</f>
        <v>84056.603773585</v>
      </c>
      <c r="AA84" s="190">
        <f>X84-J84</f>
        <v>3870000</v>
      </c>
      <c r="AB84" s="47">
        <f>X84/J84</f>
        <v>1.7678571428571</v>
      </c>
      <c r="AC84" s="60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30"/>
    <mergeCell ref="J17:J30"/>
    <mergeCell ref="U17:U30"/>
    <mergeCell ref="AA17:AA30"/>
    <mergeCell ref="AB17:AB30"/>
    <mergeCell ref="A31:A35"/>
    <mergeCell ref="J31:J35"/>
    <mergeCell ref="U31:U35"/>
    <mergeCell ref="AA31:AA35"/>
    <mergeCell ref="AB31:AB35"/>
    <mergeCell ref="A36:A40"/>
    <mergeCell ref="J36:J40"/>
    <mergeCell ref="U36:U40"/>
    <mergeCell ref="AA36:AA40"/>
    <mergeCell ref="AB36:AB40"/>
    <mergeCell ref="A41:A44"/>
    <mergeCell ref="J41:J44"/>
    <mergeCell ref="U41:U44"/>
    <mergeCell ref="AA41:AA44"/>
    <mergeCell ref="AB41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81"/>
    <mergeCell ref="J77:J81"/>
    <mergeCell ref="U77:U81"/>
    <mergeCell ref="AA77:AA81"/>
    <mergeCell ref="AB77:AB8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