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<sst xmlns="http://schemas.openxmlformats.org/spreadsheetml/2006/main" uniqueCount="220">
  <si>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</si>
  <si>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</si>
  <si>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</si>
  <si>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</si>
  <si>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</si>
  <si>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</si>
  <si>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</si>
  <si>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</si>
  <si>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</si>
  <si>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</si>
  <si>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</si>
  <si>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</si>
  <si>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</si>
  <si>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</si>
  <si>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</si>
  <si>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</si>
  <si>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</si>
  <si>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</si>
  <si>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</si>
  <si>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</si>
  <si>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</si>
  <si>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</si>
  <si>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</si>
  <si>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</si>
  <si>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</si>
  <si>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03月</t>
  </si>
  <si>
    <t>わくドキ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</si>
  <si>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</si>
  <si>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</si>
  <si>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</si>
  <si>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</si>
  <si>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</si>
  <si>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</si>
  <si>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</si>
  <si>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</si>
  <si>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</si>
  <si>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</si>
  <si>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</si>
  <si>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</si>
  <si>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</si>
  <si>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</si>
  <si>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</si>
  <si>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</si>
  <si>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</si>
  <si>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</si>
  <si>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</si>
  <si>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</si>
  <si>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</si>
  <si>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</si>
  <si>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</si>
  <si>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</si>
  <si>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</si>
  <si>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</si>
  <si>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</si>
  <si>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</si>
  <si>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</si>
  <si>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</si>
  <si>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</si>
  <si>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</si>
  <si>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</si>
  <si>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</si>
  <si>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np1390</t>
  </si>
  <si>
    <t>右女３</t>
  </si>
  <si>
    <t>もう4０代の熟女だけど、試しに付き合ってみる？</t>
  </si>
  <si>
    <t>lp03_a</t>
  </si>
  <si>
    <t>スポニチ関東</t>
  </si>
  <si>
    <t>4C煙突</t>
  </si>
  <si>
    <t>3月10日(日)</t>
  </si>
  <si>
    <t>np1391</t>
  </si>
  <si>
    <t>スポニチ関西</t>
  </si>
  <si>
    <t>np1392</t>
  </si>
  <si>
    <t>スポニチ西部</t>
  </si>
  <si>
    <t>np1393</t>
  </si>
  <si>
    <t>スポニチ北海道</t>
  </si>
  <si>
    <t>np1394</t>
  </si>
  <si>
    <t>(空電共通)</t>
  </si>
  <si>
    <t>空電</t>
  </si>
  <si>
    <t>空電 (共通)</t>
  </si>
  <si>
    <t>np1395</t>
  </si>
  <si>
    <t>雑誌版</t>
  </si>
  <si>
    <t>優しすぎる熟女と出会ってこっそりハッスル</t>
  </si>
  <si>
    <t>サンスポ関西</t>
  </si>
  <si>
    <t>4C終面全5段</t>
  </si>
  <si>
    <t>3月09日(土)</t>
  </si>
  <si>
    <t>np1396</t>
  </si>
  <si>
    <t>np1397</t>
  </si>
  <si>
    <t>40代女性が恋愛リベンジ</t>
  </si>
  <si>
    <t>サンスポ関東</t>
  </si>
  <si>
    <t>全5段</t>
  </si>
  <si>
    <t>3月02日(土)</t>
  </si>
  <si>
    <t>np1398</t>
  </si>
  <si>
    <t>np1399</t>
  </si>
  <si>
    <t>漫画版</t>
  </si>
  <si>
    <t>中年男性、明日初デート。俺の夢かなう！？</t>
  </si>
  <si>
    <t>3月23日(土)</t>
  </si>
  <si>
    <t>np1400</t>
  </si>
  <si>
    <t>np1401</t>
  </si>
  <si>
    <t>lp03_l</t>
  </si>
  <si>
    <t>ニッカン関東</t>
  </si>
  <si>
    <t>1C煙突</t>
  </si>
  <si>
    <t>3月17日(日)</t>
  </si>
  <si>
    <t>np1402</t>
  </si>
  <si>
    <t>np1403</t>
  </si>
  <si>
    <t>ニッカン関西</t>
  </si>
  <si>
    <t>np1404</t>
  </si>
  <si>
    <t>np1405</t>
  </si>
  <si>
    <t>右女３スマホ</t>
  </si>
  <si>
    <t>スポーツ報知関東</t>
  </si>
  <si>
    <t>全5段つかみ4回</t>
  </si>
  <si>
    <t>3月06日(水)</t>
  </si>
  <si>
    <t>np1406</t>
  </si>
  <si>
    <t>3月13日(水)</t>
  </si>
  <si>
    <t>np1407</t>
  </si>
  <si>
    <t>記事風版</t>
  </si>
  <si>
    <t>57歳、明日初デート。俺はまた男になる。</t>
  </si>
  <si>
    <t>3月18日(月)</t>
  </si>
  <si>
    <t>np1408</t>
  </si>
  <si>
    <t>じっくり出会って</t>
  </si>
  <si>
    <t>3月21日(木)</t>
  </si>
  <si>
    <t>np1409</t>
  </si>
  <si>
    <t>np1410</t>
  </si>
  <si>
    <t>デイリースポーツ関西</t>
  </si>
  <si>
    <t>全5段・半5段段つかみ10段保証</t>
  </si>
  <si>
    <t>10段保証</t>
  </si>
  <si>
    <t>np1411</t>
  </si>
  <si>
    <t>np1412</t>
  </si>
  <si>
    <t>np1413</t>
  </si>
  <si>
    <t>np1414</t>
  </si>
  <si>
    <t>ホントにこんなおばさんでもいいの？</t>
  </si>
  <si>
    <t>np1415</t>
  </si>
  <si>
    <t>np1416</t>
  </si>
  <si>
    <t>黒：C版</t>
  </si>
  <si>
    <t>依存症男性急増中！？</t>
  </si>
  <si>
    <t>np1417</t>
  </si>
  <si>
    <t>np1418</t>
  </si>
  <si>
    <t>久々にすごく興奮した</t>
  </si>
  <si>
    <t>np1419</t>
  </si>
  <si>
    <t>np1420</t>
  </si>
  <si>
    <t>黒：右女３</t>
  </si>
  <si>
    <t>①59「出会いの大御所〇〇に危機！サービス史上最大の男性不足」</t>
  </si>
  <si>
    <t>半2段つかみ１0段保証</t>
  </si>
  <si>
    <t>1～10日</t>
  </si>
  <si>
    <t>np1421</t>
  </si>
  <si>
    <t>「出会い懇願！私たち（この歳でも）真剣なんです」</t>
  </si>
  <si>
    <t>11～20日</t>
  </si>
  <si>
    <t>np1422</t>
  </si>
  <si>
    <t>④62「50代以上の男性と会える！大人の恋愛がしたい女性募集中！」</t>
  </si>
  <si>
    <t>21～31日</t>
  </si>
  <si>
    <t>np1423</t>
  </si>
  <si>
    <t>np1424</t>
  </si>
  <si>
    <t>ニッカン西部</t>
  </si>
  <si>
    <t>半2段つかみ20段保証</t>
  </si>
  <si>
    <t>np1425</t>
  </si>
  <si>
    <t>np1426</t>
  </si>
  <si>
    <t>np1427</t>
  </si>
  <si>
    <t>np1428</t>
  </si>
  <si>
    <t>np1429</t>
  </si>
  <si>
    <t>np1430</t>
  </si>
  <si>
    <t>3月16日(土)</t>
  </si>
  <si>
    <t>np1431</t>
  </si>
  <si>
    <t>np1432</t>
  </si>
  <si>
    <t>np1433</t>
  </si>
  <si>
    <t>np1434</t>
  </si>
  <si>
    <t>np1435</t>
  </si>
  <si>
    <t>np1436</t>
  </si>
  <si>
    <t>献身交際。キュートな四十路妻。</t>
  </si>
  <si>
    <t>九スポ</t>
  </si>
  <si>
    <t>np1437</t>
  </si>
  <si>
    <t>np1438</t>
  </si>
  <si>
    <t>4C終面雑報</t>
  </si>
  <si>
    <t>np1439</t>
  </si>
  <si>
    <t>np1440</t>
  </si>
  <si>
    <t>np1441</t>
  </si>
  <si>
    <t>np1442</t>
  </si>
  <si>
    <t>★記事62</t>
  </si>
  <si>
    <t>4C記事枠</t>
  </si>
  <si>
    <t>3月03日(日)</t>
  </si>
  <si>
    <t>np1443</t>
  </si>
  <si>
    <t>★記事61</t>
  </si>
  <si>
    <t>③61「○○に登録したら一発でデキました！」</t>
  </si>
  <si>
    <t>np1444</t>
  </si>
  <si>
    <t>★記事60</t>
  </si>
  <si>
    <t>②60「私、バッグが好きなの（A子さん47歳）」</t>
  </si>
  <si>
    <t>np1445</t>
  </si>
  <si>
    <t>★記事59</t>
  </si>
  <si>
    <t>np1446</t>
  </si>
  <si>
    <t>★記事40</t>
  </si>
  <si>
    <t>「40代女性の逆襲！積極的な女性に男はメロメロ〜」</t>
  </si>
  <si>
    <t>3月31日(日)</t>
  </si>
  <si>
    <t>np1447</t>
  </si>
  <si>
    <t>共通</t>
  </si>
  <si>
    <t>np1448</t>
  </si>
  <si>
    <t>東スポ・大スポ・九スポ・中京</t>
  </si>
  <si>
    <t>記事枠</t>
  </si>
  <si>
    <t>3月07日(木)</t>
  </si>
  <si>
    <t>np1449</t>
  </si>
  <si>
    <t>新聞 TOTAL</t>
  </si>
  <si>
    <t>●雑誌 広告</t>
  </si>
  <si>
    <t>zw129</t>
  </si>
  <si>
    <t>日本ジャーナル出版</t>
  </si>
  <si>
    <t>新50代</t>
  </si>
  <si>
    <t>週刊実話</t>
  </si>
  <si>
    <t>4C1P</t>
  </si>
  <si>
    <t>3月28日(木)</t>
  </si>
  <si>
    <t>zw130</t>
  </si>
  <si>
    <t>zw131</t>
  </si>
  <si>
    <t>双葉社</t>
  </si>
  <si>
    <t>アサヒ芸能</t>
  </si>
  <si>
    <t>3月19日(火)</t>
  </si>
  <si>
    <t>zw132</t>
  </si>
  <si>
    <t>zw133</t>
  </si>
  <si>
    <t>扶桑社</t>
  </si>
  <si>
    <t>★恋愛経験は不要！女性がリードしてくれます</t>
  </si>
  <si>
    <t>Tvnavi</t>
  </si>
  <si>
    <t>(月間Tvnavi)①</t>
  </si>
  <si>
    <t>zw134</t>
  </si>
  <si>
    <t>zw135</t>
  </si>
  <si>
    <t>★57歳、明日初デート俺はまた男になる</t>
  </si>
  <si>
    <t>zw136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</si>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</sst>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60</v>
      </c>
      <c r="D6" s="195">
        <v>4455000</v>
      </c>
      <c r="E6" s="81">
        <v>1637</v>
      </c>
      <c r="F6" s="81">
        <v>780</v>
      </c>
      <c r="G6" s="81">
        <v>1993</v>
      </c>
      <c r="H6" s="91">
        <v>362</v>
      </c>
      <c r="I6" s="92">
        <v>0</v>
      </c>
      <c r="J6" s="145">
        <f>H6+I6</f>
        <v>362</v>
      </c>
      <c r="K6" s="82">
        <f>IFERROR(J6/G6,"-")</f>
        <v>0.18163572503763</v>
      </c>
      <c r="L6" s="81">
        <v>65</v>
      </c>
      <c r="M6" s="81">
        <v>126</v>
      </c>
      <c r="N6" s="82">
        <f>IFERROR(L6/J6,"-")</f>
        <v>0.17955801104972</v>
      </c>
      <c r="O6" s="83">
        <f>IFERROR(D6/J6,"-")</f>
        <v>12306.629834254</v>
      </c>
      <c r="P6" s="84">
        <v>98</v>
      </c>
      <c r="Q6" s="82">
        <f>IFERROR(P6/J6,"-")</f>
        <v>0.2707182320442</v>
      </c>
      <c r="R6" s="200">
        <v>9739240</v>
      </c>
      <c r="S6" s="201">
        <f>IFERROR(R6/J6,"-")</f>
        <v>26903.977900552</v>
      </c>
      <c r="T6" s="201">
        <f>IFERROR(R6/P6,"-")</f>
        <v>99380</v>
      </c>
      <c r="U6" s="195">
        <f>IFERROR(R6-D6,"-")</f>
        <v>5284240</v>
      </c>
      <c r="V6" s="85">
        <f>R6/D6</f>
        <v>2.1861369248036</v>
      </c>
      <c r="W6" s="79"/>
      <c r="X6" s="144"/>
    </row>
    <row r="7" spans="1:24">
      <c r="A7" s="80"/>
      <c r="B7" s="86" t="s">
        <v>24</v>
      </c>
      <c r="C7" s="86">
        <v>8</v>
      </c>
      <c r="D7" s="195">
        <v>715000</v>
      </c>
      <c r="E7" s="81">
        <v>618</v>
      </c>
      <c r="F7" s="81">
        <v>179</v>
      </c>
      <c r="G7" s="81">
        <v>388</v>
      </c>
      <c r="H7" s="91">
        <v>85</v>
      </c>
      <c r="I7" s="92">
        <v>2</v>
      </c>
      <c r="J7" s="145">
        <f>H7+I7</f>
        <v>87</v>
      </c>
      <c r="K7" s="82">
        <f>IFERROR(J7/G7,"-")</f>
        <v>0.22422680412371</v>
      </c>
      <c r="L7" s="81">
        <v>12</v>
      </c>
      <c r="M7" s="81">
        <v>31</v>
      </c>
      <c r="N7" s="82">
        <f>IFERROR(L7/J7,"-")</f>
        <v>0.13793103448276</v>
      </c>
      <c r="O7" s="83">
        <f>IFERROR(D7/J7,"-")</f>
        <v>8218.3908045977</v>
      </c>
      <c r="P7" s="84">
        <v>20</v>
      </c>
      <c r="Q7" s="82">
        <f>IFERROR(P7/J7,"-")</f>
        <v>0.22988505747126</v>
      </c>
      <c r="R7" s="200">
        <v>1389000</v>
      </c>
      <c r="S7" s="201">
        <f>IFERROR(R7/J7,"-")</f>
        <v>15965.517241379</v>
      </c>
      <c r="T7" s="201">
        <f>IFERROR(R7/P7,"-")</f>
        <v>69450</v>
      </c>
      <c r="U7" s="195">
        <f>IFERROR(R7-D7,"-")</f>
        <v>674000</v>
      </c>
      <c r="V7" s="85">
        <f>R7/D7</f>
        <v>1.9426573426573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5170000</v>
      </c>
      <c r="E10" s="41">
        <f>SUM(E6:E8)</f>
        <v>2255</v>
      </c>
      <c r="F10" s="41">
        <f>SUM(F6:F8)</f>
        <v>959</v>
      </c>
      <c r="G10" s="41">
        <f>SUM(G6:G8)</f>
        <v>2381</v>
      </c>
      <c r="H10" s="41">
        <f>SUM(H6:H8)</f>
        <v>447</v>
      </c>
      <c r="I10" s="41">
        <f>SUM(I6:I8)</f>
        <v>2</v>
      </c>
      <c r="J10" s="41">
        <f>SUM(J6:J8)</f>
        <v>449</v>
      </c>
      <c r="K10" s="42">
        <f>IFERROR(J10/G10,"-")</f>
        <v>0.18857622847543</v>
      </c>
      <c r="L10" s="78">
        <f>SUM(L6:L8)</f>
        <v>77</v>
      </c>
      <c r="M10" s="78">
        <f>SUM(M6:M8)</f>
        <v>157</v>
      </c>
      <c r="N10" s="42">
        <f>IFERROR(L10/J10,"-")</f>
        <v>0.17149220489978</v>
      </c>
      <c r="O10" s="43">
        <f>IFERROR(D10/J10,"-")</f>
        <v>11514.476614699</v>
      </c>
      <c r="P10" s="44">
        <f>SUM(P6:P8)</f>
        <v>118</v>
      </c>
      <c r="Q10" s="42">
        <f>IFERROR(P10/J10,"-")</f>
        <v>0.26280623608018</v>
      </c>
      <c r="R10" s="45">
        <f>SUM(R6:R8)</f>
        <v>11128240</v>
      </c>
      <c r="S10" s="45">
        <f>IFERROR(R10/J10,"-")</f>
        <v>24784.498886414</v>
      </c>
      <c r="T10" s="45">
        <f>IFERROR(R10/P10,"-")</f>
        <v>94307.118644068</v>
      </c>
      <c r="U10" s="46">
        <f>SUM(U6:U8)</f>
        <v>5958240</v>
      </c>
      <c r="V10" s="47">
        <f>IFERROR(R10/D10,"-")</f>
        <v>2.1524642166344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1.5976470588235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850000</v>
      </c>
      <c r="K6" s="81">
        <v>19</v>
      </c>
      <c r="L6" s="81">
        <v>0</v>
      </c>
      <c r="M6" s="81">
        <v>106</v>
      </c>
      <c r="N6" s="91">
        <v>15</v>
      </c>
      <c r="O6" s="92">
        <v>0</v>
      </c>
      <c r="P6" s="93">
        <f>N6+O6</f>
        <v>15</v>
      </c>
      <c r="Q6" s="82">
        <f>IFERROR(P6/M6,"-")</f>
        <v>0.14150943396226</v>
      </c>
      <c r="R6" s="81">
        <v>1</v>
      </c>
      <c r="S6" s="81">
        <v>6</v>
      </c>
      <c r="T6" s="82">
        <f>IFERROR(S6/(O6+P6),"-")</f>
        <v>0.4</v>
      </c>
      <c r="U6" s="182">
        <f>IFERROR(J6/SUM(P6:P10),"-")</f>
        <v>12500</v>
      </c>
      <c r="V6" s="84">
        <v>2</v>
      </c>
      <c r="W6" s="82">
        <f>IF(P6=0,"-",V6/P6)</f>
        <v>0.13333333333333</v>
      </c>
      <c r="X6" s="186">
        <v>9000</v>
      </c>
      <c r="Y6" s="187">
        <f>IFERROR(X6/P6,"-")</f>
        <v>600</v>
      </c>
      <c r="Z6" s="187">
        <f>IFERROR(X6/V6,"-")</f>
        <v>4500</v>
      </c>
      <c r="AA6" s="188">
        <f>SUM(X6:X10)-SUM(J6:J10)</f>
        <v>508000</v>
      </c>
      <c r="AB6" s="85">
        <f>SUM(X6:X10)/SUM(J6:J10)</f>
        <v>1.5976470588235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2</v>
      </c>
      <c r="AW6" s="107">
        <f>IF(P6=0,"",IF(AV6=0,"",(AV6/P6)))</f>
        <v>0.13333333333333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4</v>
      </c>
      <c r="BF6" s="113">
        <f>IF(P6=0,"",IF(BE6=0,"",(BE6/P6)))</f>
        <v>0.26666666666667</v>
      </c>
      <c r="BG6" s="112">
        <v>1</v>
      </c>
      <c r="BH6" s="114">
        <f>IFERROR(BG6/BE6,"-")</f>
        <v>0.25</v>
      </c>
      <c r="BI6" s="115">
        <v>6000</v>
      </c>
      <c r="BJ6" s="116">
        <f>IFERROR(BI6/BE6,"-")</f>
        <v>1500</v>
      </c>
      <c r="BK6" s="117"/>
      <c r="BL6" s="117">
        <v>1</v>
      </c>
      <c r="BM6" s="117"/>
      <c r="BN6" s="119">
        <v>3</v>
      </c>
      <c r="BO6" s="120">
        <f>IF(P6=0,"",IF(BN6=0,"",(BN6/P6)))</f>
        <v>0.2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5</v>
      </c>
      <c r="BX6" s="127">
        <f>IF(P6=0,"",IF(BW6=0,"",(BW6/P6)))</f>
        <v>0.33333333333333</v>
      </c>
      <c r="BY6" s="128">
        <v>1</v>
      </c>
      <c r="BZ6" s="129">
        <f>IFERROR(BY6/BW6,"-")</f>
        <v>0.2</v>
      </c>
      <c r="CA6" s="130">
        <v>3000</v>
      </c>
      <c r="CB6" s="131">
        <f>IFERROR(CA6/BW6,"-")</f>
        <v>600</v>
      </c>
      <c r="CC6" s="132">
        <v>1</v>
      </c>
      <c r="CD6" s="132"/>
      <c r="CE6" s="132"/>
      <c r="CF6" s="133">
        <v>1</v>
      </c>
      <c r="CG6" s="134">
        <f>IF(P6=0,"",IF(CF6=0,"",(CF6/P6)))</f>
        <v>0.066666666666667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2</v>
      </c>
      <c r="CP6" s="141">
        <v>9000</v>
      </c>
      <c r="CQ6" s="141">
        <v>6000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15</v>
      </c>
      <c r="L7" s="81">
        <v>0</v>
      </c>
      <c r="M7" s="81">
        <v>80</v>
      </c>
      <c r="N7" s="91">
        <v>7</v>
      </c>
      <c r="O7" s="92">
        <v>0</v>
      </c>
      <c r="P7" s="93">
        <f>N7+O7</f>
        <v>7</v>
      </c>
      <c r="Q7" s="82">
        <f>IFERROR(P7/M7,"-")</f>
        <v>0.0875</v>
      </c>
      <c r="R7" s="81">
        <v>0</v>
      </c>
      <c r="S7" s="81">
        <v>3</v>
      </c>
      <c r="T7" s="82">
        <f>IFERROR(S7/(O7+P7),"-")</f>
        <v>0.42857142857143</v>
      </c>
      <c r="U7" s="182"/>
      <c r="V7" s="84">
        <v>2</v>
      </c>
      <c r="W7" s="82">
        <f>IF(P7=0,"-",V7/P7)</f>
        <v>0.28571428571429</v>
      </c>
      <c r="X7" s="186">
        <v>8000</v>
      </c>
      <c r="Y7" s="187">
        <f>IFERROR(X7/P7,"-")</f>
        <v>1142.8571428571</v>
      </c>
      <c r="Z7" s="187">
        <f>IFERROR(X7/V7,"-")</f>
        <v>4000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3</v>
      </c>
      <c r="BF7" s="113">
        <f>IF(P7=0,"",IF(BE7=0,"",(BE7/P7)))</f>
        <v>0.42857142857143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4</v>
      </c>
      <c r="BX7" s="127">
        <f>IF(P7=0,"",IF(BW7=0,"",(BW7/P7)))</f>
        <v>0.57142857142857</v>
      </c>
      <c r="BY7" s="128">
        <v>2</v>
      </c>
      <c r="BZ7" s="129">
        <f>IFERROR(BY7/BW7,"-")</f>
        <v>0.5</v>
      </c>
      <c r="CA7" s="130">
        <v>8000</v>
      </c>
      <c r="CB7" s="131">
        <f>IFERROR(CA7/BW7,"-")</f>
        <v>2000</v>
      </c>
      <c r="CC7" s="132">
        <v>2</v>
      </c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8000</v>
      </c>
      <c r="CQ7" s="141">
        <v>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5</v>
      </c>
      <c r="L8" s="81">
        <v>0</v>
      </c>
      <c r="M8" s="81">
        <v>19</v>
      </c>
      <c r="N8" s="91">
        <v>3</v>
      </c>
      <c r="O8" s="92">
        <v>0</v>
      </c>
      <c r="P8" s="93">
        <f>N8+O8</f>
        <v>3</v>
      </c>
      <c r="Q8" s="82">
        <f>IFERROR(P8/M8,"-")</f>
        <v>0.15789473684211</v>
      </c>
      <c r="R8" s="81">
        <v>1</v>
      </c>
      <c r="S8" s="81">
        <v>2</v>
      </c>
      <c r="T8" s="82">
        <f>IFERROR(S8/(O8+P8),"-")</f>
        <v>0.66666666666667</v>
      </c>
      <c r="U8" s="182"/>
      <c r="V8" s="84">
        <v>2</v>
      </c>
      <c r="W8" s="82">
        <f>IF(P8=0,"-",V8/P8)</f>
        <v>0.66666666666667</v>
      </c>
      <c r="X8" s="186">
        <v>94000</v>
      </c>
      <c r="Y8" s="187">
        <f>IFERROR(X8/P8,"-")</f>
        <v>31333.333333333</v>
      </c>
      <c r="Z8" s="187">
        <f>IFERROR(X8/V8,"-")</f>
        <v>47000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0.66666666666667</v>
      </c>
      <c r="BG8" s="112">
        <v>1</v>
      </c>
      <c r="BH8" s="114">
        <f>IFERROR(BG8/BE8,"-")</f>
        <v>0.5</v>
      </c>
      <c r="BI8" s="115">
        <v>8000</v>
      </c>
      <c r="BJ8" s="116">
        <f>IFERROR(BI8/BE8,"-")</f>
        <v>4000</v>
      </c>
      <c r="BK8" s="117"/>
      <c r="BL8" s="117">
        <v>1</v>
      </c>
      <c r="BM8" s="117"/>
      <c r="BN8" s="119">
        <v>1</v>
      </c>
      <c r="BO8" s="120">
        <f>IF(P8=0,"",IF(BN8=0,"",(BN8/P8)))</f>
        <v>0.33333333333333</v>
      </c>
      <c r="BP8" s="121">
        <v>1</v>
      </c>
      <c r="BQ8" s="122">
        <f>IFERROR(BP8/BN8,"-")</f>
        <v>1</v>
      </c>
      <c r="BR8" s="123">
        <v>86000</v>
      </c>
      <c r="BS8" s="124">
        <f>IFERROR(BR8/BN8,"-")</f>
        <v>86000</v>
      </c>
      <c r="BT8" s="125"/>
      <c r="BU8" s="125"/>
      <c r="BV8" s="125">
        <v>1</v>
      </c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94000</v>
      </c>
      <c r="CQ8" s="141">
        <v>86000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4</v>
      </c>
      <c r="L9" s="81">
        <v>0</v>
      </c>
      <c r="M9" s="81">
        <v>19</v>
      </c>
      <c r="N9" s="91">
        <v>1</v>
      </c>
      <c r="O9" s="92">
        <v>0</v>
      </c>
      <c r="P9" s="93">
        <f>N9+O9</f>
        <v>1</v>
      </c>
      <c r="Q9" s="82">
        <f>IFERROR(P9/M9,"-")</f>
        <v>0.052631578947368</v>
      </c>
      <c r="R9" s="81">
        <v>0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1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75</v>
      </c>
      <c r="F10" s="203" t="s">
        <v>76</v>
      </c>
      <c r="G10" s="203" t="s">
        <v>77</v>
      </c>
      <c r="H10" s="90"/>
      <c r="I10" s="90"/>
      <c r="J10" s="188"/>
      <c r="K10" s="81">
        <v>174</v>
      </c>
      <c r="L10" s="81">
        <v>117</v>
      </c>
      <c r="M10" s="81">
        <v>70</v>
      </c>
      <c r="N10" s="91">
        <v>42</v>
      </c>
      <c r="O10" s="92">
        <v>0</v>
      </c>
      <c r="P10" s="93">
        <f>N10+O10</f>
        <v>42</v>
      </c>
      <c r="Q10" s="82">
        <f>IFERROR(P10/M10,"-")</f>
        <v>0.6</v>
      </c>
      <c r="R10" s="81">
        <v>9</v>
      </c>
      <c r="S10" s="81">
        <v>16</v>
      </c>
      <c r="T10" s="82">
        <f>IFERROR(S10/(O10+P10),"-")</f>
        <v>0.38095238095238</v>
      </c>
      <c r="U10" s="182"/>
      <c r="V10" s="84">
        <v>16</v>
      </c>
      <c r="W10" s="82">
        <f>IF(P10=0,"-",V10/P10)</f>
        <v>0.38095238095238</v>
      </c>
      <c r="X10" s="186">
        <v>1247000</v>
      </c>
      <c r="Y10" s="187">
        <f>IFERROR(X10/P10,"-")</f>
        <v>29690.476190476</v>
      </c>
      <c r="Z10" s="187">
        <f>IFERROR(X10/V10,"-")</f>
        <v>77937.5</v>
      </c>
      <c r="AA10" s="188"/>
      <c r="AB10" s="85"/>
      <c r="AC10" s="79"/>
      <c r="AD10" s="94">
        <v>1</v>
      </c>
      <c r="AE10" s="95">
        <f>IF(P10=0,"",IF(AD10=0,"",(AD10/P10)))</f>
        <v>0.023809523809524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4</v>
      </c>
      <c r="BF10" s="113">
        <f>IF(P10=0,"",IF(BE10=0,"",(BE10/P10)))</f>
        <v>0.095238095238095</v>
      </c>
      <c r="BG10" s="112">
        <v>1</v>
      </c>
      <c r="BH10" s="114">
        <f>IFERROR(BG10/BE10,"-")</f>
        <v>0.25</v>
      </c>
      <c r="BI10" s="115">
        <v>3000</v>
      </c>
      <c r="BJ10" s="116">
        <f>IFERROR(BI10/BE10,"-")</f>
        <v>750</v>
      </c>
      <c r="BK10" s="117"/>
      <c r="BL10" s="117">
        <v>1</v>
      </c>
      <c r="BM10" s="117"/>
      <c r="BN10" s="119">
        <v>16</v>
      </c>
      <c r="BO10" s="120">
        <f>IF(P10=0,"",IF(BN10=0,"",(BN10/P10)))</f>
        <v>0.38095238095238</v>
      </c>
      <c r="BP10" s="121">
        <v>5</v>
      </c>
      <c r="BQ10" s="122">
        <f>IFERROR(BP10/BN10,"-")</f>
        <v>0.3125</v>
      </c>
      <c r="BR10" s="123">
        <v>102000</v>
      </c>
      <c r="BS10" s="124">
        <f>IFERROR(BR10/BN10,"-")</f>
        <v>6375</v>
      </c>
      <c r="BT10" s="125"/>
      <c r="BU10" s="125">
        <v>3</v>
      </c>
      <c r="BV10" s="125">
        <v>2</v>
      </c>
      <c r="BW10" s="126">
        <v>16</v>
      </c>
      <c r="BX10" s="127">
        <f>IF(P10=0,"",IF(BW10=0,"",(BW10/P10)))</f>
        <v>0.38095238095238</v>
      </c>
      <c r="BY10" s="128">
        <v>7</v>
      </c>
      <c r="BZ10" s="129">
        <f>IFERROR(BY10/BW10,"-")</f>
        <v>0.4375</v>
      </c>
      <c r="CA10" s="130">
        <v>1087000</v>
      </c>
      <c r="CB10" s="131">
        <f>IFERROR(CA10/BW10,"-")</f>
        <v>67937.5</v>
      </c>
      <c r="CC10" s="132"/>
      <c r="CD10" s="132"/>
      <c r="CE10" s="132">
        <v>7</v>
      </c>
      <c r="CF10" s="133">
        <v>5</v>
      </c>
      <c r="CG10" s="134">
        <f>IF(P10=0,"",IF(CF10=0,"",(CF10/P10)))</f>
        <v>0.11904761904762</v>
      </c>
      <c r="CH10" s="135">
        <v>3</v>
      </c>
      <c r="CI10" s="136">
        <f>IFERROR(CH10/CF10,"-")</f>
        <v>0.6</v>
      </c>
      <c r="CJ10" s="137">
        <v>55000</v>
      </c>
      <c r="CK10" s="138">
        <f>IFERROR(CJ10/CF10,"-")</f>
        <v>11000</v>
      </c>
      <c r="CL10" s="139"/>
      <c r="CM10" s="139">
        <v>2</v>
      </c>
      <c r="CN10" s="139">
        <v>1</v>
      </c>
      <c r="CO10" s="140">
        <v>16</v>
      </c>
      <c r="CP10" s="141">
        <v>1247000</v>
      </c>
      <c r="CQ10" s="141">
        <v>463000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2.0670877192982</v>
      </c>
      <c r="B11" s="203" t="s">
        <v>78</v>
      </c>
      <c r="C11" s="203"/>
      <c r="D11" s="203" t="s">
        <v>79</v>
      </c>
      <c r="E11" s="203" t="s">
        <v>80</v>
      </c>
      <c r="F11" s="203" t="s">
        <v>64</v>
      </c>
      <c r="G11" s="203" t="s">
        <v>81</v>
      </c>
      <c r="H11" s="90" t="s">
        <v>82</v>
      </c>
      <c r="I11" s="205" t="s">
        <v>83</v>
      </c>
      <c r="J11" s="188">
        <v>570000</v>
      </c>
      <c r="K11" s="81">
        <v>20</v>
      </c>
      <c r="L11" s="81">
        <v>0</v>
      </c>
      <c r="M11" s="81">
        <v>80</v>
      </c>
      <c r="N11" s="91">
        <v>4</v>
      </c>
      <c r="O11" s="92">
        <v>0</v>
      </c>
      <c r="P11" s="93">
        <f>N11+O11</f>
        <v>4</v>
      </c>
      <c r="Q11" s="82">
        <f>IFERROR(P11/M11,"-")</f>
        <v>0.05</v>
      </c>
      <c r="R11" s="81">
        <v>0</v>
      </c>
      <c r="S11" s="81">
        <v>2</v>
      </c>
      <c r="T11" s="82">
        <f>IFERROR(S11/(O11+P11),"-")</f>
        <v>0.5</v>
      </c>
      <c r="U11" s="182">
        <f>IFERROR(J11/SUM(P11:P16),"-")</f>
        <v>19655.172413793</v>
      </c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>
        <f>SUM(X11:X16)-SUM(J11:J16)</f>
        <v>608240</v>
      </c>
      <c r="AB11" s="85">
        <f>SUM(X11:X16)/SUM(J11:J16)</f>
        <v>2.0670877192982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0.25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0.25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2</v>
      </c>
      <c r="BO11" s="120">
        <f>IF(P11=0,"",IF(BN11=0,"",(BN11/P11)))</f>
        <v>0.5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84</v>
      </c>
      <c r="C12" s="203"/>
      <c r="D12" s="203" t="s">
        <v>79</v>
      </c>
      <c r="E12" s="203" t="s">
        <v>80</v>
      </c>
      <c r="F12" s="203" t="s">
        <v>76</v>
      </c>
      <c r="G12" s="203"/>
      <c r="H12" s="90"/>
      <c r="I12" s="90"/>
      <c r="J12" s="188"/>
      <c r="K12" s="81">
        <v>61</v>
      </c>
      <c r="L12" s="81">
        <v>36</v>
      </c>
      <c r="M12" s="81">
        <v>11</v>
      </c>
      <c r="N12" s="91">
        <v>10</v>
      </c>
      <c r="O12" s="92">
        <v>0</v>
      </c>
      <c r="P12" s="93">
        <f>N12+O12</f>
        <v>10</v>
      </c>
      <c r="Q12" s="82">
        <f>IFERROR(P12/M12,"-")</f>
        <v>0.90909090909091</v>
      </c>
      <c r="R12" s="81">
        <v>3</v>
      </c>
      <c r="S12" s="81">
        <v>2</v>
      </c>
      <c r="T12" s="82">
        <f>IFERROR(S12/(O12+P12),"-")</f>
        <v>0.2</v>
      </c>
      <c r="U12" s="182"/>
      <c r="V12" s="84">
        <v>5</v>
      </c>
      <c r="W12" s="82">
        <f>IF(P12=0,"-",V12/P12)</f>
        <v>0.5</v>
      </c>
      <c r="X12" s="186">
        <v>57000</v>
      </c>
      <c r="Y12" s="187">
        <f>IFERROR(X12/P12,"-")</f>
        <v>5700</v>
      </c>
      <c r="Z12" s="187">
        <f>IFERROR(X12/V12,"-")</f>
        <v>11400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2</v>
      </c>
      <c r="BF12" s="113">
        <f>IF(P12=0,"",IF(BE12=0,"",(BE12/P12)))</f>
        <v>0.2</v>
      </c>
      <c r="BG12" s="112">
        <v>1</v>
      </c>
      <c r="BH12" s="114">
        <f>IFERROR(BG12/BE12,"-")</f>
        <v>0.5</v>
      </c>
      <c r="BI12" s="115">
        <v>20000</v>
      </c>
      <c r="BJ12" s="116">
        <f>IFERROR(BI12/BE12,"-")</f>
        <v>10000</v>
      </c>
      <c r="BK12" s="117"/>
      <c r="BL12" s="117"/>
      <c r="BM12" s="117">
        <v>1</v>
      </c>
      <c r="BN12" s="119">
        <v>3</v>
      </c>
      <c r="BO12" s="120">
        <f>IF(P12=0,"",IF(BN12=0,"",(BN12/P12)))</f>
        <v>0.3</v>
      </c>
      <c r="BP12" s="121">
        <v>1</v>
      </c>
      <c r="BQ12" s="122">
        <f>IFERROR(BP12/BN12,"-")</f>
        <v>0.33333333333333</v>
      </c>
      <c r="BR12" s="123">
        <v>8000</v>
      </c>
      <c r="BS12" s="124">
        <f>IFERROR(BR12/BN12,"-")</f>
        <v>2666.6666666667</v>
      </c>
      <c r="BT12" s="125"/>
      <c r="BU12" s="125">
        <v>1</v>
      </c>
      <c r="BV12" s="125"/>
      <c r="BW12" s="126">
        <v>5</v>
      </c>
      <c r="BX12" s="127">
        <f>IF(P12=0,"",IF(BW12=0,"",(BW12/P12)))</f>
        <v>0.5</v>
      </c>
      <c r="BY12" s="128">
        <v>3</v>
      </c>
      <c r="BZ12" s="129">
        <f>IFERROR(BY12/BW12,"-")</f>
        <v>0.6</v>
      </c>
      <c r="CA12" s="130">
        <v>29000</v>
      </c>
      <c r="CB12" s="131">
        <f>IFERROR(CA12/BW12,"-")</f>
        <v>5800</v>
      </c>
      <c r="CC12" s="132">
        <v>1</v>
      </c>
      <c r="CD12" s="132">
        <v>1</v>
      </c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5</v>
      </c>
      <c r="CP12" s="141">
        <v>57000</v>
      </c>
      <c r="CQ12" s="141">
        <v>20000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85</v>
      </c>
      <c r="C13" s="203"/>
      <c r="D13" s="203" t="s">
        <v>79</v>
      </c>
      <c r="E13" s="203" t="s">
        <v>86</v>
      </c>
      <c r="F13" s="203" t="s">
        <v>64</v>
      </c>
      <c r="G13" s="203" t="s">
        <v>87</v>
      </c>
      <c r="H13" s="90" t="s">
        <v>88</v>
      </c>
      <c r="I13" s="205" t="s">
        <v>89</v>
      </c>
      <c r="J13" s="188"/>
      <c r="K13" s="81">
        <v>2</v>
      </c>
      <c r="L13" s="81">
        <v>0</v>
      </c>
      <c r="M13" s="81">
        <v>22</v>
      </c>
      <c r="N13" s="91">
        <v>1</v>
      </c>
      <c r="O13" s="92">
        <v>0</v>
      </c>
      <c r="P13" s="93">
        <f>N13+O13</f>
        <v>1</v>
      </c>
      <c r="Q13" s="82">
        <f>IFERROR(P13/M13,"-")</f>
        <v>0.045454545454545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1</v>
      </c>
      <c r="BO13" s="120">
        <f>IF(P13=0,"",IF(BN13=0,"",(BN13/P13)))</f>
        <v>1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90</v>
      </c>
      <c r="C14" s="203"/>
      <c r="D14" s="203" t="s">
        <v>79</v>
      </c>
      <c r="E14" s="203" t="s">
        <v>86</v>
      </c>
      <c r="F14" s="203" t="s">
        <v>76</v>
      </c>
      <c r="G14" s="203"/>
      <c r="H14" s="90"/>
      <c r="I14" s="90"/>
      <c r="J14" s="188"/>
      <c r="K14" s="81">
        <v>28</v>
      </c>
      <c r="L14" s="81">
        <v>16</v>
      </c>
      <c r="M14" s="81">
        <v>4</v>
      </c>
      <c r="N14" s="91">
        <v>4</v>
      </c>
      <c r="O14" s="92">
        <v>0</v>
      </c>
      <c r="P14" s="93">
        <f>N14+O14</f>
        <v>4</v>
      </c>
      <c r="Q14" s="82">
        <f>IFERROR(P14/M14,"-")</f>
        <v>1</v>
      </c>
      <c r="R14" s="81">
        <v>1</v>
      </c>
      <c r="S14" s="81">
        <v>1</v>
      </c>
      <c r="T14" s="82">
        <f>IFERROR(S14/(O14+P14),"-")</f>
        <v>0.25</v>
      </c>
      <c r="U14" s="182"/>
      <c r="V14" s="84">
        <v>3</v>
      </c>
      <c r="W14" s="82">
        <f>IF(P14=0,"-",V14/P14)</f>
        <v>0.75</v>
      </c>
      <c r="X14" s="186">
        <v>162240</v>
      </c>
      <c r="Y14" s="187">
        <f>IFERROR(X14/P14,"-")</f>
        <v>40560</v>
      </c>
      <c r="Z14" s="187">
        <f>IFERROR(X14/V14,"-")</f>
        <v>54080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2</v>
      </c>
      <c r="BF14" s="113">
        <f>IF(P14=0,"",IF(BE14=0,"",(BE14/P14)))</f>
        <v>0.5</v>
      </c>
      <c r="BG14" s="112">
        <v>2</v>
      </c>
      <c r="BH14" s="114">
        <f>IFERROR(BG14/BE14,"-")</f>
        <v>1</v>
      </c>
      <c r="BI14" s="115">
        <v>79240</v>
      </c>
      <c r="BJ14" s="116">
        <f>IFERROR(BI14/BE14,"-")</f>
        <v>39620</v>
      </c>
      <c r="BK14" s="117"/>
      <c r="BL14" s="117">
        <v>1</v>
      </c>
      <c r="BM14" s="117">
        <v>1</v>
      </c>
      <c r="BN14" s="119">
        <v>1</v>
      </c>
      <c r="BO14" s="120">
        <f>IF(P14=0,"",IF(BN14=0,"",(BN14/P14)))</f>
        <v>0.25</v>
      </c>
      <c r="BP14" s="121">
        <v>1</v>
      </c>
      <c r="BQ14" s="122">
        <f>IFERROR(BP14/BN14,"-")</f>
        <v>1</v>
      </c>
      <c r="BR14" s="123">
        <v>83000</v>
      </c>
      <c r="BS14" s="124">
        <f>IFERROR(BR14/BN14,"-")</f>
        <v>83000</v>
      </c>
      <c r="BT14" s="125"/>
      <c r="BU14" s="125"/>
      <c r="BV14" s="125">
        <v>1</v>
      </c>
      <c r="BW14" s="126">
        <v>1</v>
      </c>
      <c r="BX14" s="127">
        <f>IF(P14=0,"",IF(BW14=0,"",(BW14/P14)))</f>
        <v>0.25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3</v>
      </c>
      <c r="CP14" s="141">
        <v>162240</v>
      </c>
      <c r="CQ14" s="141">
        <v>83000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91</v>
      </c>
      <c r="C15" s="203"/>
      <c r="D15" s="203" t="s">
        <v>92</v>
      </c>
      <c r="E15" s="203" t="s">
        <v>93</v>
      </c>
      <c r="F15" s="203" t="s">
        <v>64</v>
      </c>
      <c r="G15" s="203" t="s">
        <v>87</v>
      </c>
      <c r="H15" s="90" t="s">
        <v>88</v>
      </c>
      <c r="I15" s="205" t="s">
        <v>94</v>
      </c>
      <c r="J15" s="188"/>
      <c r="K15" s="81">
        <v>11</v>
      </c>
      <c r="L15" s="81">
        <v>0</v>
      </c>
      <c r="M15" s="81">
        <v>39</v>
      </c>
      <c r="N15" s="91">
        <v>4</v>
      </c>
      <c r="O15" s="92">
        <v>0</v>
      </c>
      <c r="P15" s="93">
        <f>N15+O15</f>
        <v>4</v>
      </c>
      <c r="Q15" s="82">
        <f>IFERROR(P15/M15,"-")</f>
        <v>0.1025641025641</v>
      </c>
      <c r="R15" s="81">
        <v>3</v>
      </c>
      <c r="S15" s="81">
        <v>0</v>
      </c>
      <c r="T15" s="82">
        <f>IFERROR(S15/(O15+P15),"-")</f>
        <v>0</v>
      </c>
      <c r="U15" s="182"/>
      <c r="V15" s="84">
        <v>2</v>
      </c>
      <c r="W15" s="82">
        <f>IF(P15=0,"-",V15/P15)</f>
        <v>0.5</v>
      </c>
      <c r="X15" s="186">
        <v>66000</v>
      </c>
      <c r="Y15" s="187">
        <f>IFERROR(X15/P15,"-")</f>
        <v>16500</v>
      </c>
      <c r="Z15" s="187">
        <f>IFERROR(X15/V15,"-")</f>
        <v>33000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2</v>
      </c>
      <c r="BO15" s="120">
        <f>IF(P15=0,"",IF(BN15=0,"",(BN15/P15)))</f>
        <v>0.5</v>
      </c>
      <c r="BP15" s="121">
        <v>1</v>
      </c>
      <c r="BQ15" s="122">
        <f>IFERROR(BP15/BN15,"-")</f>
        <v>0.5</v>
      </c>
      <c r="BR15" s="123">
        <v>5000</v>
      </c>
      <c r="BS15" s="124">
        <f>IFERROR(BR15/BN15,"-")</f>
        <v>2500</v>
      </c>
      <c r="BT15" s="125"/>
      <c r="BU15" s="125">
        <v>1</v>
      </c>
      <c r="BV15" s="125"/>
      <c r="BW15" s="126">
        <v>2</v>
      </c>
      <c r="BX15" s="127">
        <f>IF(P15=0,"",IF(BW15=0,"",(BW15/P15)))</f>
        <v>0.5</v>
      </c>
      <c r="BY15" s="128">
        <v>1</v>
      </c>
      <c r="BZ15" s="129">
        <f>IFERROR(BY15/BW15,"-")</f>
        <v>0.5</v>
      </c>
      <c r="CA15" s="130">
        <v>61000</v>
      </c>
      <c r="CB15" s="131">
        <f>IFERROR(CA15/BW15,"-")</f>
        <v>30500</v>
      </c>
      <c r="CC15" s="132"/>
      <c r="CD15" s="132"/>
      <c r="CE15" s="132">
        <v>1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2</v>
      </c>
      <c r="CP15" s="141">
        <v>66000</v>
      </c>
      <c r="CQ15" s="141">
        <v>61000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95</v>
      </c>
      <c r="C16" s="203"/>
      <c r="D16" s="203" t="s">
        <v>92</v>
      </c>
      <c r="E16" s="203" t="s">
        <v>93</v>
      </c>
      <c r="F16" s="203" t="s">
        <v>76</v>
      </c>
      <c r="G16" s="203"/>
      <c r="H16" s="90"/>
      <c r="I16" s="90"/>
      <c r="J16" s="188"/>
      <c r="K16" s="81">
        <v>37</v>
      </c>
      <c r="L16" s="81">
        <v>27</v>
      </c>
      <c r="M16" s="81">
        <v>5</v>
      </c>
      <c r="N16" s="91">
        <v>6</v>
      </c>
      <c r="O16" s="92">
        <v>0</v>
      </c>
      <c r="P16" s="93">
        <f>N16+O16</f>
        <v>6</v>
      </c>
      <c r="Q16" s="82">
        <f>IFERROR(P16/M16,"-")</f>
        <v>1.2</v>
      </c>
      <c r="R16" s="81">
        <v>2</v>
      </c>
      <c r="S16" s="81">
        <v>2</v>
      </c>
      <c r="T16" s="82">
        <f>IFERROR(S16/(O16+P16),"-")</f>
        <v>0.33333333333333</v>
      </c>
      <c r="U16" s="182"/>
      <c r="V16" s="84">
        <v>2</v>
      </c>
      <c r="W16" s="82">
        <f>IF(P16=0,"-",V16/P16)</f>
        <v>0.33333333333333</v>
      </c>
      <c r="X16" s="186">
        <v>893000</v>
      </c>
      <c r="Y16" s="187">
        <f>IFERROR(X16/P16,"-")</f>
        <v>148833.33333333</v>
      </c>
      <c r="Z16" s="187">
        <f>IFERROR(X16/V16,"-")</f>
        <v>446500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0.16666666666667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3</v>
      </c>
      <c r="BO16" s="120">
        <f>IF(P16=0,"",IF(BN16=0,"",(BN16/P16)))</f>
        <v>0.5</v>
      </c>
      <c r="BP16" s="121">
        <v>1</v>
      </c>
      <c r="BQ16" s="122">
        <f>IFERROR(BP16/BN16,"-")</f>
        <v>0.33333333333333</v>
      </c>
      <c r="BR16" s="123">
        <v>303000</v>
      </c>
      <c r="BS16" s="124">
        <f>IFERROR(BR16/BN16,"-")</f>
        <v>101000</v>
      </c>
      <c r="BT16" s="125"/>
      <c r="BU16" s="125"/>
      <c r="BV16" s="125">
        <v>1</v>
      </c>
      <c r="BW16" s="126">
        <v>2</v>
      </c>
      <c r="BX16" s="127">
        <f>IF(P16=0,"",IF(BW16=0,"",(BW16/P16)))</f>
        <v>0.33333333333333</v>
      </c>
      <c r="BY16" s="128">
        <v>1</v>
      </c>
      <c r="BZ16" s="129">
        <f>IFERROR(BY16/BW16,"-")</f>
        <v>0.5</v>
      </c>
      <c r="CA16" s="130">
        <v>590000</v>
      </c>
      <c r="CB16" s="131">
        <f>IFERROR(CA16/BW16,"-")</f>
        <v>295000</v>
      </c>
      <c r="CC16" s="132"/>
      <c r="CD16" s="132"/>
      <c r="CE16" s="132">
        <v>1</v>
      </c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2</v>
      </c>
      <c r="CP16" s="141">
        <v>893000</v>
      </c>
      <c r="CQ16" s="141">
        <v>590000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3.6111111111111</v>
      </c>
      <c r="B17" s="203" t="s">
        <v>96</v>
      </c>
      <c r="C17" s="203"/>
      <c r="D17" s="203" t="s">
        <v>62</v>
      </c>
      <c r="E17" s="203" t="s">
        <v>63</v>
      </c>
      <c r="F17" s="203" t="s">
        <v>97</v>
      </c>
      <c r="G17" s="203" t="s">
        <v>98</v>
      </c>
      <c r="H17" s="90" t="s">
        <v>99</v>
      </c>
      <c r="I17" s="204" t="s">
        <v>100</v>
      </c>
      <c r="J17" s="188">
        <v>450000</v>
      </c>
      <c r="K17" s="81">
        <v>41</v>
      </c>
      <c r="L17" s="81">
        <v>0</v>
      </c>
      <c r="M17" s="81">
        <v>111</v>
      </c>
      <c r="N17" s="91">
        <v>14</v>
      </c>
      <c r="O17" s="92">
        <v>0</v>
      </c>
      <c r="P17" s="93">
        <f>N17+O17</f>
        <v>14</v>
      </c>
      <c r="Q17" s="82">
        <f>IFERROR(P17/M17,"-")</f>
        <v>0.12612612612613</v>
      </c>
      <c r="R17" s="81">
        <v>1</v>
      </c>
      <c r="S17" s="81">
        <v>5</v>
      </c>
      <c r="T17" s="82">
        <f>IFERROR(S17/(O17+P17),"-")</f>
        <v>0.35714285714286</v>
      </c>
      <c r="U17" s="182">
        <f>IFERROR(J17/SUM(P17:P18),"-")</f>
        <v>13636.363636364</v>
      </c>
      <c r="V17" s="84">
        <v>4</v>
      </c>
      <c r="W17" s="82">
        <f>IF(P17=0,"-",V17/P17)</f>
        <v>0.28571428571429</v>
      </c>
      <c r="X17" s="186">
        <v>376000</v>
      </c>
      <c r="Y17" s="187">
        <f>IFERROR(X17/P17,"-")</f>
        <v>26857.142857143</v>
      </c>
      <c r="Z17" s="187">
        <f>IFERROR(X17/V17,"-")</f>
        <v>94000</v>
      </c>
      <c r="AA17" s="188">
        <f>SUM(X17:X18)-SUM(J17:J18)</f>
        <v>1175000</v>
      </c>
      <c r="AB17" s="85">
        <f>SUM(X17:X18)/SUM(J17:J18)</f>
        <v>3.6111111111111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4</v>
      </c>
      <c r="BF17" s="113">
        <f>IF(P17=0,"",IF(BE17=0,"",(BE17/P17)))</f>
        <v>0.28571428571429</v>
      </c>
      <c r="BG17" s="112">
        <v>1</v>
      </c>
      <c r="BH17" s="114">
        <f>IFERROR(BG17/BE17,"-")</f>
        <v>0.25</v>
      </c>
      <c r="BI17" s="115">
        <v>3000</v>
      </c>
      <c r="BJ17" s="116">
        <f>IFERROR(BI17/BE17,"-")</f>
        <v>750</v>
      </c>
      <c r="BK17" s="117">
        <v>1</v>
      </c>
      <c r="BL17" s="117"/>
      <c r="BM17" s="117"/>
      <c r="BN17" s="119">
        <v>6</v>
      </c>
      <c r="BO17" s="120">
        <f>IF(P17=0,"",IF(BN17=0,"",(BN17/P17)))</f>
        <v>0.42857142857143</v>
      </c>
      <c r="BP17" s="121">
        <v>1</v>
      </c>
      <c r="BQ17" s="122">
        <f>IFERROR(BP17/BN17,"-")</f>
        <v>0.16666666666667</v>
      </c>
      <c r="BR17" s="123">
        <v>357000</v>
      </c>
      <c r="BS17" s="124">
        <f>IFERROR(BR17/BN17,"-")</f>
        <v>59500</v>
      </c>
      <c r="BT17" s="125"/>
      <c r="BU17" s="125"/>
      <c r="BV17" s="125">
        <v>1</v>
      </c>
      <c r="BW17" s="126">
        <v>4</v>
      </c>
      <c r="BX17" s="127">
        <f>IF(P17=0,"",IF(BW17=0,"",(BW17/P17)))</f>
        <v>0.28571428571429</v>
      </c>
      <c r="BY17" s="128">
        <v>2</v>
      </c>
      <c r="BZ17" s="129">
        <f>IFERROR(BY17/BW17,"-")</f>
        <v>0.5</v>
      </c>
      <c r="CA17" s="130">
        <v>16000</v>
      </c>
      <c r="CB17" s="131">
        <f>IFERROR(CA17/BW17,"-")</f>
        <v>4000</v>
      </c>
      <c r="CC17" s="132">
        <v>1</v>
      </c>
      <c r="CD17" s="132">
        <v>1</v>
      </c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4</v>
      </c>
      <c r="CP17" s="141">
        <v>376000</v>
      </c>
      <c r="CQ17" s="141">
        <v>357000</v>
      </c>
      <c r="CR17" s="141"/>
      <c r="CS17" s="142" t="str">
        <f>IF(AND(CQ17=0,CR17=0),"",IF(AND(CQ17&lt;=100000,CR17&lt;=100000),"",IF(CQ17/CP17&gt;0.7,"男高",IF(CR17/CP17&gt;0.7,"女高",""))))</f>
        <v>男高</v>
      </c>
    </row>
    <row r="18" spans="1:98">
      <c r="A18" s="80"/>
      <c r="B18" s="203" t="s">
        <v>101</v>
      </c>
      <c r="C18" s="203"/>
      <c r="D18" s="203" t="s">
        <v>62</v>
      </c>
      <c r="E18" s="203" t="s">
        <v>63</v>
      </c>
      <c r="F18" s="203" t="s">
        <v>76</v>
      </c>
      <c r="G18" s="203"/>
      <c r="H18" s="90"/>
      <c r="I18" s="90"/>
      <c r="J18" s="188"/>
      <c r="K18" s="81">
        <v>76</v>
      </c>
      <c r="L18" s="81">
        <v>59</v>
      </c>
      <c r="M18" s="81">
        <v>34</v>
      </c>
      <c r="N18" s="91">
        <v>19</v>
      </c>
      <c r="O18" s="92">
        <v>0</v>
      </c>
      <c r="P18" s="93">
        <f>N18+O18</f>
        <v>19</v>
      </c>
      <c r="Q18" s="82">
        <f>IFERROR(P18/M18,"-")</f>
        <v>0.55882352941176</v>
      </c>
      <c r="R18" s="81">
        <v>3</v>
      </c>
      <c r="S18" s="81">
        <v>6</v>
      </c>
      <c r="T18" s="82">
        <f>IFERROR(S18/(O18+P18),"-")</f>
        <v>0.31578947368421</v>
      </c>
      <c r="U18" s="182"/>
      <c r="V18" s="84">
        <v>4</v>
      </c>
      <c r="W18" s="82">
        <f>IF(P18=0,"-",V18/P18)</f>
        <v>0.21052631578947</v>
      </c>
      <c r="X18" s="186">
        <v>1249000</v>
      </c>
      <c r="Y18" s="187">
        <f>IFERROR(X18/P18,"-")</f>
        <v>65736.842105263</v>
      </c>
      <c r="Z18" s="187">
        <f>IFERROR(X18/V18,"-")</f>
        <v>312250</v>
      </c>
      <c r="AA18" s="188"/>
      <c r="AB18" s="85"/>
      <c r="AC18" s="79"/>
      <c r="AD18" s="94">
        <v>1</v>
      </c>
      <c r="AE18" s="95">
        <f>IF(P18=0,"",IF(AD18=0,"",(AD18/P18)))</f>
        <v>0.052631578947368</v>
      </c>
      <c r="AF18" s="94"/>
      <c r="AG18" s="96">
        <f>IFERROR(AF18/AD18,"-")</f>
        <v>0</v>
      </c>
      <c r="AH18" s="97"/>
      <c r="AI18" s="98">
        <f>IFERROR(AH18/AD18,"-")</f>
        <v>0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0.052631578947368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5</v>
      </c>
      <c r="BF18" s="113">
        <f>IF(P18=0,"",IF(BE18=0,"",(BE18/P18)))</f>
        <v>0.26315789473684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9</v>
      </c>
      <c r="BO18" s="120">
        <f>IF(P18=0,"",IF(BN18=0,"",(BN18/P18)))</f>
        <v>0.47368421052632</v>
      </c>
      <c r="BP18" s="121">
        <v>2</v>
      </c>
      <c r="BQ18" s="122">
        <f>IFERROR(BP18/BN18,"-")</f>
        <v>0.22222222222222</v>
      </c>
      <c r="BR18" s="123">
        <v>1199000</v>
      </c>
      <c r="BS18" s="124">
        <f>IFERROR(BR18/BN18,"-")</f>
        <v>133222.22222222</v>
      </c>
      <c r="BT18" s="125"/>
      <c r="BU18" s="125"/>
      <c r="BV18" s="125">
        <v>2</v>
      </c>
      <c r="BW18" s="126">
        <v>2</v>
      </c>
      <c r="BX18" s="127">
        <f>IF(P18=0,"",IF(BW18=0,"",(BW18/P18)))</f>
        <v>0.10526315789474</v>
      </c>
      <c r="BY18" s="128">
        <v>1</v>
      </c>
      <c r="BZ18" s="129">
        <f>IFERROR(BY18/BW18,"-")</f>
        <v>0.5</v>
      </c>
      <c r="CA18" s="130">
        <v>10000</v>
      </c>
      <c r="CB18" s="131">
        <f>IFERROR(CA18/BW18,"-")</f>
        <v>5000</v>
      </c>
      <c r="CC18" s="132"/>
      <c r="CD18" s="132">
        <v>1</v>
      </c>
      <c r="CE18" s="132"/>
      <c r="CF18" s="133">
        <v>1</v>
      </c>
      <c r="CG18" s="134">
        <f>IF(P18=0,"",IF(CF18=0,"",(CF18/P18)))</f>
        <v>0.052631578947368</v>
      </c>
      <c r="CH18" s="135">
        <v>1</v>
      </c>
      <c r="CI18" s="136">
        <f>IFERROR(CH18/CF18,"-")</f>
        <v>1</v>
      </c>
      <c r="CJ18" s="137">
        <v>40000</v>
      </c>
      <c r="CK18" s="138">
        <f>IFERROR(CJ18/CF18,"-")</f>
        <v>40000</v>
      </c>
      <c r="CL18" s="139"/>
      <c r="CM18" s="139"/>
      <c r="CN18" s="139">
        <v>1</v>
      </c>
      <c r="CO18" s="140">
        <v>4</v>
      </c>
      <c r="CP18" s="141">
        <v>1249000</v>
      </c>
      <c r="CQ18" s="141">
        <v>1190000</v>
      </c>
      <c r="CR18" s="141"/>
      <c r="CS18" s="142" t="str">
        <f>IF(AND(CQ18=0,CR18=0),"",IF(AND(CQ18&lt;=100000,CR18&lt;=100000),"",IF(CQ18/CP18&gt;0.7,"男高",IF(CR18/CP18&gt;0.7,"女高",""))))</f>
        <v>男高</v>
      </c>
    </row>
    <row r="19" spans="1:98">
      <c r="A19" s="80">
        <f>AB19</f>
        <v>2.965625</v>
      </c>
      <c r="B19" s="203" t="s">
        <v>102</v>
      </c>
      <c r="C19" s="203"/>
      <c r="D19" s="203" t="s">
        <v>62</v>
      </c>
      <c r="E19" s="203" t="s">
        <v>86</v>
      </c>
      <c r="F19" s="203" t="s">
        <v>97</v>
      </c>
      <c r="G19" s="203" t="s">
        <v>103</v>
      </c>
      <c r="H19" s="90" t="s">
        <v>66</v>
      </c>
      <c r="I19" s="204" t="s">
        <v>100</v>
      </c>
      <c r="J19" s="188">
        <v>320000</v>
      </c>
      <c r="K19" s="81">
        <v>24</v>
      </c>
      <c r="L19" s="81">
        <v>0</v>
      </c>
      <c r="M19" s="81">
        <v>80</v>
      </c>
      <c r="N19" s="91">
        <v>9</v>
      </c>
      <c r="O19" s="92">
        <v>0</v>
      </c>
      <c r="P19" s="93">
        <f>N19+O19</f>
        <v>9</v>
      </c>
      <c r="Q19" s="82">
        <f>IFERROR(P19/M19,"-")</f>
        <v>0.1125</v>
      </c>
      <c r="R19" s="81">
        <v>2</v>
      </c>
      <c r="S19" s="81">
        <v>5</v>
      </c>
      <c r="T19" s="82">
        <f>IFERROR(S19/(O19+P19),"-")</f>
        <v>0.55555555555556</v>
      </c>
      <c r="U19" s="182">
        <f>IFERROR(J19/SUM(P19:P20),"-")</f>
        <v>13333.333333333</v>
      </c>
      <c r="V19" s="84">
        <v>2</v>
      </c>
      <c r="W19" s="82">
        <f>IF(P19=0,"-",V19/P19)</f>
        <v>0.22222222222222</v>
      </c>
      <c r="X19" s="186">
        <v>99000</v>
      </c>
      <c r="Y19" s="187">
        <f>IFERROR(X19/P19,"-")</f>
        <v>11000</v>
      </c>
      <c r="Z19" s="187">
        <f>IFERROR(X19/V19,"-")</f>
        <v>49500</v>
      </c>
      <c r="AA19" s="188">
        <f>SUM(X19:X20)-SUM(J19:J20)</f>
        <v>629000</v>
      </c>
      <c r="AB19" s="85">
        <f>SUM(X19:X20)/SUM(J19:J20)</f>
        <v>2.965625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3</v>
      </c>
      <c r="BF19" s="113">
        <f>IF(P19=0,"",IF(BE19=0,"",(BE19/P19)))</f>
        <v>0.33333333333333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4</v>
      </c>
      <c r="BO19" s="120">
        <f>IF(P19=0,"",IF(BN19=0,"",(BN19/P19)))</f>
        <v>0.44444444444444</v>
      </c>
      <c r="BP19" s="121">
        <v>2</v>
      </c>
      <c r="BQ19" s="122">
        <f>IFERROR(BP19/BN19,"-")</f>
        <v>0.5</v>
      </c>
      <c r="BR19" s="123">
        <v>99000</v>
      </c>
      <c r="BS19" s="124">
        <f>IFERROR(BR19/BN19,"-")</f>
        <v>24750</v>
      </c>
      <c r="BT19" s="125"/>
      <c r="BU19" s="125"/>
      <c r="BV19" s="125">
        <v>2</v>
      </c>
      <c r="BW19" s="126">
        <v>2</v>
      </c>
      <c r="BX19" s="127">
        <f>IF(P19=0,"",IF(BW19=0,"",(BW19/P19)))</f>
        <v>0.22222222222222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2</v>
      </c>
      <c r="CP19" s="141">
        <v>99000</v>
      </c>
      <c r="CQ19" s="141">
        <v>84000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104</v>
      </c>
      <c r="C20" s="203"/>
      <c r="D20" s="203" t="s">
        <v>62</v>
      </c>
      <c r="E20" s="203" t="s">
        <v>86</v>
      </c>
      <c r="F20" s="203" t="s">
        <v>76</v>
      </c>
      <c r="G20" s="203"/>
      <c r="H20" s="90"/>
      <c r="I20" s="90"/>
      <c r="J20" s="188"/>
      <c r="K20" s="81">
        <v>67</v>
      </c>
      <c r="L20" s="81">
        <v>46</v>
      </c>
      <c r="M20" s="81">
        <v>27</v>
      </c>
      <c r="N20" s="91">
        <v>15</v>
      </c>
      <c r="O20" s="92">
        <v>0</v>
      </c>
      <c r="P20" s="93">
        <f>N20+O20</f>
        <v>15</v>
      </c>
      <c r="Q20" s="82">
        <f>IFERROR(P20/M20,"-")</f>
        <v>0.55555555555556</v>
      </c>
      <c r="R20" s="81">
        <v>5</v>
      </c>
      <c r="S20" s="81">
        <v>3</v>
      </c>
      <c r="T20" s="82">
        <f>IFERROR(S20/(O20+P20),"-")</f>
        <v>0.2</v>
      </c>
      <c r="U20" s="182"/>
      <c r="V20" s="84">
        <v>4</v>
      </c>
      <c r="W20" s="82">
        <f>IF(P20=0,"-",V20/P20)</f>
        <v>0.26666666666667</v>
      </c>
      <c r="X20" s="186">
        <v>850000</v>
      </c>
      <c r="Y20" s="187">
        <f>IFERROR(X20/P20,"-")</f>
        <v>56666.666666667</v>
      </c>
      <c r="Z20" s="187">
        <f>IFERROR(X20/V20,"-")</f>
        <v>212500</v>
      </c>
      <c r="AA20" s="188"/>
      <c r="AB20" s="85"/>
      <c r="AC20" s="79"/>
      <c r="AD20" s="94">
        <v>1</v>
      </c>
      <c r="AE20" s="95">
        <f>IF(P20=0,"",IF(AD20=0,"",(AD20/P20)))</f>
        <v>0.066666666666667</v>
      </c>
      <c r="AF20" s="94"/>
      <c r="AG20" s="96">
        <f>IFERROR(AF20/AD20,"-")</f>
        <v>0</v>
      </c>
      <c r="AH20" s="97"/>
      <c r="AI20" s="98">
        <f>IFERROR(AH20/AD20,"-")</f>
        <v>0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3</v>
      </c>
      <c r="BF20" s="113">
        <f>IF(P20=0,"",IF(BE20=0,"",(BE20/P20)))</f>
        <v>0.2</v>
      </c>
      <c r="BG20" s="112">
        <v>1</v>
      </c>
      <c r="BH20" s="114">
        <f>IFERROR(BG20/BE20,"-")</f>
        <v>0.33333333333333</v>
      </c>
      <c r="BI20" s="115">
        <v>3000</v>
      </c>
      <c r="BJ20" s="116">
        <f>IFERROR(BI20/BE20,"-")</f>
        <v>1000</v>
      </c>
      <c r="BK20" s="117">
        <v>1</v>
      </c>
      <c r="BL20" s="117"/>
      <c r="BM20" s="117"/>
      <c r="BN20" s="119">
        <v>5</v>
      </c>
      <c r="BO20" s="120">
        <f>IF(P20=0,"",IF(BN20=0,"",(BN20/P20)))</f>
        <v>0.33333333333333</v>
      </c>
      <c r="BP20" s="121">
        <v>1</v>
      </c>
      <c r="BQ20" s="122">
        <f>IFERROR(BP20/BN20,"-")</f>
        <v>0.2</v>
      </c>
      <c r="BR20" s="123">
        <v>7000</v>
      </c>
      <c r="BS20" s="124">
        <f>IFERROR(BR20/BN20,"-")</f>
        <v>1400</v>
      </c>
      <c r="BT20" s="125"/>
      <c r="BU20" s="125"/>
      <c r="BV20" s="125">
        <v>1</v>
      </c>
      <c r="BW20" s="126">
        <v>5</v>
      </c>
      <c r="BX20" s="127">
        <f>IF(P20=0,"",IF(BW20=0,"",(BW20/P20)))</f>
        <v>0.33333333333333</v>
      </c>
      <c r="BY20" s="128">
        <v>2</v>
      </c>
      <c r="BZ20" s="129">
        <f>IFERROR(BY20/BW20,"-")</f>
        <v>0.4</v>
      </c>
      <c r="CA20" s="130">
        <v>840000</v>
      </c>
      <c r="CB20" s="131">
        <f>IFERROR(CA20/BW20,"-")</f>
        <v>168000</v>
      </c>
      <c r="CC20" s="132"/>
      <c r="CD20" s="132">
        <v>1</v>
      </c>
      <c r="CE20" s="132">
        <v>1</v>
      </c>
      <c r="CF20" s="133">
        <v>1</v>
      </c>
      <c r="CG20" s="134">
        <f>IF(P20=0,"",IF(CF20=0,"",(CF20/P20)))</f>
        <v>0.066666666666667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4</v>
      </c>
      <c r="CP20" s="141">
        <v>850000</v>
      </c>
      <c r="CQ20" s="141">
        <v>820000</v>
      </c>
      <c r="CR20" s="141"/>
      <c r="CS20" s="142" t="str">
        <f>IF(AND(CQ20=0,CR20=0),"",IF(AND(CQ20&lt;=100000,CR20&lt;=100000),"",IF(CQ20/CP20&gt;0.7,"男高",IF(CR20/CP20&gt;0.7,"女高",""))))</f>
        <v>男高</v>
      </c>
    </row>
    <row r="21" spans="1:98">
      <c r="A21" s="80">
        <f>AB21</f>
        <v>1.2711538461538</v>
      </c>
      <c r="B21" s="203" t="s">
        <v>105</v>
      </c>
      <c r="C21" s="203"/>
      <c r="D21" s="203" t="s">
        <v>106</v>
      </c>
      <c r="E21" s="203" t="s">
        <v>86</v>
      </c>
      <c r="F21" s="203" t="s">
        <v>64</v>
      </c>
      <c r="G21" s="203" t="s">
        <v>107</v>
      </c>
      <c r="H21" s="90" t="s">
        <v>108</v>
      </c>
      <c r="I21" s="90" t="s">
        <v>109</v>
      </c>
      <c r="J21" s="188">
        <v>520000</v>
      </c>
      <c r="K21" s="81">
        <v>3</v>
      </c>
      <c r="L21" s="81">
        <v>0</v>
      </c>
      <c r="M21" s="81">
        <v>18</v>
      </c>
      <c r="N21" s="91">
        <v>2</v>
      </c>
      <c r="O21" s="92">
        <v>0</v>
      </c>
      <c r="P21" s="93">
        <f>N21+O21</f>
        <v>2</v>
      </c>
      <c r="Q21" s="82">
        <f>IFERROR(P21/M21,"-")</f>
        <v>0.11111111111111</v>
      </c>
      <c r="R21" s="81">
        <v>0</v>
      </c>
      <c r="S21" s="81">
        <v>2</v>
      </c>
      <c r="T21" s="82">
        <f>IFERROR(S21/(O21+P21),"-")</f>
        <v>1</v>
      </c>
      <c r="U21" s="182">
        <f>IFERROR(J21/SUM(P21:P25),"-")</f>
        <v>20800</v>
      </c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>
        <f>SUM(X21:X25)-SUM(J21:J25)</f>
        <v>141000</v>
      </c>
      <c r="AB21" s="85">
        <f>SUM(X21:X25)/SUM(J21:J25)</f>
        <v>1.2711538461538</v>
      </c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1</v>
      </c>
      <c r="BF21" s="113">
        <f>IF(P21=0,"",IF(BE21=0,"",(BE21/P21)))</f>
        <v>0.5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1</v>
      </c>
      <c r="BO21" s="120">
        <f>IF(P21=0,"",IF(BN21=0,"",(BN21/P21)))</f>
        <v>0.5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110</v>
      </c>
      <c r="C22" s="203"/>
      <c r="D22" s="203" t="s">
        <v>92</v>
      </c>
      <c r="E22" s="203" t="s">
        <v>80</v>
      </c>
      <c r="F22" s="203" t="s">
        <v>64</v>
      </c>
      <c r="G22" s="203" t="s">
        <v>107</v>
      </c>
      <c r="H22" s="90" t="s">
        <v>108</v>
      </c>
      <c r="I22" s="90" t="s">
        <v>111</v>
      </c>
      <c r="J22" s="188"/>
      <c r="K22" s="81">
        <v>2</v>
      </c>
      <c r="L22" s="81">
        <v>0</v>
      </c>
      <c r="M22" s="81">
        <v>37</v>
      </c>
      <c r="N22" s="91">
        <v>0</v>
      </c>
      <c r="O22" s="92">
        <v>0</v>
      </c>
      <c r="P22" s="93">
        <f>N22+O22</f>
        <v>0</v>
      </c>
      <c r="Q22" s="82">
        <f>IFERROR(P22/M22,"-")</f>
        <v>0</v>
      </c>
      <c r="R22" s="81">
        <v>0</v>
      </c>
      <c r="S22" s="81">
        <v>0</v>
      </c>
      <c r="T22" s="82" t="str">
        <f>IFERROR(S22/(O22+P22),"-")</f>
        <v>-</v>
      </c>
      <c r="U22" s="182"/>
      <c r="V22" s="84">
        <v>0</v>
      </c>
      <c r="W22" s="82" t="str">
        <f>IF(P22=0,"-",V22/P22)</f>
        <v>-</v>
      </c>
      <c r="X22" s="186">
        <v>0</v>
      </c>
      <c r="Y22" s="187" t="str">
        <f>IFERROR(X22/P22,"-")</f>
        <v>-</v>
      </c>
      <c r="Z22" s="187" t="str">
        <f>IFERROR(X22/V22,"-")</f>
        <v>-</v>
      </c>
      <c r="AA22" s="188"/>
      <c r="AB22" s="85"/>
      <c r="AC22" s="79"/>
      <c r="AD22" s="94"/>
      <c r="AE22" s="95" t="str">
        <f>IF(P22=0,"",IF(AD22=0,"",(AD22/P22)))</f>
        <v/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 t="str">
        <f>IF(P22=0,"",IF(AM22=0,"",(AM22/P22)))</f>
        <v/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 t="str">
        <f>IF(P22=0,"",IF(AV22=0,"",(AV22/P22)))</f>
        <v/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 t="str">
        <f>IF(P22=0,"",IF(BE22=0,"",(BE22/P22)))</f>
        <v/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 t="str">
        <f>IF(P22=0,"",IF(BN22=0,"",(BN22/P22)))</f>
        <v/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/>
      <c r="BX22" s="127" t="str">
        <f>IF(P22=0,"",IF(BW22=0,"",(BW22/P22)))</f>
        <v/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 t="str">
        <f>IF(P22=0,"",IF(CF22=0,"",(CF22/P22)))</f>
        <v/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112</v>
      </c>
      <c r="C23" s="203"/>
      <c r="D23" s="203" t="s">
        <v>113</v>
      </c>
      <c r="E23" s="203" t="s">
        <v>114</v>
      </c>
      <c r="F23" s="203" t="s">
        <v>64</v>
      </c>
      <c r="G23" s="203" t="s">
        <v>107</v>
      </c>
      <c r="H23" s="90" t="s">
        <v>108</v>
      </c>
      <c r="I23" s="90" t="s">
        <v>115</v>
      </c>
      <c r="J23" s="188"/>
      <c r="K23" s="81">
        <v>10</v>
      </c>
      <c r="L23" s="81">
        <v>0</v>
      </c>
      <c r="M23" s="81">
        <v>35</v>
      </c>
      <c r="N23" s="91">
        <v>4</v>
      </c>
      <c r="O23" s="92">
        <v>0</v>
      </c>
      <c r="P23" s="93">
        <f>N23+O23</f>
        <v>4</v>
      </c>
      <c r="Q23" s="82">
        <f>IFERROR(P23/M23,"-")</f>
        <v>0.11428571428571</v>
      </c>
      <c r="R23" s="81">
        <v>1</v>
      </c>
      <c r="S23" s="81">
        <v>2</v>
      </c>
      <c r="T23" s="82">
        <f>IFERROR(S23/(O23+P23),"-")</f>
        <v>0.5</v>
      </c>
      <c r="U23" s="182"/>
      <c r="V23" s="84">
        <v>1</v>
      </c>
      <c r="W23" s="82">
        <f>IF(P23=0,"-",V23/P23)</f>
        <v>0.25</v>
      </c>
      <c r="X23" s="186">
        <v>530000</v>
      </c>
      <c r="Y23" s="187">
        <f>IFERROR(X23/P23,"-")</f>
        <v>132500</v>
      </c>
      <c r="Z23" s="187">
        <f>IFERROR(X23/V23,"-")</f>
        <v>530000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0.25</v>
      </c>
      <c r="BG23" s="112">
        <v>1</v>
      </c>
      <c r="BH23" s="114">
        <f>IFERROR(BG23/BE23,"-")</f>
        <v>1</v>
      </c>
      <c r="BI23" s="115">
        <v>530000</v>
      </c>
      <c r="BJ23" s="116">
        <f>IFERROR(BI23/BE23,"-")</f>
        <v>530000</v>
      </c>
      <c r="BK23" s="117"/>
      <c r="BL23" s="117"/>
      <c r="BM23" s="117">
        <v>1</v>
      </c>
      <c r="BN23" s="119">
        <v>3</v>
      </c>
      <c r="BO23" s="120">
        <f>IF(P23=0,"",IF(BN23=0,"",(BN23/P23)))</f>
        <v>0.75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1</v>
      </c>
      <c r="CP23" s="141">
        <v>530000</v>
      </c>
      <c r="CQ23" s="141">
        <v>530000</v>
      </c>
      <c r="CR23" s="141"/>
      <c r="CS23" s="142" t="str">
        <f>IF(AND(CQ23=0,CR23=0),"",IF(AND(CQ23&lt;=100000,CR23&lt;=100000),"",IF(CQ23/CP23&gt;0.7,"男高",IF(CR23/CP23&gt;0.7,"女高",""))))</f>
        <v>男高</v>
      </c>
    </row>
    <row r="24" spans="1:98">
      <c r="A24" s="80"/>
      <c r="B24" s="203" t="s">
        <v>116</v>
      </c>
      <c r="C24" s="203"/>
      <c r="D24" s="203" t="s">
        <v>92</v>
      </c>
      <c r="E24" s="203" t="s">
        <v>117</v>
      </c>
      <c r="F24" s="203" t="s">
        <v>64</v>
      </c>
      <c r="G24" s="203" t="s">
        <v>107</v>
      </c>
      <c r="H24" s="90" t="s">
        <v>108</v>
      </c>
      <c r="I24" s="90" t="s">
        <v>118</v>
      </c>
      <c r="J24" s="188"/>
      <c r="K24" s="81">
        <v>7</v>
      </c>
      <c r="L24" s="81">
        <v>0</v>
      </c>
      <c r="M24" s="81">
        <v>36</v>
      </c>
      <c r="N24" s="91">
        <v>3</v>
      </c>
      <c r="O24" s="92">
        <v>0</v>
      </c>
      <c r="P24" s="93">
        <f>N24+O24</f>
        <v>3</v>
      </c>
      <c r="Q24" s="82">
        <f>IFERROR(P24/M24,"-")</f>
        <v>0.083333333333333</v>
      </c>
      <c r="R24" s="81">
        <v>0</v>
      </c>
      <c r="S24" s="81">
        <v>1</v>
      </c>
      <c r="T24" s="82">
        <f>IFERROR(S24/(O24+P24),"-")</f>
        <v>0.33333333333333</v>
      </c>
      <c r="U24" s="182"/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0.33333333333333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2</v>
      </c>
      <c r="BO24" s="120">
        <f>IF(P24=0,"",IF(BN24=0,"",(BN24/P24)))</f>
        <v>0.66666666666667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119</v>
      </c>
      <c r="C25" s="203"/>
      <c r="D25" s="203" t="s">
        <v>75</v>
      </c>
      <c r="E25" s="203" t="s">
        <v>75</v>
      </c>
      <c r="F25" s="203" t="s">
        <v>76</v>
      </c>
      <c r="G25" s="203" t="s">
        <v>77</v>
      </c>
      <c r="H25" s="90"/>
      <c r="I25" s="90"/>
      <c r="J25" s="188"/>
      <c r="K25" s="81">
        <v>96</v>
      </c>
      <c r="L25" s="81">
        <v>63</v>
      </c>
      <c r="M25" s="81">
        <v>12</v>
      </c>
      <c r="N25" s="91">
        <v>16</v>
      </c>
      <c r="O25" s="92">
        <v>0</v>
      </c>
      <c r="P25" s="93">
        <f>N25+O25</f>
        <v>16</v>
      </c>
      <c r="Q25" s="82">
        <f>IFERROR(P25/M25,"-")</f>
        <v>1.3333333333333</v>
      </c>
      <c r="R25" s="81">
        <v>4</v>
      </c>
      <c r="S25" s="81">
        <v>1</v>
      </c>
      <c r="T25" s="82">
        <f>IFERROR(S25/(O25+P25),"-")</f>
        <v>0.0625</v>
      </c>
      <c r="U25" s="182"/>
      <c r="V25" s="84">
        <v>7</v>
      </c>
      <c r="W25" s="82">
        <f>IF(P25=0,"-",V25/P25)</f>
        <v>0.4375</v>
      </c>
      <c r="X25" s="186">
        <v>131000</v>
      </c>
      <c r="Y25" s="187">
        <f>IFERROR(X25/P25,"-")</f>
        <v>8187.5</v>
      </c>
      <c r="Z25" s="187">
        <f>IFERROR(X25/V25,"-")</f>
        <v>18714.285714286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>
        <v>1</v>
      </c>
      <c r="AN25" s="101">
        <f>IF(P25=0,"",IF(AM25=0,"",(AM25/P25)))</f>
        <v>0.0625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>
        <v>1</v>
      </c>
      <c r="AW25" s="107">
        <f>IF(P25=0,"",IF(AV25=0,"",(AV25/P25)))</f>
        <v>0.0625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>
        <v>4</v>
      </c>
      <c r="BF25" s="113">
        <f>IF(P25=0,"",IF(BE25=0,"",(BE25/P25)))</f>
        <v>0.25</v>
      </c>
      <c r="BG25" s="112">
        <v>1</v>
      </c>
      <c r="BH25" s="114">
        <f>IFERROR(BG25/BE25,"-")</f>
        <v>0.25</v>
      </c>
      <c r="BI25" s="115">
        <v>3000</v>
      </c>
      <c r="BJ25" s="116">
        <f>IFERROR(BI25/BE25,"-")</f>
        <v>750</v>
      </c>
      <c r="BK25" s="117">
        <v>1</v>
      </c>
      <c r="BL25" s="117"/>
      <c r="BM25" s="117"/>
      <c r="BN25" s="119">
        <v>4</v>
      </c>
      <c r="BO25" s="120">
        <f>IF(P25=0,"",IF(BN25=0,"",(BN25/P25)))</f>
        <v>0.25</v>
      </c>
      <c r="BP25" s="121">
        <v>2</v>
      </c>
      <c r="BQ25" s="122">
        <f>IFERROR(BP25/BN25,"-")</f>
        <v>0.5</v>
      </c>
      <c r="BR25" s="123">
        <v>53000</v>
      </c>
      <c r="BS25" s="124">
        <f>IFERROR(BR25/BN25,"-")</f>
        <v>13250</v>
      </c>
      <c r="BT25" s="125">
        <v>1</v>
      </c>
      <c r="BU25" s="125"/>
      <c r="BV25" s="125">
        <v>1</v>
      </c>
      <c r="BW25" s="126">
        <v>5</v>
      </c>
      <c r="BX25" s="127">
        <f>IF(P25=0,"",IF(BW25=0,"",(BW25/P25)))</f>
        <v>0.3125</v>
      </c>
      <c r="BY25" s="128">
        <v>3</v>
      </c>
      <c r="BZ25" s="129">
        <f>IFERROR(BY25/BW25,"-")</f>
        <v>0.6</v>
      </c>
      <c r="CA25" s="130">
        <v>53000</v>
      </c>
      <c r="CB25" s="131">
        <f>IFERROR(CA25/BW25,"-")</f>
        <v>10600</v>
      </c>
      <c r="CC25" s="132">
        <v>1</v>
      </c>
      <c r="CD25" s="132"/>
      <c r="CE25" s="132">
        <v>2</v>
      </c>
      <c r="CF25" s="133">
        <v>1</v>
      </c>
      <c r="CG25" s="134">
        <f>IF(P25=0,"",IF(CF25=0,"",(CF25/P25)))</f>
        <v>0.0625</v>
      </c>
      <c r="CH25" s="135">
        <v>1</v>
      </c>
      <c r="CI25" s="136">
        <f>IFERROR(CH25/CF25,"-")</f>
        <v>1</v>
      </c>
      <c r="CJ25" s="137">
        <v>22000</v>
      </c>
      <c r="CK25" s="138">
        <f>IFERROR(CJ25/CF25,"-")</f>
        <v>22000</v>
      </c>
      <c r="CL25" s="139"/>
      <c r="CM25" s="139"/>
      <c r="CN25" s="139">
        <v>1</v>
      </c>
      <c r="CO25" s="140">
        <v>7</v>
      </c>
      <c r="CP25" s="141">
        <v>131000</v>
      </c>
      <c r="CQ25" s="141">
        <v>50000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1.595</v>
      </c>
      <c r="B26" s="203" t="s">
        <v>120</v>
      </c>
      <c r="C26" s="203"/>
      <c r="D26" s="203" t="s">
        <v>106</v>
      </c>
      <c r="E26" s="203" t="s">
        <v>86</v>
      </c>
      <c r="F26" s="203" t="s">
        <v>64</v>
      </c>
      <c r="G26" s="203" t="s">
        <v>121</v>
      </c>
      <c r="H26" s="90" t="s">
        <v>122</v>
      </c>
      <c r="I26" s="90" t="s">
        <v>123</v>
      </c>
      <c r="J26" s="188">
        <v>200000</v>
      </c>
      <c r="K26" s="81">
        <v>5</v>
      </c>
      <c r="L26" s="81">
        <v>0</v>
      </c>
      <c r="M26" s="81">
        <v>24</v>
      </c>
      <c r="N26" s="91">
        <v>0</v>
      </c>
      <c r="O26" s="92">
        <v>0</v>
      </c>
      <c r="P26" s="93">
        <f>N26+O26</f>
        <v>0</v>
      </c>
      <c r="Q26" s="82">
        <f>IFERROR(P26/M26,"-")</f>
        <v>0</v>
      </c>
      <c r="R26" s="81">
        <v>0</v>
      </c>
      <c r="S26" s="81">
        <v>0</v>
      </c>
      <c r="T26" s="82" t="str">
        <f>IFERROR(S26/(O26+P26),"-")</f>
        <v>-</v>
      </c>
      <c r="U26" s="182">
        <f>IFERROR(J26/SUM(P26:P35),"-")</f>
        <v>9523.8095238095</v>
      </c>
      <c r="V26" s="84">
        <v>0</v>
      </c>
      <c r="W26" s="82" t="str">
        <f>IF(P26=0,"-",V26/P26)</f>
        <v>-</v>
      </c>
      <c r="X26" s="186">
        <v>0</v>
      </c>
      <c r="Y26" s="187" t="str">
        <f>IFERROR(X26/P26,"-")</f>
        <v>-</v>
      </c>
      <c r="Z26" s="187" t="str">
        <f>IFERROR(X26/V26,"-")</f>
        <v>-</v>
      </c>
      <c r="AA26" s="188">
        <f>SUM(X26:X35)-SUM(J26:J35)</f>
        <v>119000</v>
      </c>
      <c r="AB26" s="85">
        <f>SUM(X26:X35)/SUM(J26:J35)</f>
        <v>1.595</v>
      </c>
      <c r="AC26" s="79"/>
      <c r="AD26" s="94"/>
      <c r="AE26" s="95" t="str">
        <f>IF(P26=0,"",IF(AD26=0,"",(AD26/P26)))</f>
        <v/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 t="str">
        <f>IF(P26=0,"",IF(AM26=0,"",(AM26/P26)))</f>
        <v/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 t="str">
        <f>IF(P26=0,"",IF(AV26=0,"",(AV26/P26)))</f>
        <v/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 t="str">
        <f>IF(P26=0,"",IF(BE26=0,"",(BE26/P26)))</f>
        <v/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 t="str">
        <f>IF(P26=0,"",IF(BN26=0,"",(BN26/P26)))</f>
        <v/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 t="str">
        <f>IF(P26=0,"",IF(BW26=0,"",(BW26/P26)))</f>
        <v/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 t="str">
        <f>IF(P26=0,"",IF(CF26=0,"",(CF26/P26)))</f>
        <v/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124</v>
      </c>
      <c r="C27" s="203"/>
      <c r="D27" s="203" t="s">
        <v>106</v>
      </c>
      <c r="E27" s="203" t="s">
        <v>86</v>
      </c>
      <c r="F27" s="203" t="s">
        <v>76</v>
      </c>
      <c r="G27" s="203"/>
      <c r="H27" s="90"/>
      <c r="I27" s="90"/>
      <c r="J27" s="188"/>
      <c r="K27" s="81">
        <v>24</v>
      </c>
      <c r="L27" s="81">
        <v>23</v>
      </c>
      <c r="M27" s="81">
        <v>9</v>
      </c>
      <c r="N27" s="91">
        <v>4</v>
      </c>
      <c r="O27" s="92">
        <v>0</v>
      </c>
      <c r="P27" s="93">
        <f>N27+O27</f>
        <v>4</v>
      </c>
      <c r="Q27" s="82">
        <f>IFERROR(P27/M27,"-")</f>
        <v>0.44444444444444</v>
      </c>
      <c r="R27" s="81">
        <v>2</v>
      </c>
      <c r="S27" s="81">
        <v>1</v>
      </c>
      <c r="T27" s="82">
        <f>IFERROR(S27/(O27+P27),"-")</f>
        <v>0.25</v>
      </c>
      <c r="U27" s="182"/>
      <c r="V27" s="84">
        <v>2</v>
      </c>
      <c r="W27" s="82">
        <f>IF(P27=0,"-",V27/P27)</f>
        <v>0.5</v>
      </c>
      <c r="X27" s="186">
        <v>185000</v>
      </c>
      <c r="Y27" s="187">
        <f>IFERROR(X27/P27,"-")</f>
        <v>46250</v>
      </c>
      <c r="Z27" s="187">
        <f>IFERROR(X27/V27,"-")</f>
        <v>92500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2</v>
      </c>
      <c r="BF27" s="113">
        <f>IF(P27=0,"",IF(BE27=0,"",(BE27/P27)))</f>
        <v>0.5</v>
      </c>
      <c r="BG27" s="112">
        <v>2</v>
      </c>
      <c r="BH27" s="114">
        <f>IFERROR(BG27/BE27,"-")</f>
        <v>1</v>
      </c>
      <c r="BI27" s="115">
        <v>185000</v>
      </c>
      <c r="BJ27" s="116">
        <f>IFERROR(BI27/BE27,"-")</f>
        <v>92500</v>
      </c>
      <c r="BK27" s="117"/>
      <c r="BL27" s="117"/>
      <c r="BM27" s="117">
        <v>2</v>
      </c>
      <c r="BN27" s="119">
        <v>2</v>
      </c>
      <c r="BO27" s="120">
        <f>IF(P27=0,"",IF(BN27=0,"",(BN27/P27)))</f>
        <v>0.5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2</v>
      </c>
      <c r="CP27" s="141">
        <v>185000</v>
      </c>
      <c r="CQ27" s="141">
        <v>157000</v>
      </c>
      <c r="CR27" s="141"/>
      <c r="CS27" s="142" t="str">
        <f>IF(AND(CQ27=0,CR27=0),"",IF(AND(CQ27&lt;=100000,CR27&lt;=100000),"",IF(CQ27/CP27&gt;0.7,"男高",IF(CR27/CP27&gt;0.7,"女高",""))))</f>
        <v>男高</v>
      </c>
    </row>
    <row r="28" spans="1:98">
      <c r="A28" s="80"/>
      <c r="B28" s="203" t="s">
        <v>125</v>
      </c>
      <c r="C28" s="203"/>
      <c r="D28" s="203" t="s">
        <v>79</v>
      </c>
      <c r="E28" s="203" t="s">
        <v>80</v>
      </c>
      <c r="F28" s="203" t="s">
        <v>64</v>
      </c>
      <c r="G28" s="203" t="s">
        <v>121</v>
      </c>
      <c r="H28" s="90" t="s">
        <v>122</v>
      </c>
      <c r="I28" s="90"/>
      <c r="J28" s="188"/>
      <c r="K28" s="81">
        <v>5</v>
      </c>
      <c r="L28" s="81">
        <v>0</v>
      </c>
      <c r="M28" s="81">
        <v>31</v>
      </c>
      <c r="N28" s="91">
        <v>1</v>
      </c>
      <c r="O28" s="92">
        <v>0</v>
      </c>
      <c r="P28" s="93">
        <f>N28+O28</f>
        <v>1</v>
      </c>
      <c r="Q28" s="82">
        <f>IFERROR(P28/M28,"-")</f>
        <v>0.032258064516129</v>
      </c>
      <c r="R28" s="81">
        <v>1</v>
      </c>
      <c r="S28" s="81">
        <v>0</v>
      </c>
      <c r="T28" s="82">
        <f>IFERROR(S28/(O28+P28),"-")</f>
        <v>0</v>
      </c>
      <c r="U28" s="182"/>
      <c r="V28" s="84">
        <v>1</v>
      </c>
      <c r="W28" s="82">
        <f>IF(P28=0,"-",V28/P28)</f>
        <v>1</v>
      </c>
      <c r="X28" s="186">
        <v>1000</v>
      </c>
      <c r="Y28" s="187">
        <f>IFERROR(X28/P28,"-")</f>
        <v>1000</v>
      </c>
      <c r="Z28" s="187">
        <f>IFERROR(X28/V28,"-")</f>
        <v>1000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1</v>
      </c>
      <c r="BG28" s="112">
        <v>1</v>
      </c>
      <c r="BH28" s="114">
        <f>IFERROR(BG28/BE28,"-")</f>
        <v>1</v>
      </c>
      <c r="BI28" s="115">
        <v>1000</v>
      </c>
      <c r="BJ28" s="116">
        <f>IFERROR(BI28/BE28,"-")</f>
        <v>1000</v>
      </c>
      <c r="BK28" s="117">
        <v>1</v>
      </c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1</v>
      </c>
      <c r="CP28" s="141">
        <v>1000</v>
      </c>
      <c r="CQ28" s="141">
        <v>1000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126</v>
      </c>
      <c r="C29" s="203"/>
      <c r="D29" s="203" t="s">
        <v>79</v>
      </c>
      <c r="E29" s="203" t="s">
        <v>80</v>
      </c>
      <c r="F29" s="203" t="s">
        <v>76</v>
      </c>
      <c r="G29" s="203"/>
      <c r="H29" s="90"/>
      <c r="I29" s="90"/>
      <c r="J29" s="188"/>
      <c r="K29" s="81">
        <v>45</v>
      </c>
      <c r="L29" s="81">
        <v>23</v>
      </c>
      <c r="M29" s="81">
        <v>23</v>
      </c>
      <c r="N29" s="91">
        <v>4</v>
      </c>
      <c r="O29" s="92">
        <v>0</v>
      </c>
      <c r="P29" s="93">
        <f>N29+O29</f>
        <v>4</v>
      </c>
      <c r="Q29" s="82">
        <f>IFERROR(P29/M29,"-")</f>
        <v>0.17391304347826</v>
      </c>
      <c r="R29" s="81">
        <v>0</v>
      </c>
      <c r="S29" s="81">
        <v>3</v>
      </c>
      <c r="T29" s="82">
        <f>IFERROR(S29/(O29+P29),"-")</f>
        <v>0.75</v>
      </c>
      <c r="U29" s="182"/>
      <c r="V29" s="84">
        <v>2</v>
      </c>
      <c r="W29" s="82">
        <f>IF(P29=0,"-",V29/P29)</f>
        <v>0.5</v>
      </c>
      <c r="X29" s="186">
        <v>11000</v>
      </c>
      <c r="Y29" s="187">
        <f>IFERROR(X29/P29,"-")</f>
        <v>2750</v>
      </c>
      <c r="Z29" s="187">
        <f>IFERROR(X29/V29,"-")</f>
        <v>5500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2</v>
      </c>
      <c r="BO29" s="120">
        <f>IF(P29=0,"",IF(BN29=0,"",(BN29/P29)))</f>
        <v>0.5</v>
      </c>
      <c r="BP29" s="121">
        <v>1</v>
      </c>
      <c r="BQ29" s="122">
        <f>IFERROR(BP29/BN29,"-")</f>
        <v>0.5</v>
      </c>
      <c r="BR29" s="123">
        <v>8000</v>
      </c>
      <c r="BS29" s="124">
        <f>IFERROR(BR29/BN29,"-")</f>
        <v>4000</v>
      </c>
      <c r="BT29" s="125"/>
      <c r="BU29" s="125">
        <v>1</v>
      </c>
      <c r="BV29" s="125"/>
      <c r="BW29" s="126">
        <v>2</v>
      </c>
      <c r="BX29" s="127">
        <f>IF(P29=0,"",IF(BW29=0,"",(BW29/P29)))</f>
        <v>0.5</v>
      </c>
      <c r="BY29" s="128">
        <v>1</v>
      </c>
      <c r="BZ29" s="129">
        <f>IFERROR(BY29/BW29,"-")</f>
        <v>0.5</v>
      </c>
      <c r="CA29" s="130">
        <v>3000</v>
      </c>
      <c r="CB29" s="131">
        <f>IFERROR(CA29/BW29,"-")</f>
        <v>1500</v>
      </c>
      <c r="CC29" s="132">
        <v>1</v>
      </c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2</v>
      </c>
      <c r="CP29" s="141">
        <v>11000</v>
      </c>
      <c r="CQ29" s="141">
        <v>8000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127</v>
      </c>
      <c r="C30" s="203"/>
      <c r="D30" s="203" t="s">
        <v>113</v>
      </c>
      <c r="E30" s="203" t="s">
        <v>128</v>
      </c>
      <c r="F30" s="203" t="s">
        <v>64</v>
      </c>
      <c r="G30" s="203" t="s">
        <v>121</v>
      </c>
      <c r="H30" s="90" t="s">
        <v>122</v>
      </c>
      <c r="I30" s="90"/>
      <c r="J30" s="188"/>
      <c r="K30" s="81">
        <v>12</v>
      </c>
      <c r="L30" s="81">
        <v>0</v>
      </c>
      <c r="M30" s="81">
        <v>39</v>
      </c>
      <c r="N30" s="91">
        <v>2</v>
      </c>
      <c r="O30" s="92">
        <v>0</v>
      </c>
      <c r="P30" s="93">
        <f>N30+O30</f>
        <v>2</v>
      </c>
      <c r="Q30" s="82">
        <f>IFERROR(P30/M30,"-")</f>
        <v>0.051282051282051</v>
      </c>
      <c r="R30" s="81">
        <v>0</v>
      </c>
      <c r="S30" s="81">
        <v>0</v>
      </c>
      <c r="T30" s="82">
        <f>IFERROR(S30/(O30+P30),"-")</f>
        <v>0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2</v>
      </c>
      <c r="BO30" s="120">
        <f>IF(P30=0,"",IF(BN30=0,"",(BN30/P30)))</f>
        <v>1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129</v>
      </c>
      <c r="C31" s="203"/>
      <c r="D31" s="203" t="s">
        <v>113</v>
      </c>
      <c r="E31" s="203" t="s">
        <v>128</v>
      </c>
      <c r="F31" s="203" t="s">
        <v>76</v>
      </c>
      <c r="G31" s="203"/>
      <c r="H31" s="90"/>
      <c r="I31" s="90"/>
      <c r="J31" s="188"/>
      <c r="K31" s="81">
        <v>36</v>
      </c>
      <c r="L31" s="81">
        <v>27</v>
      </c>
      <c r="M31" s="81">
        <v>11</v>
      </c>
      <c r="N31" s="91">
        <v>5</v>
      </c>
      <c r="O31" s="92">
        <v>0</v>
      </c>
      <c r="P31" s="93">
        <f>N31+O31</f>
        <v>5</v>
      </c>
      <c r="Q31" s="82">
        <f>IFERROR(P31/M31,"-")</f>
        <v>0.45454545454545</v>
      </c>
      <c r="R31" s="81">
        <v>0</v>
      </c>
      <c r="S31" s="81">
        <v>0</v>
      </c>
      <c r="T31" s="82">
        <f>IFERROR(S31/(O31+P31),"-")</f>
        <v>0</v>
      </c>
      <c r="U31" s="182"/>
      <c r="V31" s="84">
        <v>1</v>
      </c>
      <c r="W31" s="82">
        <f>IF(P31=0,"-",V31/P31)</f>
        <v>0.2</v>
      </c>
      <c r="X31" s="186">
        <v>19000</v>
      </c>
      <c r="Y31" s="187">
        <f>IFERROR(X31/P31,"-")</f>
        <v>3800</v>
      </c>
      <c r="Z31" s="187">
        <f>IFERROR(X31/V31,"-")</f>
        <v>19000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2</v>
      </c>
      <c r="BO31" s="120">
        <f>IF(P31=0,"",IF(BN31=0,"",(BN31/P31)))</f>
        <v>0.4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2</v>
      </c>
      <c r="BX31" s="127">
        <f>IF(P31=0,"",IF(BW31=0,"",(BW31/P31)))</f>
        <v>0.4</v>
      </c>
      <c r="BY31" s="128">
        <v>1</v>
      </c>
      <c r="BZ31" s="129">
        <f>IFERROR(BY31/BW31,"-")</f>
        <v>0.5</v>
      </c>
      <c r="CA31" s="130">
        <v>19000</v>
      </c>
      <c r="CB31" s="131">
        <f>IFERROR(CA31/BW31,"-")</f>
        <v>9500</v>
      </c>
      <c r="CC31" s="132"/>
      <c r="CD31" s="132"/>
      <c r="CE31" s="132">
        <v>1</v>
      </c>
      <c r="CF31" s="133">
        <v>1</v>
      </c>
      <c r="CG31" s="134">
        <f>IF(P31=0,"",IF(CF31=0,"",(CF31/P31)))</f>
        <v>0.2</v>
      </c>
      <c r="CH31" s="135"/>
      <c r="CI31" s="136">
        <f>IFERROR(CH31/CF31,"-")</f>
        <v>0</v>
      </c>
      <c r="CJ31" s="137"/>
      <c r="CK31" s="138">
        <f>IFERROR(CJ31/CF31,"-")</f>
        <v>0</v>
      </c>
      <c r="CL31" s="139"/>
      <c r="CM31" s="139"/>
      <c r="CN31" s="139"/>
      <c r="CO31" s="140">
        <v>1</v>
      </c>
      <c r="CP31" s="141">
        <v>19000</v>
      </c>
      <c r="CQ31" s="141">
        <v>19000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130</v>
      </c>
      <c r="C32" s="203"/>
      <c r="D32" s="203" t="s">
        <v>131</v>
      </c>
      <c r="E32" s="203" t="s">
        <v>132</v>
      </c>
      <c r="F32" s="203" t="s">
        <v>64</v>
      </c>
      <c r="G32" s="203" t="s">
        <v>121</v>
      </c>
      <c r="H32" s="90" t="s">
        <v>122</v>
      </c>
      <c r="I32" s="90"/>
      <c r="J32" s="188"/>
      <c r="K32" s="81">
        <v>3</v>
      </c>
      <c r="L32" s="81">
        <v>0</v>
      </c>
      <c r="M32" s="81">
        <v>21</v>
      </c>
      <c r="N32" s="91">
        <v>0</v>
      </c>
      <c r="O32" s="92">
        <v>0</v>
      </c>
      <c r="P32" s="93">
        <f>N32+O32</f>
        <v>0</v>
      </c>
      <c r="Q32" s="82">
        <f>IFERROR(P32/M32,"-")</f>
        <v>0</v>
      </c>
      <c r="R32" s="81">
        <v>0</v>
      </c>
      <c r="S32" s="81">
        <v>0</v>
      </c>
      <c r="T32" s="82" t="str">
        <f>IFERROR(S32/(O32+P32),"-")</f>
        <v>-</v>
      </c>
      <c r="U32" s="182"/>
      <c r="V32" s="84">
        <v>0</v>
      </c>
      <c r="W32" s="82" t="str">
        <f>IF(P32=0,"-",V32/P32)</f>
        <v>-</v>
      </c>
      <c r="X32" s="186">
        <v>0</v>
      </c>
      <c r="Y32" s="187" t="str">
        <f>IFERROR(X32/P32,"-")</f>
        <v>-</v>
      </c>
      <c r="Z32" s="187" t="str">
        <f>IFERROR(X32/V32,"-")</f>
        <v>-</v>
      </c>
      <c r="AA32" s="188"/>
      <c r="AB32" s="85"/>
      <c r="AC32" s="79"/>
      <c r="AD32" s="94"/>
      <c r="AE32" s="95" t="str">
        <f>IF(P32=0,"",IF(AD32=0,"",(AD32/P32)))</f>
        <v/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 t="str">
        <f>IF(P32=0,"",IF(AM32=0,"",(AM32/P32)))</f>
        <v/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 t="str">
        <f>IF(P32=0,"",IF(AV32=0,"",(AV32/P32)))</f>
        <v/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 t="str">
        <f>IF(P32=0,"",IF(BE32=0,"",(BE32/P32)))</f>
        <v/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 t="str">
        <f>IF(P32=0,"",IF(BN32=0,"",(BN32/P32)))</f>
        <v/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/>
      <c r="BX32" s="127" t="str">
        <f>IF(P32=0,"",IF(BW32=0,"",(BW32/P32)))</f>
        <v/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 t="str">
        <f>IF(P32=0,"",IF(CF32=0,"",(CF32/P32)))</f>
        <v/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133</v>
      </c>
      <c r="C33" s="203"/>
      <c r="D33" s="203" t="s">
        <v>131</v>
      </c>
      <c r="E33" s="203" t="s">
        <v>132</v>
      </c>
      <c r="F33" s="203" t="s">
        <v>76</v>
      </c>
      <c r="G33" s="203"/>
      <c r="H33" s="90"/>
      <c r="I33" s="90"/>
      <c r="J33" s="188"/>
      <c r="K33" s="81">
        <v>15</v>
      </c>
      <c r="L33" s="81">
        <v>8</v>
      </c>
      <c r="M33" s="81">
        <v>0</v>
      </c>
      <c r="N33" s="91">
        <v>2</v>
      </c>
      <c r="O33" s="92">
        <v>0</v>
      </c>
      <c r="P33" s="93">
        <f>N33+O33</f>
        <v>2</v>
      </c>
      <c r="Q33" s="82" t="str">
        <f>IFERROR(P33/M33,"-")</f>
        <v>-</v>
      </c>
      <c r="R33" s="81">
        <v>0</v>
      </c>
      <c r="S33" s="81">
        <v>1</v>
      </c>
      <c r="T33" s="82">
        <f>IFERROR(S33/(O33+P33),"-")</f>
        <v>0.5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0.5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1</v>
      </c>
      <c r="BO33" s="120">
        <f>IF(P33=0,"",IF(BN33=0,"",(BN33/P33)))</f>
        <v>0.5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134</v>
      </c>
      <c r="C34" s="203"/>
      <c r="D34" s="203" t="s">
        <v>92</v>
      </c>
      <c r="E34" s="203" t="s">
        <v>135</v>
      </c>
      <c r="F34" s="203" t="s">
        <v>64</v>
      </c>
      <c r="G34" s="203" t="s">
        <v>121</v>
      </c>
      <c r="H34" s="90" t="s">
        <v>122</v>
      </c>
      <c r="I34" s="90"/>
      <c r="J34" s="188"/>
      <c r="K34" s="81">
        <v>6</v>
      </c>
      <c r="L34" s="81">
        <v>0</v>
      </c>
      <c r="M34" s="81">
        <v>17</v>
      </c>
      <c r="N34" s="91">
        <v>1</v>
      </c>
      <c r="O34" s="92">
        <v>0</v>
      </c>
      <c r="P34" s="93">
        <f>N34+O34</f>
        <v>1</v>
      </c>
      <c r="Q34" s="82">
        <f>IFERROR(P34/M34,"-")</f>
        <v>0.058823529411765</v>
      </c>
      <c r="R34" s="81">
        <v>0</v>
      </c>
      <c r="S34" s="81">
        <v>1</v>
      </c>
      <c r="T34" s="82">
        <f>IFERROR(S34/(O34+P34),"-")</f>
        <v>1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1</v>
      </c>
      <c r="BF34" s="113">
        <f>IF(P34=0,"",IF(BE34=0,"",(BE34/P34)))</f>
        <v>1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/>
      <c r="BO34" s="120">
        <f>IF(P34=0,"",IF(BN34=0,"",(BN34/P34)))</f>
        <v>0</v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136</v>
      </c>
      <c r="C35" s="203"/>
      <c r="D35" s="203" t="s">
        <v>92</v>
      </c>
      <c r="E35" s="203" t="s">
        <v>135</v>
      </c>
      <c r="F35" s="203" t="s">
        <v>76</v>
      </c>
      <c r="G35" s="203"/>
      <c r="H35" s="90"/>
      <c r="I35" s="90"/>
      <c r="J35" s="188"/>
      <c r="K35" s="81">
        <v>6</v>
      </c>
      <c r="L35" s="81">
        <v>6</v>
      </c>
      <c r="M35" s="81">
        <v>0</v>
      </c>
      <c r="N35" s="91">
        <v>2</v>
      </c>
      <c r="O35" s="92">
        <v>0</v>
      </c>
      <c r="P35" s="93">
        <f>N35+O35</f>
        <v>2</v>
      </c>
      <c r="Q35" s="82" t="str">
        <f>IFERROR(P35/M35,"-")</f>
        <v>-</v>
      </c>
      <c r="R35" s="81">
        <v>1</v>
      </c>
      <c r="S35" s="81">
        <v>0</v>
      </c>
      <c r="T35" s="82">
        <f>IFERROR(S35/(O35+P35),"-")</f>
        <v>0</v>
      </c>
      <c r="U35" s="182"/>
      <c r="V35" s="84">
        <v>1</v>
      </c>
      <c r="W35" s="82">
        <f>IF(P35=0,"-",V35/P35)</f>
        <v>0.5</v>
      </c>
      <c r="X35" s="186">
        <v>103000</v>
      </c>
      <c r="Y35" s="187">
        <f>IFERROR(X35/P35,"-")</f>
        <v>51500</v>
      </c>
      <c r="Z35" s="187">
        <f>IFERROR(X35/V35,"-")</f>
        <v>103000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>
        <f>IF(P35=0,"",IF(BN35=0,"",(BN35/P35)))</f>
        <v>0</v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>
        <v>1</v>
      </c>
      <c r="BX35" s="127">
        <f>IF(P35=0,"",IF(BW35=0,"",(BW35/P35)))</f>
        <v>0.5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>
        <v>1</v>
      </c>
      <c r="CG35" s="134">
        <f>IF(P35=0,"",IF(CF35=0,"",(CF35/P35)))</f>
        <v>0.5</v>
      </c>
      <c r="CH35" s="135">
        <v>1</v>
      </c>
      <c r="CI35" s="136">
        <f>IFERROR(CH35/CF35,"-")</f>
        <v>1</v>
      </c>
      <c r="CJ35" s="137">
        <v>103000</v>
      </c>
      <c r="CK35" s="138">
        <f>IFERROR(CJ35/CF35,"-")</f>
        <v>103000</v>
      </c>
      <c r="CL35" s="139"/>
      <c r="CM35" s="139"/>
      <c r="CN35" s="139">
        <v>1</v>
      </c>
      <c r="CO35" s="140">
        <v>1</v>
      </c>
      <c r="CP35" s="141">
        <v>103000</v>
      </c>
      <c r="CQ35" s="141">
        <v>103000</v>
      </c>
      <c r="CR35" s="141"/>
      <c r="CS35" s="142" t="str">
        <f>IF(AND(CQ35=0,CR35=0),"",IF(AND(CQ35&lt;=100000,CR35&lt;=100000),"",IF(CQ35/CP35&gt;0.7,"男高",IF(CR35/CP35&gt;0.7,"女高",""))))</f>
        <v>男高</v>
      </c>
    </row>
    <row r="36" spans="1:98">
      <c r="A36" s="80">
        <f>AB36</f>
        <v>0.15384615384615</v>
      </c>
      <c r="B36" s="203" t="s">
        <v>137</v>
      </c>
      <c r="C36" s="203"/>
      <c r="D36" s="203" t="s">
        <v>138</v>
      </c>
      <c r="E36" s="203" t="s">
        <v>139</v>
      </c>
      <c r="F36" s="203" t="s">
        <v>64</v>
      </c>
      <c r="G36" s="203" t="s">
        <v>103</v>
      </c>
      <c r="H36" s="90" t="s">
        <v>140</v>
      </c>
      <c r="I36" s="90" t="s">
        <v>141</v>
      </c>
      <c r="J36" s="188">
        <v>260000</v>
      </c>
      <c r="K36" s="81">
        <v>19</v>
      </c>
      <c r="L36" s="81">
        <v>0</v>
      </c>
      <c r="M36" s="81">
        <v>47</v>
      </c>
      <c r="N36" s="91">
        <v>13</v>
      </c>
      <c r="O36" s="92">
        <v>0</v>
      </c>
      <c r="P36" s="93">
        <f>N36+O36</f>
        <v>13</v>
      </c>
      <c r="Q36" s="82">
        <f>IFERROR(P36/M36,"-")</f>
        <v>0.27659574468085</v>
      </c>
      <c r="R36" s="81">
        <v>0</v>
      </c>
      <c r="S36" s="81">
        <v>6</v>
      </c>
      <c r="T36" s="82">
        <f>IFERROR(S36/(O36+P36),"-")</f>
        <v>0.46153846153846</v>
      </c>
      <c r="U36" s="182">
        <f>IFERROR(J36/SUM(P36:P39),"-")</f>
        <v>7647.0588235294</v>
      </c>
      <c r="V36" s="84">
        <v>1</v>
      </c>
      <c r="W36" s="82">
        <f>IF(P36=0,"-",V36/P36)</f>
        <v>0.076923076923077</v>
      </c>
      <c r="X36" s="186">
        <v>30000</v>
      </c>
      <c r="Y36" s="187">
        <f>IFERROR(X36/P36,"-")</f>
        <v>2307.6923076923</v>
      </c>
      <c r="Z36" s="187">
        <f>IFERROR(X36/V36,"-")</f>
        <v>30000</v>
      </c>
      <c r="AA36" s="188">
        <f>SUM(X36:X39)-SUM(J36:J39)</f>
        <v>-220000</v>
      </c>
      <c r="AB36" s="85">
        <f>SUM(X36:X39)/SUM(J36:J39)</f>
        <v>0.15384615384615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>
        <v>1</v>
      </c>
      <c r="AN36" s="101">
        <f>IF(P36=0,"",IF(AM36=0,"",(AM36/P36)))</f>
        <v>0.076923076923077</v>
      </c>
      <c r="AO36" s="100"/>
      <c r="AP36" s="102">
        <f>IFERROR(AP36/AM36,"-")</f>
        <v>0</v>
      </c>
      <c r="AQ36" s="103"/>
      <c r="AR36" s="104">
        <f>IFERROR(AQ36/AM36,"-")</f>
        <v>0</v>
      </c>
      <c r="AS36" s="105"/>
      <c r="AT36" s="105"/>
      <c r="AU36" s="105"/>
      <c r="AV36" s="106">
        <v>1</v>
      </c>
      <c r="AW36" s="107">
        <f>IF(P36=0,"",IF(AV36=0,"",(AV36/P36)))</f>
        <v>0.076923076923077</v>
      </c>
      <c r="AX36" s="106"/>
      <c r="AY36" s="108">
        <f>IFERROR(AX36/AV36,"-")</f>
        <v>0</v>
      </c>
      <c r="AZ36" s="109"/>
      <c r="BA36" s="110">
        <f>IFERROR(AZ36/AV36,"-")</f>
        <v>0</v>
      </c>
      <c r="BB36" s="111"/>
      <c r="BC36" s="111"/>
      <c r="BD36" s="111"/>
      <c r="BE36" s="112">
        <v>3</v>
      </c>
      <c r="BF36" s="113">
        <f>IF(P36=0,"",IF(BE36=0,"",(BE36/P36)))</f>
        <v>0.23076923076923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7</v>
      </c>
      <c r="BO36" s="120">
        <f>IF(P36=0,"",IF(BN36=0,"",(BN36/P36)))</f>
        <v>0.53846153846154</v>
      </c>
      <c r="BP36" s="121">
        <v>1</v>
      </c>
      <c r="BQ36" s="122">
        <f>IFERROR(BP36/BN36,"-")</f>
        <v>0.14285714285714</v>
      </c>
      <c r="BR36" s="123">
        <v>30000</v>
      </c>
      <c r="BS36" s="124">
        <f>IFERROR(BR36/BN36,"-")</f>
        <v>4285.7142857143</v>
      </c>
      <c r="BT36" s="125"/>
      <c r="BU36" s="125"/>
      <c r="BV36" s="125">
        <v>1</v>
      </c>
      <c r="BW36" s="126">
        <v>1</v>
      </c>
      <c r="BX36" s="127">
        <f>IF(P36=0,"",IF(BW36=0,"",(BW36/P36)))</f>
        <v>0.076923076923077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1</v>
      </c>
      <c r="CP36" s="141">
        <v>30000</v>
      </c>
      <c r="CQ36" s="141">
        <v>30000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142</v>
      </c>
      <c r="C37" s="203"/>
      <c r="D37" s="203" t="s">
        <v>138</v>
      </c>
      <c r="E37" s="203" t="s">
        <v>143</v>
      </c>
      <c r="F37" s="203" t="s">
        <v>64</v>
      </c>
      <c r="G37" s="203"/>
      <c r="H37" s="90" t="s">
        <v>140</v>
      </c>
      <c r="I37" s="90" t="s">
        <v>144</v>
      </c>
      <c r="J37" s="188"/>
      <c r="K37" s="81">
        <v>4</v>
      </c>
      <c r="L37" s="81">
        <v>0</v>
      </c>
      <c r="M37" s="81">
        <v>15</v>
      </c>
      <c r="N37" s="91">
        <v>3</v>
      </c>
      <c r="O37" s="92">
        <v>0</v>
      </c>
      <c r="P37" s="93">
        <f>N37+O37</f>
        <v>3</v>
      </c>
      <c r="Q37" s="82">
        <f>IFERROR(P37/M37,"-")</f>
        <v>0.2</v>
      </c>
      <c r="R37" s="81">
        <v>0</v>
      </c>
      <c r="S37" s="81">
        <v>3</v>
      </c>
      <c r="T37" s="82">
        <f>IFERROR(S37/(O37+P37),"-")</f>
        <v>1</v>
      </c>
      <c r="U37" s="182"/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1</v>
      </c>
      <c r="BO37" s="120">
        <f>IF(P37=0,"",IF(BN37=0,"",(BN37/P37)))</f>
        <v>0.33333333333333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2</v>
      </c>
      <c r="BX37" s="127">
        <f>IF(P37=0,"",IF(BW37=0,"",(BW37/P37)))</f>
        <v>0.66666666666667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145</v>
      </c>
      <c r="C38" s="203"/>
      <c r="D38" s="203" t="s">
        <v>138</v>
      </c>
      <c r="E38" s="203" t="s">
        <v>146</v>
      </c>
      <c r="F38" s="203" t="s">
        <v>64</v>
      </c>
      <c r="G38" s="203"/>
      <c r="H38" s="90" t="s">
        <v>140</v>
      </c>
      <c r="I38" s="90" t="s">
        <v>147</v>
      </c>
      <c r="J38" s="188"/>
      <c r="K38" s="81">
        <v>11</v>
      </c>
      <c r="L38" s="81">
        <v>0</v>
      </c>
      <c r="M38" s="81">
        <v>38</v>
      </c>
      <c r="N38" s="91">
        <v>6</v>
      </c>
      <c r="O38" s="92">
        <v>0</v>
      </c>
      <c r="P38" s="93">
        <f>N38+O38</f>
        <v>6</v>
      </c>
      <c r="Q38" s="82">
        <f>IFERROR(P38/M38,"-")</f>
        <v>0.15789473684211</v>
      </c>
      <c r="R38" s="81">
        <v>0</v>
      </c>
      <c r="S38" s="81">
        <v>4</v>
      </c>
      <c r="T38" s="82">
        <f>IFERROR(S38/(O38+P38),"-")</f>
        <v>0.66666666666667</v>
      </c>
      <c r="U38" s="182"/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4</v>
      </c>
      <c r="BO38" s="120">
        <f>IF(P38=0,"",IF(BN38=0,"",(BN38/P38)))</f>
        <v>0.66666666666667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2</v>
      </c>
      <c r="BX38" s="127">
        <f>IF(P38=0,"",IF(BW38=0,"",(BW38/P38)))</f>
        <v>0.33333333333333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148</v>
      </c>
      <c r="C39" s="203"/>
      <c r="D39" s="203" t="s">
        <v>75</v>
      </c>
      <c r="E39" s="203" t="s">
        <v>75</v>
      </c>
      <c r="F39" s="203" t="s">
        <v>76</v>
      </c>
      <c r="G39" s="203"/>
      <c r="H39" s="90"/>
      <c r="I39" s="90"/>
      <c r="J39" s="188"/>
      <c r="K39" s="81">
        <v>131</v>
      </c>
      <c r="L39" s="81">
        <v>64</v>
      </c>
      <c r="M39" s="81">
        <v>18</v>
      </c>
      <c r="N39" s="91">
        <v>12</v>
      </c>
      <c r="O39" s="92">
        <v>0</v>
      </c>
      <c r="P39" s="93">
        <f>N39+O39</f>
        <v>12</v>
      </c>
      <c r="Q39" s="82">
        <f>IFERROR(P39/M39,"-")</f>
        <v>0.66666666666667</v>
      </c>
      <c r="R39" s="81">
        <v>2</v>
      </c>
      <c r="S39" s="81">
        <v>4</v>
      </c>
      <c r="T39" s="82">
        <f>IFERROR(S39/(O39+P39),"-")</f>
        <v>0.33333333333333</v>
      </c>
      <c r="U39" s="182"/>
      <c r="V39" s="84">
        <v>1</v>
      </c>
      <c r="W39" s="82">
        <f>IF(P39=0,"-",V39/P39)</f>
        <v>0.083333333333333</v>
      </c>
      <c r="X39" s="186">
        <v>10000</v>
      </c>
      <c r="Y39" s="187">
        <f>IFERROR(X39/P39,"-")</f>
        <v>833.33333333333</v>
      </c>
      <c r="Z39" s="187">
        <f>IFERROR(X39/V39,"-")</f>
        <v>10000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1</v>
      </c>
      <c r="BF39" s="113">
        <f>IF(P39=0,"",IF(BE39=0,"",(BE39/P39)))</f>
        <v>0.083333333333333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6</v>
      </c>
      <c r="BO39" s="120">
        <f>IF(P39=0,"",IF(BN39=0,"",(BN39/P39)))</f>
        <v>0.5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>
        <v>5</v>
      </c>
      <c r="BX39" s="127">
        <f>IF(P39=0,"",IF(BW39=0,"",(BW39/P39)))</f>
        <v>0.41666666666667</v>
      </c>
      <c r="BY39" s="128">
        <v>1</v>
      </c>
      <c r="BZ39" s="129">
        <f>IFERROR(BY39/BW39,"-")</f>
        <v>0.2</v>
      </c>
      <c r="CA39" s="130">
        <v>10000</v>
      </c>
      <c r="CB39" s="131">
        <f>IFERROR(CA39/BW39,"-")</f>
        <v>2000</v>
      </c>
      <c r="CC39" s="132"/>
      <c r="CD39" s="132">
        <v>1</v>
      </c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1</v>
      </c>
      <c r="CP39" s="141">
        <v>10000</v>
      </c>
      <c r="CQ39" s="141">
        <v>10000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>
        <f>AB40</f>
        <v>6.755</v>
      </c>
      <c r="B40" s="203" t="s">
        <v>149</v>
      </c>
      <c r="C40" s="203"/>
      <c r="D40" s="203" t="s">
        <v>138</v>
      </c>
      <c r="E40" s="203" t="s">
        <v>139</v>
      </c>
      <c r="F40" s="203" t="s">
        <v>64</v>
      </c>
      <c r="G40" s="203" t="s">
        <v>150</v>
      </c>
      <c r="H40" s="90" t="s">
        <v>151</v>
      </c>
      <c r="I40" s="90" t="s">
        <v>141</v>
      </c>
      <c r="J40" s="188">
        <v>200000</v>
      </c>
      <c r="K40" s="81">
        <v>19</v>
      </c>
      <c r="L40" s="81">
        <v>0</v>
      </c>
      <c r="M40" s="81">
        <v>44</v>
      </c>
      <c r="N40" s="91">
        <v>3</v>
      </c>
      <c r="O40" s="92">
        <v>0</v>
      </c>
      <c r="P40" s="93">
        <f>N40+O40</f>
        <v>3</v>
      </c>
      <c r="Q40" s="82">
        <f>IFERROR(P40/M40,"-")</f>
        <v>0.068181818181818</v>
      </c>
      <c r="R40" s="81">
        <v>0</v>
      </c>
      <c r="S40" s="81">
        <v>1</v>
      </c>
      <c r="T40" s="82">
        <f>IFERROR(S40/(O40+P40),"-")</f>
        <v>0.33333333333333</v>
      </c>
      <c r="U40" s="182">
        <f>IFERROR(J40/SUM(P40:P43),"-")</f>
        <v>6250</v>
      </c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>
        <f>SUM(X40:X43)-SUM(J40:J43)</f>
        <v>1151000</v>
      </c>
      <c r="AB40" s="85">
        <f>SUM(X40:X43)/SUM(J40:J43)</f>
        <v>6.755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1</v>
      </c>
      <c r="BO40" s="120">
        <f>IF(P40=0,"",IF(BN40=0,"",(BN40/P40)))</f>
        <v>0.33333333333333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1</v>
      </c>
      <c r="BX40" s="127">
        <f>IF(P40=0,"",IF(BW40=0,"",(BW40/P40)))</f>
        <v>0.33333333333333</v>
      </c>
      <c r="BY40" s="128"/>
      <c r="BZ40" s="129">
        <f>IFERROR(BY40/BW40,"-")</f>
        <v>0</v>
      </c>
      <c r="CA40" s="130"/>
      <c r="CB40" s="131">
        <f>IFERROR(CA40/BW40,"-")</f>
        <v>0</v>
      </c>
      <c r="CC40" s="132"/>
      <c r="CD40" s="132"/>
      <c r="CE40" s="132"/>
      <c r="CF40" s="133">
        <v>1</v>
      </c>
      <c r="CG40" s="134">
        <f>IF(P40=0,"",IF(CF40=0,"",(CF40/P40)))</f>
        <v>0.33333333333333</v>
      </c>
      <c r="CH40" s="135"/>
      <c r="CI40" s="136">
        <f>IFERROR(CH40/CF40,"-")</f>
        <v>0</v>
      </c>
      <c r="CJ40" s="137"/>
      <c r="CK40" s="138">
        <f>IFERROR(CJ40/CF40,"-")</f>
        <v>0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152</v>
      </c>
      <c r="C41" s="203"/>
      <c r="D41" s="203" t="s">
        <v>138</v>
      </c>
      <c r="E41" s="203" t="s">
        <v>143</v>
      </c>
      <c r="F41" s="203" t="s">
        <v>64</v>
      </c>
      <c r="G41" s="203"/>
      <c r="H41" s="90" t="s">
        <v>151</v>
      </c>
      <c r="I41" s="90" t="s">
        <v>144</v>
      </c>
      <c r="J41" s="188"/>
      <c r="K41" s="81">
        <v>13</v>
      </c>
      <c r="L41" s="81">
        <v>0</v>
      </c>
      <c r="M41" s="81">
        <v>33</v>
      </c>
      <c r="N41" s="91">
        <v>7</v>
      </c>
      <c r="O41" s="92">
        <v>0</v>
      </c>
      <c r="P41" s="93">
        <f>N41+O41</f>
        <v>7</v>
      </c>
      <c r="Q41" s="82">
        <f>IFERROR(P41/M41,"-")</f>
        <v>0.21212121212121</v>
      </c>
      <c r="R41" s="81">
        <v>1</v>
      </c>
      <c r="S41" s="81">
        <v>4</v>
      </c>
      <c r="T41" s="82">
        <f>IFERROR(S41/(O41+P41),"-")</f>
        <v>0.57142857142857</v>
      </c>
      <c r="U41" s="182"/>
      <c r="V41" s="84">
        <v>1</v>
      </c>
      <c r="W41" s="82">
        <f>IF(P41=0,"-",V41/P41)</f>
        <v>0.14285714285714</v>
      </c>
      <c r="X41" s="186">
        <v>3000</v>
      </c>
      <c r="Y41" s="187">
        <f>IFERROR(X41/P41,"-")</f>
        <v>428.57142857143</v>
      </c>
      <c r="Z41" s="187">
        <f>IFERROR(X41/V41,"-")</f>
        <v>3000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>
        <v>1</v>
      </c>
      <c r="AW41" s="107">
        <f>IF(P41=0,"",IF(AV41=0,"",(AV41/P41)))</f>
        <v>0.14285714285714</v>
      </c>
      <c r="AX41" s="106"/>
      <c r="AY41" s="108">
        <f>IFERROR(AX41/AV41,"-")</f>
        <v>0</v>
      </c>
      <c r="AZ41" s="109"/>
      <c r="BA41" s="110">
        <f>IFERROR(AZ41/AV41,"-")</f>
        <v>0</v>
      </c>
      <c r="BB41" s="111"/>
      <c r="BC41" s="111"/>
      <c r="BD41" s="111"/>
      <c r="BE41" s="112">
        <v>1</v>
      </c>
      <c r="BF41" s="113">
        <f>IF(P41=0,"",IF(BE41=0,"",(BE41/P41)))</f>
        <v>0.14285714285714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4</v>
      </c>
      <c r="BO41" s="120">
        <f>IF(P41=0,"",IF(BN41=0,"",(BN41/P41)))</f>
        <v>0.57142857142857</v>
      </c>
      <c r="BP41" s="121">
        <v>1</v>
      </c>
      <c r="BQ41" s="122">
        <f>IFERROR(BP41/BN41,"-")</f>
        <v>0.25</v>
      </c>
      <c r="BR41" s="123">
        <v>3000</v>
      </c>
      <c r="BS41" s="124">
        <f>IFERROR(BR41/BN41,"-")</f>
        <v>750</v>
      </c>
      <c r="BT41" s="125">
        <v>1</v>
      </c>
      <c r="BU41" s="125"/>
      <c r="BV41" s="125"/>
      <c r="BW41" s="126">
        <v>1</v>
      </c>
      <c r="BX41" s="127">
        <f>IF(P41=0,"",IF(BW41=0,"",(BW41/P41)))</f>
        <v>0.14285714285714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1</v>
      </c>
      <c r="CP41" s="141">
        <v>3000</v>
      </c>
      <c r="CQ41" s="141">
        <v>3000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153</v>
      </c>
      <c r="C42" s="203"/>
      <c r="D42" s="203" t="s">
        <v>138</v>
      </c>
      <c r="E42" s="203" t="s">
        <v>146</v>
      </c>
      <c r="F42" s="203" t="s">
        <v>64</v>
      </c>
      <c r="G42" s="203"/>
      <c r="H42" s="90" t="s">
        <v>151</v>
      </c>
      <c r="I42" s="90" t="s">
        <v>147</v>
      </c>
      <c r="J42" s="188"/>
      <c r="K42" s="81">
        <v>14</v>
      </c>
      <c r="L42" s="81">
        <v>0</v>
      </c>
      <c r="M42" s="81">
        <v>69</v>
      </c>
      <c r="N42" s="91">
        <v>5</v>
      </c>
      <c r="O42" s="92">
        <v>0</v>
      </c>
      <c r="P42" s="93">
        <f>N42+O42</f>
        <v>5</v>
      </c>
      <c r="Q42" s="82">
        <f>IFERROR(P42/M42,"-")</f>
        <v>0.072463768115942</v>
      </c>
      <c r="R42" s="81">
        <v>1</v>
      </c>
      <c r="S42" s="81">
        <v>1</v>
      </c>
      <c r="T42" s="82">
        <f>IFERROR(S42/(O42+P42),"-")</f>
        <v>0.2</v>
      </c>
      <c r="U42" s="182"/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3</v>
      </c>
      <c r="BO42" s="120">
        <f>IF(P42=0,"",IF(BN42=0,"",(BN42/P42)))</f>
        <v>0.6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2</v>
      </c>
      <c r="BX42" s="127">
        <f>IF(P42=0,"",IF(BW42=0,"",(BW42/P42)))</f>
        <v>0.4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154</v>
      </c>
      <c r="C43" s="203"/>
      <c r="D43" s="203" t="s">
        <v>75</v>
      </c>
      <c r="E43" s="203" t="s">
        <v>75</v>
      </c>
      <c r="F43" s="203" t="s">
        <v>76</v>
      </c>
      <c r="G43" s="203"/>
      <c r="H43" s="90"/>
      <c r="I43" s="90"/>
      <c r="J43" s="188"/>
      <c r="K43" s="81">
        <v>107</v>
      </c>
      <c r="L43" s="81">
        <v>67</v>
      </c>
      <c r="M43" s="81">
        <v>21</v>
      </c>
      <c r="N43" s="91">
        <v>17</v>
      </c>
      <c r="O43" s="92">
        <v>0</v>
      </c>
      <c r="P43" s="93">
        <f>N43+O43</f>
        <v>17</v>
      </c>
      <c r="Q43" s="82">
        <f>IFERROR(P43/M43,"-")</f>
        <v>0.80952380952381</v>
      </c>
      <c r="R43" s="81">
        <v>4</v>
      </c>
      <c r="S43" s="81">
        <v>5</v>
      </c>
      <c r="T43" s="82">
        <f>IFERROR(S43/(O43+P43),"-")</f>
        <v>0.29411764705882</v>
      </c>
      <c r="U43" s="182"/>
      <c r="V43" s="84">
        <v>9</v>
      </c>
      <c r="W43" s="82">
        <f>IF(P43=0,"-",V43/P43)</f>
        <v>0.52941176470588</v>
      </c>
      <c r="X43" s="186">
        <v>1348000</v>
      </c>
      <c r="Y43" s="187">
        <f>IFERROR(X43/P43,"-")</f>
        <v>79294.117647059</v>
      </c>
      <c r="Z43" s="187">
        <f>IFERROR(X43/V43,"-")</f>
        <v>149777.77777778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>
        <v>1</v>
      </c>
      <c r="AW43" s="107">
        <f>IF(P43=0,"",IF(AV43=0,"",(AV43/P43)))</f>
        <v>0.058823529411765</v>
      </c>
      <c r="AX43" s="106"/>
      <c r="AY43" s="108">
        <f>IFERROR(AX43/AV43,"-")</f>
        <v>0</v>
      </c>
      <c r="AZ43" s="109"/>
      <c r="BA43" s="110">
        <f>IFERROR(AZ43/AV43,"-")</f>
        <v>0</v>
      </c>
      <c r="BB43" s="111"/>
      <c r="BC43" s="111"/>
      <c r="BD43" s="111"/>
      <c r="BE43" s="112">
        <v>1</v>
      </c>
      <c r="BF43" s="113">
        <f>IF(P43=0,"",IF(BE43=0,"",(BE43/P43)))</f>
        <v>0.058823529411765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9</v>
      </c>
      <c r="BO43" s="120">
        <f>IF(P43=0,"",IF(BN43=0,"",(BN43/P43)))</f>
        <v>0.52941176470588</v>
      </c>
      <c r="BP43" s="121">
        <v>5</v>
      </c>
      <c r="BQ43" s="122">
        <f>IFERROR(BP43/BN43,"-")</f>
        <v>0.55555555555556</v>
      </c>
      <c r="BR43" s="123">
        <v>1273000</v>
      </c>
      <c r="BS43" s="124">
        <f>IFERROR(BR43/BN43,"-")</f>
        <v>141444.44444444</v>
      </c>
      <c r="BT43" s="125">
        <v>1</v>
      </c>
      <c r="BU43" s="125">
        <v>1</v>
      </c>
      <c r="BV43" s="125">
        <v>3</v>
      </c>
      <c r="BW43" s="126">
        <v>5</v>
      </c>
      <c r="BX43" s="127">
        <f>IF(P43=0,"",IF(BW43=0,"",(BW43/P43)))</f>
        <v>0.29411764705882</v>
      </c>
      <c r="BY43" s="128">
        <v>3</v>
      </c>
      <c r="BZ43" s="129">
        <f>IFERROR(BY43/BW43,"-")</f>
        <v>0.6</v>
      </c>
      <c r="CA43" s="130">
        <v>55000</v>
      </c>
      <c r="CB43" s="131">
        <f>IFERROR(CA43/BW43,"-")</f>
        <v>11000</v>
      </c>
      <c r="CC43" s="132">
        <v>2</v>
      </c>
      <c r="CD43" s="132"/>
      <c r="CE43" s="132">
        <v>1</v>
      </c>
      <c r="CF43" s="133">
        <v>1</v>
      </c>
      <c r="CG43" s="134">
        <f>IF(P43=0,"",IF(CF43=0,"",(CF43/P43)))</f>
        <v>0.058823529411765</v>
      </c>
      <c r="CH43" s="135">
        <v>1</v>
      </c>
      <c r="CI43" s="136">
        <f>IFERROR(CH43/CF43,"-")</f>
        <v>1</v>
      </c>
      <c r="CJ43" s="137">
        <v>20000</v>
      </c>
      <c r="CK43" s="138">
        <f>IFERROR(CJ43/CF43,"-")</f>
        <v>20000</v>
      </c>
      <c r="CL43" s="139"/>
      <c r="CM43" s="139"/>
      <c r="CN43" s="139">
        <v>1</v>
      </c>
      <c r="CO43" s="140">
        <v>9</v>
      </c>
      <c r="CP43" s="141">
        <v>1348000</v>
      </c>
      <c r="CQ43" s="141">
        <v>1110000</v>
      </c>
      <c r="CR43" s="141"/>
      <c r="CS43" s="142" t="str">
        <f>IF(AND(CQ43=0,CR43=0),"",IF(AND(CQ43&lt;=100000,CR43&lt;=100000),"",IF(CQ43/CP43&gt;0.7,"男高",IF(CR43/CP43&gt;0.7,"女高",""))))</f>
        <v>男高</v>
      </c>
    </row>
    <row r="44" spans="1:98">
      <c r="A44" s="80">
        <f>AB44</f>
        <v>0.05</v>
      </c>
      <c r="B44" s="203" t="s">
        <v>155</v>
      </c>
      <c r="C44" s="203"/>
      <c r="D44" s="203" t="s">
        <v>92</v>
      </c>
      <c r="E44" s="203" t="s">
        <v>86</v>
      </c>
      <c r="F44" s="203" t="s">
        <v>64</v>
      </c>
      <c r="G44" s="203" t="s">
        <v>65</v>
      </c>
      <c r="H44" s="90" t="s">
        <v>88</v>
      </c>
      <c r="I44" s="90" t="s">
        <v>118</v>
      </c>
      <c r="J44" s="188">
        <v>120000</v>
      </c>
      <c r="K44" s="81">
        <v>4</v>
      </c>
      <c r="L44" s="81">
        <v>0</v>
      </c>
      <c r="M44" s="81">
        <v>52</v>
      </c>
      <c r="N44" s="91">
        <v>3</v>
      </c>
      <c r="O44" s="92">
        <v>0</v>
      </c>
      <c r="P44" s="93">
        <f>N44+O44</f>
        <v>3</v>
      </c>
      <c r="Q44" s="82">
        <f>IFERROR(P44/M44,"-")</f>
        <v>0.057692307692308</v>
      </c>
      <c r="R44" s="81">
        <v>0</v>
      </c>
      <c r="S44" s="81">
        <v>2</v>
      </c>
      <c r="T44" s="82">
        <f>IFERROR(S44/(O44+P44),"-")</f>
        <v>0.66666666666667</v>
      </c>
      <c r="U44" s="182">
        <f>IFERROR(J44/SUM(P44:P45),"-")</f>
        <v>15000</v>
      </c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>
        <f>SUM(X44:X45)-SUM(J44:J45)</f>
        <v>-114000</v>
      </c>
      <c r="AB44" s="85">
        <f>SUM(X44:X45)/SUM(J44:J45)</f>
        <v>0.05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2</v>
      </c>
      <c r="BF44" s="113">
        <f>IF(P44=0,"",IF(BE44=0,"",(BE44/P44)))</f>
        <v>0.66666666666667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1</v>
      </c>
      <c r="BO44" s="120">
        <f>IF(P44=0,"",IF(BN44=0,"",(BN44/P44)))</f>
        <v>0.33333333333333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156</v>
      </c>
      <c r="C45" s="203"/>
      <c r="D45" s="203" t="s">
        <v>92</v>
      </c>
      <c r="E45" s="203" t="s">
        <v>86</v>
      </c>
      <c r="F45" s="203" t="s">
        <v>76</v>
      </c>
      <c r="G45" s="203"/>
      <c r="H45" s="90"/>
      <c r="I45" s="90"/>
      <c r="J45" s="188"/>
      <c r="K45" s="81">
        <v>17</v>
      </c>
      <c r="L45" s="81">
        <v>12</v>
      </c>
      <c r="M45" s="81">
        <v>2</v>
      </c>
      <c r="N45" s="91">
        <v>5</v>
      </c>
      <c r="O45" s="92">
        <v>0</v>
      </c>
      <c r="P45" s="93">
        <f>N45+O45</f>
        <v>5</v>
      </c>
      <c r="Q45" s="82">
        <f>IFERROR(P45/M45,"-")</f>
        <v>2.5</v>
      </c>
      <c r="R45" s="81">
        <v>1</v>
      </c>
      <c r="S45" s="81">
        <v>2</v>
      </c>
      <c r="T45" s="82">
        <f>IFERROR(S45/(O45+P45),"-")</f>
        <v>0.4</v>
      </c>
      <c r="U45" s="182"/>
      <c r="V45" s="84">
        <v>2</v>
      </c>
      <c r="W45" s="82">
        <f>IF(P45=0,"-",V45/P45)</f>
        <v>0.4</v>
      </c>
      <c r="X45" s="186">
        <v>6000</v>
      </c>
      <c r="Y45" s="187">
        <f>IFERROR(X45/P45,"-")</f>
        <v>1200</v>
      </c>
      <c r="Z45" s="187">
        <f>IFERROR(X45/V45,"-")</f>
        <v>3000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>
        <v>1</v>
      </c>
      <c r="AW45" s="107">
        <f>IF(P45=0,"",IF(AV45=0,"",(AV45/P45)))</f>
        <v>0.2</v>
      </c>
      <c r="AX45" s="106"/>
      <c r="AY45" s="108">
        <f>IFERROR(AX45/AV45,"-")</f>
        <v>0</v>
      </c>
      <c r="AZ45" s="109"/>
      <c r="BA45" s="110">
        <f>IFERROR(AZ45/AV45,"-")</f>
        <v>0</v>
      </c>
      <c r="BB45" s="111"/>
      <c r="BC45" s="111"/>
      <c r="BD45" s="111"/>
      <c r="BE45" s="112">
        <v>1</v>
      </c>
      <c r="BF45" s="113">
        <f>IF(P45=0,"",IF(BE45=0,"",(BE45/P45)))</f>
        <v>0.2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>
        <v>1</v>
      </c>
      <c r="BO45" s="120">
        <f>IF(P45=0,"",IF(BN45=0,"",(BN45/P45)))</f>
        <v>0.2</v>
      </c>
      <c r="BP45" s="121">
        <v>1</v>
      </c>
      <c r="BQ45" s="122">
        <f>IFERROR(BP45/BN45,"-")</f>
        <v>1</v>
      </c>
      <c r="BR45" s="123">
        <v>3000</v>
      </c>
      <c r="BS45" s="124">
        <f>IFERROR(BR45/BN45,"-")</f>
        <v>3000</v>
      </c>
      <c r="BT45" s="125">
        <v>1</v>
      </c>
      <c r="BU45" s="125"/>
      <c r="BV45" s="125"/>
      <c r="BW45" s="126">
        <v>2</v>
      </c>
      <c r="BX45" s="127">
        <f>IF(P45=0,"",IF(BW45=0,"",(BW45/P45)))</f>
        <v>0.4</v>
      </c>
      <c r="BY45" s="128">
        <v>1</v>
      </c>
      <c r="BZ45" s="129">
        <f>IFERROR(BY45/BW45,"-")</f>
        <v>0.5</v>
      </c>
      <c r="CA45" s="130">
        <v>3000</v>
      </c>
      <c r="CB45" s="131">
        <f>IFERROR(CA45/BW45,"-")</f>
        <v>1500</v>
      </c>
      <c r="CC45" s="132">
        <v>1</v>
      </c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2</v>
      </c>
      <c r="CP45" s="141">
        <v>6000</v>
      </c>
      <c r="CQ45" s="141">
        <v>3000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2.6066666666667</v>
      </c>
      <c r="B46" s="203" t="s">
        <v>157</v>
      </c>
      <c r="C46" s="203"/>
      <c r="D46" s="203" t="s">
        <v>79</v>
      </c>
      <c r="E46" s="203" t="s">
        <v>80</v>
      </c>
      <c r="F46" s="203" t="s">
        <v>64</v>
      </c>
      <c r="G46" s="203" t="s">
        <v>69</v>
      </c>
      <c r="H46" s="90" t="s">
        <v>88</v>
      </c>
      <c r="I46" s="205" t="s">
        <v>158</v>
      </c>
      <c r="J46" s="188">
        <v>150000</v>
      </c>
      <c r="K46" s="81">
        <v>15</v>
      </c>
      <c r="L46" s="81">
        <v>0</v>
      </c>
      <c r="M46" s="81">
        <v>63</v>
      </c>
      <c r="N46" s="91">
        <v>8</v>
      </c>
      <c r="O46" s="92">
        <v>0</v>
      </c>
      <c r="P46" s="93">
        <f>N46+O46</f>
        <v>8</v>
      </c>
      <c r="Q46" s="82">
        <f>IFERROR(P46/M46,"-")</f>
        <v>0.12698412698413</v>
      </c>
      <c r="R46" s="81">
        <v>1</v>
      </c>
      <c r="S46" s="81">
        <v>4</v>
      </c>
      <c r="T46" s="82">
        <f>IFERROR(S46/(O46+P46),"-")</f>
        <v>0.5</v>
      </c>
      <c r="U46" s="182">
        <f>IFERROR(J46/SUM(P46:P47),"-")</f>
        <v>10000</v>
      </c>
      <c r="V46" s="84">
        <v>2</v>
      </c>
      <c r="W46" s="82">
        <f>IF(P46=0,"-",V46/P46)</f>
        <v>0.25</v>
      </c>
      <c r="X46" s="186">
        <v>14000</v>
      </c>
      <c r="Y46" s="187">
        <f>IFERROR(X46/P46,"-")</f>
        <v>1750</v>
      </c>
      <c r="Z46" s="187">
        <f>IFERROR(X46/V46,"-")</f>
        <v>7000</v>
      </c>
      <c r="AA46" s="188">
        <f>SUM(X46:X47)-SUM(J46:J47)</f>
        <v>241000</v>
      </c>
      <c r="AB46" s="85">
        <f>SUM(X46:X47)/SUM(J46:J47)</f>
        <v>2.6066666666667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>
        <v>1</v>
      </c>
      <c r="AW46" s="107">
        <f>IF(P46=0,"",IF(AV46=0,"",(AV46/P46)))</f>
        <v>0.125</v>
      </c>
      <c r="AX46" s="106"/>
      <c r="AY46" s="108">
        <f>IFERROR(AX46/AV46,"-")</f>
        <v>0</v>
      </c>
      <c r="AZ46" s="109"/>
      <c r="BA46" s="110">
        <f>IFERROR(AZ46/AV46,"-")</f>
        <v>0</v>
      </c>
      <c r="BB46" s="111"/>
      <c r="BC46" s="111"/>
      <c r="BD46" s="111"/>
      <c r="BE46" s="112">
        <v>3</v>
      </c>
      <c r="BF46" s="113">
        <f>IF(P46=0,"",IF(BE46=0,"",(BE46/P46)))</f>
        <v>0.375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2</v>
      </c>
      <c r="BO46" s="120">
        <f>IF(P46=0,"",IF(BN46=0,"",(BN46/P46)))</f>
        <v>0.25</v>
      </c>
      <c r="BP46" s="121">
        <v>1</v>
      </c>
      <c r="BQ46" s="122">
        <f>IFERROR(BP46/BN46,"-")</f>
        <v>0.5</v>
      </c>
      <c r="BR46" s="123">
        <v>3000</v>
      </c>
      <c r="BS46" s="124">
        <f>IFERROR(BR46/BN46,"-")</f>
        <v>1500</v>
      </c>
      <c r="BT46" s="125">
        <v>1</v>
      </c>
      <c r="BU46" s="125"/>
      <c r="BV46" s="125"/>
      <c r="BW46" s="126">
        <v>2</v>
      </c>
      <c r="BX46" s="127">
        <f>IF(P46=0,"",IF(BW46=0,"",(BW46/P46)))</f>
        <v>0.25</v>
      </c>
      <c r="BY46" s="128">
        <v>1</v>
      </c>
      <c r="BZ46" s="129">
        <f>IFERROR(BY46/BW46,"-")</f>
        <v>0.5</v>
      </c>
      <c r="CA46" s="130">
        <v>11000</v>
      </c>
      <c r="CB46" s="131">
        <f>IFERROR(CA46/BW46,"-")</f>
        <v>5500</v>
      </c>
      <c r="CC46" s="132"/>
      <c r="CD46" s="132">
        <v>1</v>
      </c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2</v>
      </c>
      <c r="CP46" s="141">
        <v>14000</v>
      </c>
      <c r="CQ46" s="141">
        <v>11000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159</v>
      </c>
      <c r="C47" s="203"/>
      <c r="D47" s="203" t="s">
        <v>79</v>
      </c>
      <c r="E47" s="203" t="s">
        <v>80</v>
      </c>
      <c r="F47" s="203" t="s">
        <v>76</v>
      </c>
      <c r="G47" s="203"/>
      <c r="H47" s="90"/>
      <c r="I47" s="90"/>
      <c r="J47" s="188"/>
      <c r="K47" s="81">
        <v>49</v>
      </c>
      <c r="L47" s="81">
        <v>28</v>
      </c>
      <c r="M47" s="81">
        <v>9</v>
      </c>
      <c r="N47" s="91">
        <v>7</v>
      </c>
      <c r="O47" s="92">
        <v>0</v>
      </c>
      <c r="P47" s="93">
        <f>N47+O47</f>
        <v>7</v>
      </c>
      <c r="Q47" s="82">
        <f>IFERROR(P47/M47,"-")</f>
        <v>0.77777777777778</v>
      </c>
      <c r="R47" s="81">
        <v>3</v>
      </c>
      <c r="S47" s="81">
        <v>3</v>
      </c>
      <c r="T47" s="82">
        <f>IFERROR(S47/(O47+P47),"-")</f>
        <v>0.42857142857143</v>
      </c>
      <c r="U47" s="182"/>
      <c r="V47" s="84">
        <v>5</v>
      </c>
      <c r="W47" s="82">
        <f>IF(P47=0,"-",V47/P47)</f>
        <v>0.71428571428571</v>
      </c>
      <c r="X47" s="186">
        <v>377000</v>
      </c>
      <c r="Y47" s="187">
        <f>IFERROR(X47/P47,"-")</f>
        <v>53857.142857143</v>
      </c>
      <c r="Z47" s="187">
        <f>IFERROR(X47/V47,"-")</f>
        <v>75400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1</v>
      </c>
      <c r="BF47" s="113">
        <f>IF(P47=0,"",IF(BE47=0,"",(BE47/P47)))</f>
        <v>0.14285714285714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4</v>
      </c>
      <c r="BO47" s="120">
        <f>IF(P47=0,"",IF(BN47=0,"",(BN47/P47)))</f>
        <v>0.57142857142857</v>
      </c>
      <c r="BP47" s="121">
        <v>3</v>
      </c>
      <c r="BQ47" s="122">
        <f>IFERROR(BP47/BN47,"-")</f>
        <v>0.75</v>
      </c>
      <c r="BR47" s="123">
        <v>369000</v>
      </c>
      <c r="BS47" s="124">
        <f>IFERROR(BR47/BN47,"-")</f>
        <v>92250</v>
      </c>
      <c r="BT47" s="125">
        <v>1</v>
      </c>
      <c r="BU47" s="125"/>
      <c r="BV47" s="125">
        <v>2</v>
      </c>
      <c r="BW47" s="126">
        <v>1</v>
      </c>
      <c r="BX47" s="127">
        <f>IF(P47=0,"",IF(BW47=0,"",(BW47/P47)))</f>
        <v>0.14285714285714</v>
      </c>
      <c r="BY47" s="128">
        <v>1</v>
      </c>
      <c r="BZ47" s="129">
        <f>IFERROR(BY47/BW47,"-")</f>
        <v>1</v>
      </c>
      <c r="CA47" s="130">
        <v>3000</v>
      </c>
      <c r="CB47" s="131">
        <f>IFERROR(CA47/BW47,"-")</f>
        <v>3000</v>
      </c>
      <c r="CC47" s="132">
        <v>1</v>
      </c>
      <c r="CD47" s="132"/>
      <c r="CE47" s="132"/>
      <c r="CF47" s="133">
        <v>1</v>
      </c>
      <c r="CG47" s="134">
        <f>IF(P47=0,"",IF(CF47=0,"",(CF47/P47)))</f>
        <v>0.14285714285714</v>
      </c>
      <c r="CH47" s="135">
        <v>1</v>
      </c>
      <c r="CI47" s="136">
        <f>IFERROR(CH47/CF47,"-")</f>
        <v>1</v>
      </c>
      <c r="CJ47" s="137">
        <v>5000</v>
      </c>
      <c r="CK47" s="138">
        <f>IFERROR(CJ47/CF47,"-")</f>
        <v>5000</v>
      </c>
      <c r="CL47" s="139">
        <v>1</v>
      </c>
      <c r="CM47" s="139"/>
      <c r="CN47" s="139"/>
      <c r="CO47" s="140">
        <v>5</v>
      </c>
      <c r="CP47" s="141">
        <v>377000</v>
      </c>
      <c r="CQ47" s="141">
        <v>189000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0.46666666666667</v>
      </c>
      <c r="B48" s="203" t="s">
        <v>160</v>
      </c>
      <c r="C48" s="203"/>
      <c r="D48" s="203" t="s">
        <v>79</v>
      </c>
      <c r="E48" s="203" t="s">
        <v>86</v>
      </c>
      <c r="F48" s="203" t="s">
        <v>64</v>
      </c>
      <c r="G48" s="203" t="s">
        <v>98</v>
      </c>
      <c r="H48" s="90" t="s">
        <v>88</v>
      </c>
      <c r="I48" s="205" t="s">
        <v>89</v>
      </c>
      <c r="J48" s="188">
        <v>300000</v>
      </c>
      <c r="K48" s="81">
        <v>30</v>
      </c>
      <c r="L48" s="81">
        <v>0</v>
      </c>
      <c r="M48" s="81">
        <v>107</v>
      </c>
      <c r="N48" s="91">
        <v>10</v>
      </c>
      <c r="O48" s="92">
        <v>0</v>
      </c>
      <c r="P48" s="93">
        <f>N48+O48</f>
        <v>10</v>
      </c>
      <c r="Q48" s="82">
        <f>IFERROR(P48/M48,"-")</f>
        <v>0.093457943925234</v>
      </c>
      <c r="R48" s="81">
        <v>2</v>
      </c>
      <c r="S48" s="81">
        <v>4</v>
      </c>
      <c r="T48" s="82">
        <f>IFERROR(S48/(O48+P48),"-")</f>
        <v>0.4</v>
      </c>
      <c r="U48" s="182">
        <f>IFERROR(J48/SUM(P48:P49),"-")</f>
        <v>13043.47826087</v>
      </c>
      <c r="V48" s="84">
        <v>2</v>
      </c>
      <c r="W48" s="82">
        <f>IF(P48=0,"-",V48/P48)</f>
        <v>0.2</v>
      </c>
      <c r="X48" s="186">
        <v>137000</v>
      </c>
      <c r="Y48" s="187">
        <f>IFERROR(X48/P48,"-")</f>
        <v>13700</v>
      </c>
      <c r="Z48" s="187">
        <f>IFERROR(X48/V48,"-")</f>
        <v>68500</v>
      </c>
      <c r="AA48" s="188">
        <f>SUM(X48:X49)-SUM(J48:J49)</f>
        <v>-160000</v>
      </c>
      <c r="AB48" s="85">
        <f>SUM(X48:X49)/SUM(J48:J49)</f>
        <v>0.46666666666667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2</v>
      </c>
      <c r="BF48" s="113">
        <f>IF(P48=0,"",IF(BE48=0,"",(BE48/P48)))</f>
        <v>0.2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>
        <v>8</v>
      </c>
      <c r="BO48" s="120">
        <f>IF(P48=0,"",IF(BN48=0,"",(BN48/P48)))</f>
        <v>0.8</v>
      </c>
      <c r="BP48" s="121">
        <v>2</v>
      </c>
      <c r="BQ48" s="122">
        <f>IFERROR(BP48/BN48,"-")</f>
        <v>0.25</v>
      </c>
      <c r="BR48" s="123">
        <v>137000</v>
      </c>
      <c r="BS48" s="124">
        <f>IFERROR(BR48/BN48,"-")</f>
        <v>17125</v>
      </c>
      <c r="BT48" s="125"/>
      <c r="BU48" s="125">
        <v>1</v>
      </c>
      <c r="BV48" s="125">
        <v>1</v>
      </c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2</v>
      </c>
      <c r="CP48" s="141">
        <v>137000</v>
      </c>
      <c r="CQ48" s="141">
        <v>126000</v>
      </c>
      <c r="CR48" s="141"/>
      <c r="CS48" s="142" t="str">
        <f>IF(AND(CQ48=0,CR48=0),"",IF(AND(CQ48&lt;=100000,CR48&lt;=100000),"",IF(CQ48/CP48&gt;0.7,"男高",IF(CR48/CP48&gt;0.7,"女高",""))))</f>
        <v>男高</v>
      </c>
    </row>
    <row r="49" spans="1:98">
      <c r="A49" s="80"/>
      <c r="B49" s="203" t="s">
        <v>161</v>
      </c>
      <c r="C49" s="203"/>
      <c r="D49" s="203" t="s">
        <v>79</v>
      </c>
      <c r="E49" s="203" t="s">
        <v>86</v>
      </c>
      <c r="F49" s="203" t="s">
        <v>76</v>
      </c>
      <c r="G49" s="203"/>
      <c r="H49" s="90"/>
      <c r="I49" s="90"/>
      <c r="J49" s="188"/>
      <c r="K49" s="81">
        <v>72</v>
      </c>
      <c r="L49" s="81">
        <v>39</v>
      </c>
      <c r="M49" s="81">
        <v>14</v>
      </c>
      <c r="N49" s="91">
        <v>13</v>
      </c>
      <c r="O49" s="92">
        <v>0</v>
      </c>
      <c r="P49" s="93">
        <f>N49+O49</f>
        <v>13</v>
      </c>
      <c r="Q49" s="82">
        <f>IFERROR(P49/M49,"-")</f>
        <v>0.92857142857143</v>
      </c>
      <c r="R49" s="81">
        <v>2</v>
      </c>
      <c r="S49" s="81">
        <v>4</v>
      </c>
      <c r="T49" s="82">
        <f>IFERROR(S49/(O49+P49),"-")</f>
        <v>0.30769230769231</v>
      </c>
      <c r="U49" s="182"/>
      <c r="V49" s="84">
        <v>1</v>
      </c>
      <c r="W49" s="82">
        <f>IF(P49=0,"-",V49/P49)</f>
        <v>0.076923076923077</v>
      </c>
      <c r="X49" s="186">
        <v>3000</v>
      </c>
      <c r="Y49" s="187">
        <f>IFERROR(X49/P49,"-")</f>
        <v>230.76923076923</v>
      </c>
      <c r="Z49" s="187">
        <f>IFERROR(X49/V49,"-")</f>
        <v>3000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1</v>
      </c>
      <c r="BF49" s="113">
        <f>IF(P49=0,"",IF(BE49=0,"",(BE49/P49)))</f>
        <v>0.076923076923077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>
        <v>5</v>
      </c>
      <c r="BO49" s="120">
        <f>IF(P49=0,"",IF(BN49=0,"",(BN49/P49)))</f>
        <v>0.38461538461538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>
        <v>6</v>
      </c>
      <c r="BX49" s="127">
        <f>IF(P49=0,"",IF(BW49=0,"",(BW49/P49)))</f>
        <v>0.46153846153846</v>
      </c>
      <c r="BY49" s="128">
        <v>1</v>
      </c>
      <c r="BZ49" s="129">
        <f>IFERROR(BY49/BW49,"-")</f>
        <v>0.16666666666667</v>
      </c>
      <c r="CA49" s="130">
        <v>3000</v>
      </c>
      <c r="CB49" s="131">
        <f>IFERROR(CA49/BW49,"-")</f>
        <v>500</v>
      </c>
      <c r="CC49" s="132"/>
      <c r="CD49" s="132">
        <v>1</v>
      </c>
      <c r="CE49" s="132"/>
      <c r="CF49" s="133">
        <v>1</v>
      </c>
      <c r="CG49" s="134">
        <f>IF(P49=0,"",IF(CF49=0,"",(CF49/P49)))</f>
        <v>0.076923076923077</v>
      </c>
      <c r="CH49" s="135"/>
      <c r="CI49" s="136">
        <f>IFERROR(CH49/CF49,"-")</f>
        <v>0</v>
      </c>
      <c r="CJ49" s="137"/>
      <c r="CK49" s="138">
        <f>IFERROR(CJ49/CF49,"-")</f>
        <v>0</v>
      </c>
      <c r="CL49" s="139"/>
      <c r="CM49" s="139"/>
      <c r="CN49" s="139"/>
      <c r="CO49" s="140">
        <v>1</v>
      </c>
      <c r="CP49" s="141">
        <v>3000</v>
      </c>
      <c r="CQ49" s="141">
        <v>3000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9.5384615384615</v>
      </c>
      <c r="B50" s="203" t="s">
        <v>162</v>
      </c>
      <c r="C50" s="203"/>
      <c r="D50" s="203" t="s">
        <v>92</v>
      </c>
      <c r="E50" s="203" t="s">
        <v>80</v>
      </c>
      <c r="F50" s="203" t="s">
        <v>64</v>
      </c>
      <c r="G50" s="203" t="s">
        <v>103</v>
      </c>
      <c r="H50" s="90" t="s">
        <v>88</v>
      </c>
      <c r="I50" s="205" t="s">
        <v>158</v>
      </c>
      <c r="J50" s="188">
        <v>130000</v>
      </c>
      <c r="K50" s="81">
        <v>15</v>
      </c>
      <c r="L50" s="81">
        <v>0</v>
      </c>
      <c r="M50" s="81">
        <v>38</v>
      </c>
      <c r="N50" s="91">
        <v>6</v>
      </c>
      <c r="O50" s="92">
        <v>0</v>
      </c>
      <c r="P50" s="93">
        <f>N50+O50</f>
        <v>6</v>
      </c>
      <c r="Q50" s="82">
        <f>IFERROR(P50/M50,"-")</f>
        <v>0.15789473684211</v>
      </c>
      <c r="R50" s="81">
        <v>0</v>
      </c>
      <c r="S50" s="81">
        <v>3</v>
      </c>
      <c r="T50" s="82">
        <f>IFERROR(S50/(O50+P50),"-")</f>
        <v>0.5</v>
      </c>
      <c r="U50" s="182">
        <f>IFERROR(J50/SUM(P50:P51),"-")</f>
        <v>9285.7142857143</v>
      </c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>
        <f>SUM(X50:X51)-SUM(J50:J51)</f>
        <v>1110000</v>
      </c>
      <c r="AB50" s="85">
        <f>SUM(X50:X51)/SUM(J50:J51)</f>
        <v>9.5384615384615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>
        <v>1</v>
      </c>
      <c r="AW50" s="107">
        <f>IF(P50=0,"",IF(AV50=0,"",(AV50/P50)))</f>
        <v>0.16666666666667</v>
      </c>
      <c r="AX50" s="106"/>
      <c r="AY50" s="108">
        <f>IFERROR(AX50/AV50,"-")</f>
        <v>0</v>
      </c>
      <c r="AZ50" s="109"/>
      <c r="BA50" s="110">
        <f>IFERROR(AZ50/AV50,"-")</f>
        <v>0</v>
      </c>
      <c r="BB50" s="111"/>
      <c r="BC50" s="111"/>
      <c r="BD50" s="111"/>
      <c r="BE50" s="112">
        <v>1</v>
      </c>
      <c r="BF50" s="113">
        <f>IF(P50=0,"",IF(BE50=0,"",(BE50/P50)))</f>
        <v>0.16666666666667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>
        <v>3</v>
      </c>
      <c r="BO50" s="120">
        <f>IF(P50=0,"",IF(BN50=0,"",(BN50/P50)))</f>
        <v>0.5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>
        <v>1</v>
      </c>
      <c r="BX50" s="127">
        <f>IF(P50=0,"",IF(BW50=0,"",(BW50/P50)))</f>
        <v>0.16666666666667</v>
      </c>
      <c r="BY50" s="128"/>
      <c r="BZ50" s="129">
        <f>IFERROR(BY50/BW50,"-")</f>
        <v>0</v>
      </c>
      <c r="CA50" s="130"/>
      <c r="CB50" s="131">
        <f>IFERROR(CA50/BW50,"-")</f>
        <v>0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163</v>
      </c>
      <c r="C51" s="203"/>
      <c r="D51" s="203" t="s">
        <v>92</v>
      </c>
      <c r="E51" s="203" t="s">
        <v>80</v>
      </c>
      <c r="F51" s="203" t="s">
        <v>76</v>
      </c>
      <c r="G51" s="203"/>
      <c r="H51" s="90"/>
      <c r="I51" s="90"/>
      <c r="J51" s="188"/>
      <c r="K51" s="81">
        <v>30</v>
      </c>
      <c r="L51" s="81">
        <v>23</v>
      </c>
      <c r="M51" s="81">
        <v>79</v>
      </c>
      <c r="N51" s="91">
        <v>8</v>
      </c>
      <c r="O51" s="92">
        <v>0</v>
      </c>
      <c r="P51" s="93">
        <f>N51+O51</f>
        <v>8</v>
      </c>
      <c r="Q51" s="82">
        <f>IFERROR(P51/M51,"-")</f>
        <v>0.10126582278481</v>
      </c>
      <c r="R51" s="81">
        <v>2</v>
      </c>
      <c r="S51" s="81">
        <v>1</v>
      </c>
      <c r="T51" s="82">
        <f>IFERROR(S51/(O51+P51),"-")</f>
        <v>0.125</v>
      </c>
      <c r="U51" s="182"/>
      <c r="V51" s="84">
        <v>2</v>
      </c>
      <c r="W51" s="82">
        <f>IF(P51=0,"-",V51/P51)</f>
        <v>0.25</v>
      </c>
      <c r="X51" s="186">
        <v>1240000</v>
      </c>
      <c r="Y51" s="187">
        <f>IFERROR(X51/P51,"-")</f>
        <v>155000</v>
      </c>
      <c r="Z51" s="187">
        <f>IFERROR(X51/V51,"-")</f>
        <v>620000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2</v>
      </c>
      <c r="BF51" s="113">
        <f>IF(P51=0,"",IF(BE51=0,"",(BE51/P51)))</f>
        <v>0.25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2</v>
      </c>
      <c r="BO51" s="120">
        <f>IF(P51=0,"",IF(BN51=0,"",(BN51/P51)))</f>
        <v>0.25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>
        <v>2</v>
      </c>
      <c r="BX51" s="127">
        <f>IF(P51=0,"",IF(BW51=0,"",(BW51/P51)))</f>
        <v>0.25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>
        <v>2</v>
      </c>
      <c r="CG51" s="134">
        <f>IF(P51=0,"",IF(CF51=0,"",(CF51/P51)))</f>
        <v>0.25</v>
      </c>
      <c r="CH51" s="135">
        <v>2</v>
      </c>
      <c r="CI51" s="136">
        <f>IFERROR(CH51/CF51,"-")</f>
        <v>1</v>
      </c>
      <c r="CJ51" s="137">
        <v>1240000</v>
      </c>
      <c r="CK51" s="138">
        <f>IFERROR(CJ51/CF51,"-")</f>
        <v>620000</v>
      </c>
      <c r="CL51" s="139"/>
      <c r="CM51" s="139"/>
      <c r="CN51" s="139">
        <v>2</v>
      </c>
      <c r="CO51" s="140">
        <v>2</v>
      </c>
      <c r="CP51" s="141">
        <v>1240000</v>
      </c>
      <c r="CQ51" s="141">
        <v>825000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0.2875</v>
      </c>
      <c r="B52" s="203" t="s">
        <v>164</v>
      </c>
      <c r="C52" s="203"/>
      <c r="D52" s="203" t="s">
        <v>92</v>
      </c>
      <c r="E52" s="203" t="s">
        <v>165</v>
      </c>
      <c r="F52" s="203" t="s">
        <v>64</v>
      </c>
      <c r="G52" s="203" t="s">
        <v>166</v>
      </c>
      <c r="H52" s="90" t="s">
        <v>88</v>
      </c>
      <c r="I52" s="204" t="s">
        <v>67</v>
      </c>
      <c r="J52" s="188">
        <v>80000</v>
      </c>
      <c r="K52" s="81">
        <v>2</v>
      </c>
      <c r="L52" s="81">
        <v>0</v>
      </c>
      <c r="M52" s="81">
        <v>25</v>
      </c>
      <c r="N52" s="91">
        <v>1</v>
      </c>
      <c r="O52" s="92">
        <v>0</v>
      </c>
      <c r="P52" s="93">
        <f>N52+O52</f>
        <v>1</v>
      </c>
      <c r="Q52" s="82">
        <f>IFERROR(P52/M52,"-")</f>
        <v>0.04</v>
      </c>
      <c r="R52" s="81">
        <v>0</v>
      </c>
      <c r="S52" s="81">
        <v>0</v>
      </c>
      <c r="T52" s="82">
        <f>IFERROR(S52/(O52+P52),"-")</f>
        <v>0</v>
      </c>
      <c r="U52" s="182">
        <f>IFERROR(J52/SUM(P52:P53),"-")</f>
        <v>11428.571428571</v>
      </c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>
        <f>SUM(X52:X53)-SUM(J52:J53)</f>
        <v>-57000</v>
      </c>
      <c r="AB52" s="85">
        <f>SUM(X52:X53)/SUM(J52:J53)</f>
        <v>0.2875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1</v>
      </c>
      <c r="BO52" s="120">
        <f>IF(P52=0,"",IF(BN52=0,"",(BN52/P52)))</f>
        <v>1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167</v>
      </c>
      <c r="C53" s="203"/>
      <c r="D53" s="203" t="s">
        <v>92</v>
      </c>
      <c r="E53" s="203" t="s">
        <v>165</v>
      </c>
      <c r="F53" s="203" t="s">
        <v>76</v>
      </c>
      <c r="G53" s="203"/>
      <c r="H53" s="90"/>
      <c r="I53" s="90"/>
      <c r="J53" s="188"/>
      <c r="K53" s="81">
        <v>23</v>
      </c>
      <c r="L53" s="81">
        <v>12</v>
      </c>
      <c r="M53" s="81">
        <v>7</v>
      </c>
      <c r="N53" s="91">
        <v>6</v>
      </c>
      <c r="O53" s="92">
        <v>0</v>
      </c>
      <c r="P53" s="93">
        <f>N53+O53</f>
        <v>6</v>
      </c>
      <c r="Q53" s="82">
        <f>IFERROR(P53/M53,"-")</f>
        <v>0.85714285714286</v>
      </c>
      <c r="R53" s="81">
        <v>1</v>
      </c>
      <c r="S53" s="81">
        <v>1</v>
      </c>
      <c r="T53" s="82">
        <f>IFERROR(S53/(O53+P53),"-")</f>
        <v>0.16666666666667</v>
      </c>
      <c r="U53" s="182"/>
      <c r="V53" s="84">
        <v>1</v>
      </c>
      <c r="W53" s="82">
        <f>IF(P53=0,"-",V53/P53)</f>
        <v>0.16666666666667</v>
      </c>
      <c r="X53" s="186">
        <v>23000</v>
      </c>
      <c r="Y53" s="187">
        <f>IFERROR(X53/P53,"-")</f>
        <v>3833.3333333333</v>
      </c>
      <c r="Z53" s="187">
        <f>IFERROR(X53/V53,"-")</f>
        <v>23000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>
        <v>1</v>
      </c>
      <c r="AN53" s="101">
        <f>IF(P53=0,"",IF(AM53=0,"",(AM53/P53)))</f>
        <v>0.16666666666667</v>
      </c>
      <c r="AO53" s="100"/>
      <c r="AP53" s="102">
        <f>IFERROR(AP53/AM53,"-")</f>
        <v>0</v>
      </c>
      <c r="AQ53" s="103"/>
      <c r="AR53" s="104">
        <f>IFERROR(AQ53/AM53,"-")</f>
        <v>0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1</v>
      </c>
      <c r="BF53" s="113">
        <f>IF(P53=0,"",IF(BE53=0,"",(BE53/P53)))</f>
        <v>0.16666666666667</v>
      </c>
      <c r="BG53" s="112">
        <v>1</v>
      </c>
      <c r="BH53" s="114">
        <f>IFERROR(BG53/BE53,"-")</f>
        <v>1</v>
      </c>
      <c r="BI53" s="115">
        <v>23000</v>
      </c>
      <c r="BJ53" s="116">
        <f>IFERROR(BI53/BE53,"-")</f>
        <v>23000</v>
      </c>
      <c r="BK53" s="117"/>
      <c r="BL53" s="117"/>
      <c r="BM53" s="117">
        <v>1</v>
      </c>
      <c r="BN53" s="119">
        <v>2</v>
      </c>
      <c r="BO53" s="120">
        <f>IF(P53=0,"",IF(BN53=0,"",(BN53/P53)))</f>
        <v>0.33333333333333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>
        <v>2</v>
      </c>
      <c r="BX53" s="127">
        <f>IF(P53=0,"",IF(BW53=0,"",(BW53/P53)))</f>
        <v>0.33333333333333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1</v>
      </c>
      <c r="CP53" s="141">
        <v>23000</v>
      </c>
      <c r="CQ53" s="141">
        <v>23000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>
        <f>AB54</f>
        <v>1.12</v>
      </c>
      <c r="B54" s="203" t="s">
        <v>168</v>
      </c>
      <c r="C54" s="203"/>
      <c r="D54" s="203" t="s">
        <v>76</v>
      </c>
      <c r="E54" s="203" t="s">
        <v>80</v>
      </c>
      <c r="F54" s="203" t="s">
        <v>64</v>
      </c>
      <c r="G54" s="203" t="s">
        <v>107</v>
      </c>
      <c r="H54" s="90" t="s">
        <v>169</v>
      </c>
      <c r="I54" s="205" t="s">
        <v>89</v>
      </c>
      <c r="J54" s="188">
        <v>50000</v>
      </c>
      <c r="K54" s="81">
        <v>4</v>
      </c>
      <c r="L54" s="81">
        <v>0</v>
      </c>
      <c r="M54" s="81">
        <v>27</v>
      </c>
      <c r="N54" s="91">
        <v>2</v>
      </c>
      <c r="O54" s="92">
        <v>0</v>
      </c>
      <c r="P54" s="93">
        <f>N54+O54</f>
        <v>2</v>
      </c>
      <c r="Q54" s="82">
        <f>IFERROR(P54/M54,"-")</f>
        <v>0.074074074074074</v>
      </c>
      <c r="R54" s="81">
        <v>0</v>
      </c>
      <c r="S54" s="81">
        <v>1</v>
      </c>
      <c r="T54" s="82">
        <f>IFERROR(S54/(O54+P54),"-")</f>
        <v>0.5</v>
      </c>
      <c r="U54" s="182">
        <f>IFERROR(J54/SUM(P54:P55),"-")</f>
        <v>7142.8571428571</v>
      </c>
      <c r="V54" s="84">
        <v>1</v>
      </c>
      <c r="W54" s="82">
        <f>IF(P54=0,"-",V54/P54)</f>
        <v>0.5</v>
      </c>
      <c r="X54" s="186">
        <v>35000</v>
      </c>
      <c r="Y54" s="187">
        <f>IFERROR(X54/P54,"-")</f>
        <v>17500</v>
      </c>
      <c r="Z54" s="187">
        <f>IFERROR(X54/V54,"-")</f>
        <v>35000</v>
      </c>
      <c r="AA54" s="188">
        <f>SUM(X54:X55)-SUM(J54:J55)</f>
        <v>6000</v>
      </c>
      <c r="AB54" s="85">
        <f>SUM(X54:X55)/SUM(J54:J55)</f>
        <v>1.12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>
        <v>1</v>
      </c>
      <c r="BF54" s="113">
        <f>IF(P54=0,"",IF(BE54=0,"",(BE54/P54)))</f>
        <v>0.5</v>
      </c>
      <c r="BG54" s="112"/>
      <c r="BH54" s="114">
        <f>IFERROR(BG54/BE54,"-")</f>
        <v>0</v>
      </c>
      <c r="BI54" s="115"/>
      <c r="BJ54" s="116">
        <f>IFERROR(BI54/BE54,"-")</f>
        <v>0</v>
      </c>
      <c r="BK54" s="117"/>
      <c r="BL54" s="117"/>
      <c r="BM54" s="117"/>
      <c r="BN54" s="119"/>
      <c r="BO54" s="120">
        <f>IF(P54=0,"",IF(BN54=0,"",(BN54/P54)))</f>
        <v>0</v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>
        <v>1</v>
      </c>
      <c r="BX54" s="127">
        <f>IF(P54=0,"",IF(BW54=0,"",(BW54/P54)))</f>
        <v>0.5</v>
      </c>
      <c r="BY54" s="128">
        <v>1</v>
      </c>
      <c r="BZ54" s="129">
        <f>IFERROR(BY54/BW54,"-")</f>
        <v>1</v>
      </c>
      <c r="CA54" s="130">
        <v>35000</v>
      </c>
      <c r="CB54" s="131">
        <f>IFERROR(CA54/BW54,"-")</f>
        <v>35000</v>
      </c>
      <c r="CC54" s="132"/>
      <c r="CD54" s="132"/>
      <c r="CE54" s="132">
        <v>1</v>
      </c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1</v>
      </c>
      <c r="CP54" s="141">
        <v>35000</v>
      </c>
      <c r="CQ54" s="141">
        <v>35000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170</v>
      </c>
      <c r="C55" s="203"/>
      <c r="D55" s="203" t="s">
        <v>76</v>
      </c>
      <c r="E55" s="203" t="s">
        <v>80</v>
      </c>
      <c r="F55" s="203" t="s">
        <v>76</v>
      </c>
      <c r="G55" s="203"/>
      <c r="H55" s="90"/>
      <c r="I55" s="90"/>
      <c r="J55" s="188"/>
      <c r="K55" s="81">
        <v>17</v>
      </c>
      <c r="L55" s="81">
        <v>15</v>
      </c>
      <c r="M55" s="81">
        <v>2</v>
      </c>
      <c r="N55" s="91">
        <v>5</v>
      </c>
      <c r="O55" s="92">
        <v>0</v>
      </c>
      <c r="P55" s="93">
        <f>N55+O55</f>
        <v>5</v>
      </c>
      <c r="Q55" s="82">
        <f>IFERROR(P55/M55,"-")</f>
        <v>2.5</v>
      </c>
      <c r="R55" s="81">
        <v>0</v>
      </c>
      <c r="S55" s="81">
        <v>3</v>
      </c>
      <c r="T55" s="82">
        <f>IFERROR(S55/(O55+P55),"-")</f>
        <v>0.6</v>
      </c>
      <c r="U55" s="182"/>
      <c r="V55" s="84">
        <v>2</v>
      </c>
      <c r="W55" s="82">
        <f>IF(P55=0,"-",V55/P55)</f>
        <v>0.4</v>
      </c>
      <c r="X55" s="186">
        <v>21000</v>
      </c>
      <c r="Y55" s="187">
        <f>IFERROR(X55/P55,"-")</f>
        <v>4200</v>
      </c>
      <c r="Z55" s="187">
        <f>IFERROR(X55/V55,"-")</f>
        <v>10500</v>
      </c>
      <c r="AA55" s="188"/>
      <c r="AB55" s="85"/>
      <c r="AC55" s="79"/>
      <c r="AD55" s="94">
        <v>1</v>
      </c>
      <c r="AE55" s="95">
        <f>IF(P55=0,"",IF(AD55=0,"",(AD55/P55)))</f>
        <v>0.2</v>
      </c>
      <c r="AF55" s="94">
        <v>1</v>
      </c>
      <c r="AG55" s="96">
        <f>IFERROR(AF55/AD55,"-")</f>
        <v>1</v>
      </c>
      <c r="AH55" s="97">
        <v>18000</v>
      </c>
      <c r="AI55" s="98">
        <f>IFERROR(AH55/AD55,"-")</f>
        <v>18000</v>
      </c>
      <c r="AJ55" s="99"/>
      <c r="AK55" s="99"/>
      <c r="AL55" s="99">
        <v>1</v>
      </c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>
        <v>2</v>
      </c>
      <c r="AW55" s="107">
        <f>IF(P55=0,"",IF(AV55=0,"",(AV55/P55)))</f>
        <v>0.4</v>
      </c>
      <c r="AX55" s="106">
        <v>1</v>
      </c>
      <c r="AY55" s="108">
        <f>IFERROR(AX55/AV55,"-")</f>
        <v>0.5</v>
      </c>
      <c r="AZ55" s="109">
        <v>3000</v>
      </c>
      <c r="BA55" s="110">
        <f>IFERROR(AZ55/AV55,"-")</f>
        <v>1500</v>
      </c>
      <c r="BB55" s="111">
        <v>1</v>
      </c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2</v>
      </c>
      <c r="BO55" s="120">
        <f>IF(P55=0,"",IF(BN55=0,"",(BN55/P55)))</f>
        <v>0.4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2</v>
      </c>
      <c r="CP55" s="141">
        <v>21000</v>
      </c>
      <c r="CQ55" s="141">
        <v>18000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2.42</v>
      </c>
      <c r="B56" s="203" t="s">
        <v>171</v>
      </c>
      <c r="C56" s="203"/>
      <c r="D56" s="203" t="s">
        <v>76</v>
      </c>
      <c r="E56" s="203" t="s">
        <v>86</v>
      </c>
      <c r="F56" s="203" t="s">
        <v>64</v>
      </c>
      <c r="G56" s="203" t="s">
        <v>107</v>
      </c>
      <c r="H56" s="90" t="s">
        <v>169</v>
      </c>
      <c r="I56" s="205" t="s">
        <v>83</v>
      </c>
      <c r="J56" s="188">
        <v>50000</v>
      </c>
      <c r="K56" s="81">
        <v>3</v>
      </c>
      <c r="L56" s="81">
        <v>0</v>
      </c>
      <c r="M56" s="81">
        <v>26</v>
      </c>
      <c r="N56" s="91">
        <v>1</v>
      </c>
      <c r="O56" s="92">
        <v>0</v>
      </c>
      <c r="P56" s="93">
        <f>N56+O56</f>
        <v>1</v>
      </c>
      <c r="Q56" s="82">
        <f>IFERROR(P56/M56,"-")</f>
        <v>0.038461538461538</v>
      </c>
      <c r="R56" s="81">
        <v>0</v>
      </c>
      <c r="S56" s="81">
        <v>1</v>
      </c>
      <c r="T56" s="82">
        <f>IFERROR(S56/(O56+P56),"-")</f>
        <v>1</v>
      </c>
      <c r="U56" s="182">
        <f>IFERROR(J56/SUM(P56:P57),"-")</f>
        <v>8333.3333333333</v>
      </c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>
        <f>SUM(X56:X57)-SUM(J56:J57)</f>
        <v>71000</v>
      </c>
      <c r="AB56" s="85">
        <f>SUM(X56:X57)/SUM(J56:J57)</f>
        <v>2.42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1</v>
      </c>
      <c r="BF56" s="113">
        <f>IF(P56=0,"",IF(BE56=0,"",(BE56/P56)))</f>
        <v>1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/>
      <c r="BO56" s="120">
        <f>IF(P56=0,"",IF(BN56=0,"",(BN56/P56)))</f>
        <v>0</v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>
        <f>IF(P56=0,"",IF(BW56=0,"",(BW56/P56)))</f>
        <v>0</v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172</v>
      </c>
      <c r="C57" s="203"/>
      <c r="D57" s="203" t="s">
        <v>76</v>
      </c>
      <c r="E57" s="203" t="s">
        <v>86</v>
      </c>
      <c r="F57" s="203" t="s">
        <v>76</v>
      </c>
      <c r="G57" s="203"/>
      <c r="H57" s="90"/>
      <c r="I57" s="90"/>
      <c r="J57" s="188"/>
      <c r="K57" s="81">
        <v>18</v>
      </c>
      <c r="L57" s="81">
        <v>15</v>
      </c>
      <c r="M57" s="81">
        <v>5</v>
      </c>
      <c r="N57" s="91">
        <v>5</v>
      </c>
      <c r="O57" s="92">
        <v>0</v>
      </c>
      <c r="P57" s="93">
        <f>N57+O57</f>
        <v>5</v>
      </c>
      <c r="Q57" s="82">
        <f>IFERROR(P57/M57,"-")</f>
        <v>1</v>
      </c>
      <c r="R57" s="81">
        <v>3</v>
      </c>
      <c r="S57" s="81">
        <v>1</v>
      </c>
      <c r="T57" s="82">
        <f>IFERROR(S57/(O57+P57),"-")</f>
        <v>0.2</v>
      </c>
      <c r="U57" s="182"/>
      <c r="V57" s="84">
        <v>2</v>
      </c>
      <c r="W57" s="82">
        <f>IF(P57=0,"-",V57/P57)</f>
        <v>0.4</v>
      </c>
      <c r="X57" s="186">
        <v>121000</v>
      </c>
      <c r="Y57" s="187">
        <f>IFERROR(X57/P57,"-")</f>
        <v>24200</v>
      </c>
      <c r="Z57" s="187">
        <f>IFERROR(X57/V57,"-")</f>
        <v>60500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>
        <v>1</v>
      </c>
      <c r="BO57" s="120">
        <f>IF(P57=0,"",IF(BN57=0,"",(BN57/P57)))</f>
        <v>0.2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>
        <v>4</v>
      </c>
      <c r="BX57" s="127">
        <f>IF(P57=0,"",IF(BW57=0,"",(BW57/P57)))</f>
        <v>0.8</v>
      </c>
      <c r="BY57" s="128">
        <v>2</v>
      </c>
      <c r="BZ57" s="129">
        <f>IFERROR(BY57/BW57,"-")</f>
        <v>0.5</v>
      </c>
      <c r="CA57" s="130">
        <v>121000</v>
      </c>
      <c r="CB57" s="131">
        <f>IFERROR(CA57/BW57,"-")</f>
        <v>30250</v>
      </c>
      <c r="CC57" s="132"/>
      <c r="CD57" s="132"/>
      <c r="CE57" s="132">
        <v>2</v>
      </c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2</v>
      </c>
      <c r="CP57" s="141">
        <v>121000</v>
      </c>
      <c r="CQ57" s="141">
        <v>90000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0.696</v>
      </c>
      <c r="B58" s="203" t="s">
        <v>173</v>
      </c>
      <c r="C58" s="203"/>
      <c r="D58" s="203" t="s">
        <v>174</v>
      </c>
      <c r="E58" s="203" t="s">
        <v>146</v>
      </c>
      <c r="F58" s="203" t="s">
        <v>64</v>
      </c>
      <c r="G58" s="203" t="s">
        <v>121</v>
      </c>
      <c r="H58" s="90" t="s">
        <v>175</v>
      </c>
      <c r="I58" s="204" t="s">
        <v>176</v>
      </c>
      <c r="J58" s="188">
        <v>125000</v>
      </c>
      <c r="K58" s="81">
        <v>7</v>
      </c>
      <c r="L58" s="81">
        <v>0</v>
      </c>
      <c r="M58" s="81">
        <v>26</v>
      </c>
      <c r="N58" s="91">
        <v>1</v>
      </c>
      <c r="O58" s="92">
        <v>0</v>
      </c>
      <c r="P58" s="93">
        <f>N58+O58</f>
        <v>1</v>
      </c>
      <c r="Q58" s="82">
        <f>IFERROR(P58/M58,"-")</f>
        <v>0.038461538461538</v>
      </c>
      <c r="R58" s="81">
        <v>0</v>
      </c>
      <c r="S58" s="81">
        <v>1</v>
      </c>
      <c r="T58" s="82">
        <f>IFERROR(S58/(O58+P58),"-")</f>
        <v>1</v>
      </c>
      <c r="U58" s="182">
        <f>IFERROR(J58/SUM(P58:P63),"-")</f>
        <v>11363.636363636</v>
      </c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>
        <f>SUM(X58:X63)-SUM(J58:J63)</f>
        <v>-38000</v>
      </c>
      <c r="AB58" s="85">
        <f>SUM(X58:X63)/SUM(J58:J63)</f>
        <v>0.696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>
        <v>1</v>
      </c>
      <c r="BO58" s="120">
        <f>IF(P58=0,"",IF(BN58=0,"",(BN58/P58)))</f>
        <v>1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177</v>
      </c>
      <c r="C59" s="203"/>
      <c r="D59" s="203" t="s">
        <v>178</v>
      </c>
      <c r="E59" s="203" t="s">
        <v>179</v>
      </c>
      <c r="F59" s="203" t="s">
        <v>64</v>
      </c>
      <c r="G59" s="203" t="s">
        <v>121</v>
      </c>
      <c r="H59" s="90" t="s">
        <v>175</v>
      </c>
      <c r="I59" s="205" t="s">
        <v>83</v>
      </c>
      <c r="J59" s="188"/>
      <c r="K59" s="81">
        <v>3</v>
      </c>
      <c r="L59" s="81">
        <v>0</v>
      </c>
      <c r="M59" s="81">
        <v>17</v>
      </c>
      <c r="N59" s="91">
        <v>1</v>
      </c>
      <c r="O59" s="92">
        <v>0</v>
      </c>
      <c r="P59" s="93">
        <f>N59+O59</f>
        <v>1</v>
      </c>
      <c r="Q59" s="82">
        <f>IFERROR(P59/M59,"-")</f>
        <v>0.058823529411765</v>
      </c>
      <c r="R59" s="81">
        <v>0</v>
      </c>
      <c r="S59" s="81">
        <v>0</v>
      </c>
      <c r="T59" s="82">
        <f>IFERROR(S59/(O59+P59),"-")</f>
        <v>0</v>
      </c>
      <c r="U59" s="182"/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>
        <v>1</v>
      </c>
      <c r="BO59" s="120">
        <f>IF(P59=0,"",IF(BN59=0,"",(BN59/P59)))</f>
        <v>1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/>
      <c r="BX59" s="127">
        <f>IF(P59=0,"",IF(BW59=0,"",(BW59/P59)))</f>
        <v>0</v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180</v>
      </c>
      <c r="C60" s="203"/>
      <c r="D60" s="203" t="s">
        <v>181</v>
      </c>
      <c r="E60" s="203" t="s">
        <v>182</v>
      </c>
      <c r="F60" s="203" t="s">
        <v>64</v>
      </c>
      <c r="G60" s="203" t="s">
        <v>121</v>
      </c>
      <c r="H60" s="90" t="s">
        <v>175</v>
      </c>
      <c r="I60" s="204" t="s">
        <v>100</v>
      </c>
      <c r="J60" s="188"/>
      <c r="K60" s="81">
        <v>3</v>
      </c>
      <c r="L60" s="81">
        <v>0</v>
      </c>
      <c r="M60" s="81">
        <v>18</v>
      </c>
      <c r="N60" s="91">
        <v>1</v>
      </c>
      <c r="O60" s="92">
        <v>0</v>
      </c>
      <c r="P60" s="93">
        <f>N60+O60</f>
        <v>1</v>
      </c>
      <c r="Q60" s="82">
        <f>IFERROR(P60/M60,"-")</f>
        <v>0.055555555555556</v>
      </c>
      <c r="R60" s="81">
        <v>0</v>
      </c>
      <c r="S60" s="81">
        <v>0</v>
      </c>
      <c r="T60" s="82">
        <f>IFERROR(S60/(O60+P60),"-")</f>
        <v>0</v>
      </c>
      <c r="U60" s="182"/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>
        <f>IF(P60=0,"",IF(BN60=0,"",(BN60/P60)))</f>
        <v>0</v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>
        <v>1</v>
      </c>
      <c r="BX60" s="127">
        <f>IF(P60=0,"",IF(BW60=0,"",(BW60/P60)))</f>
        <v>1</v>
      </c>
      <c r="BY60" s="128"/>
      <c r="BZ60" s="129">
        <f>IFERROR(BY60/BW60,"-")</f>
        <v>0</v>
      </c>
      <c r="CA60" s="130"/>
      <c r="CB60" s="131">
        <f>IFERROR(CA60/BW60,"-")</f>
        <v>0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183</v>
      </c>
      <c r="C61" s="203"/>
      <c r="D61" s="203" t="s">
        <v>184</v>
      </c>
      <c r="E61" s="203" t="s">
        <v>139</v>
      </c>
      <c r="F61" s="203" t="s">
        <v>64</v>
      </c>
      <c r="G61" s="203" t="s">
        <v>121</v>
      </c>
      <c r="H61" s="90" t="s">
        <v>175</v>
      </c>
      <c r="I61" s="205" t="s">
        <v>94</v>
      </c>
      <c r="J61" s="188"/>
      <c r="K61" s="81">
        <v>3</v>
      </c>
      <c r="L61" s="81">
        <v>0</v>
      </c>
      <c r="M61" s="81">
        <v>20</v>
      </c>
      <c r="N61" s="91">
        <v>0</v>
      </c>
      <c r="O61" s="92">
        <v>0</v>
      </c>
      <c r="P61" s="93">
        <f>N61+O61</f>
        <v>0</v>
      </c>
      <c r="Q61" s="82">
        <f>IFERROR(P61/M61,"-")</f>
        <v>0</v>
      </c>
      <c r="R61" s="81">
        <v>0</v>
      </c>
      <c r="S61" s="81">
        <v>0</v>
      </c>
      <c r="T61" s="82" t="str">
        <f>IFERROR(S61/(O61+P61),"-")</f>
        <v>-</v>
      </c>
      <c r="U61" s="182"/>
      <c r="V61" s="84">
        <v>0</v>
      </c>
      <c r="W61" s="82" t="str">
        <f>IF(P61=0,"-",V61/P61)</f>
        <v>-</v>
      </c>
      <c r="X61" s="186">
        <v>0</v>
      </c>
      <c r="Y61" s="187" t="str">
        <f>IFERROR(X61/P61,"-")</f>
        <v>-</v>
      </c>
      <c r="Z61" s="187" t="str">
        <f>IFERROR(X61/V61,"-")</f>
        <v>-</v>
      </c>
      <c r="AA61" s="188"/>
      <c r="AB61" s="85"/>
      <c r="AC61" s="79"/>
      <c r="AD61" s="94"/>
      <c r="AE61" s="95" t="str">
        <f>IF(P61=0,"",IF(AD61=0,"",(AD61/P61)))</f>
        <v/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 t="str">
        <f>IF(P61=0,"",IF(AM61=0,"",(AM61/P61)))</f>
        <v/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 t="str">
        <f>IF(P61=0,"",IF(AV61=0,"",(AV61/P61)))</f>
        <v/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 t="str">
        <f>IF(P61=0,"",IF(BE61=0,"",(BE61/P61)))</f>
        <v/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/>
      <c r="BO61" s="120" t="str">
        <f>IF(P61=0,"",IF(BN61=0,"",(BN61/P61)))</f>
        <v/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 t="str">
        <f>IF(P61=0,"",IF(BW61=0,"",(BW61/P61)))</f>
        <v/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 t="str">
        <f>IF(P61=0,"",IF(CF61=0,"",(CF61/P61)))</f>
        <v/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185</v>
      </c>
      <c r="C62" s="203"/>
      <c r="D62" s="203" t="s">
        <v>186</v>
      </c>
      <c r="E62" s="203" t="s">
        <v>187</v>
      </c>
      <c r="F62" s="203" t="s">
        <v>64</v>
      </c>
      <c r="G62" s="203" t="s">
        <v>121</v>
      </c>
      <c r="H62" s="90" t="s">
        <v>175</v>
      </c>
      <c r="I62" s="204" t="s">
        <v>188</v>
      </c>
      <c r="J62" s="188"/>
      <c r="K62" s="81">
        <v>7</v>
      </c>
      <c r="L62" s="81">
        <v>0</v>
      </c>
      <c r="M62" s="81">
        <v>30</v>
      </c>
      <c r="N62" s="91">
        <v>1</v>
      </c>
      <c r="O62" s="92">
        <v>0</v>
      </c>
      <c r="P62" s="93">
        <f>N62+O62</f>
        <v>1</v>
      </c>
      <c r="Q62" s="82">
        <f>IFERROR(P62/M62,"-")</f>
        <v>0.033333333333333</v>
      </c>
      <c r="R62" s="81">
        <v>1</v>
      </c>
      <c r="S62" s="81">
        <v>0</v>
      </c>
      <c r="T62" s="82">
        <f>IFERROR(S62/(O62+P62),"-")</f>
        <v>0</v>
      </c>
      <c r="U62" s="182"/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>
        <v>1</v>
      </c>
      <c r="BO62" s="120">
        <f>IF(P62=0,"",IF(BN62=0,"",(BN62/P62)))</f>
        <v>1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189</v>
      </c>
      <c r="C63" s="203"/>
      <c r="D63" s="203" t="s">
        <v>75</v>
      </c>
      <c r="E63" s="203" t="s">
        <v>75</v>
      </c>
      <c r="F63" s="203" t="s">
        <v>76</v>
      </c>
      <c r="G63" s="203" t="s">
        <v>190</v>
      </c>
      <c r="H63" s="90"/>
      <c r="I63" s="90"/>
      <c r="J63" s="188"/>
      <c r="K63" s="81">
        <v>110</v>
      </c>
      <c r="L63" s="81">
        <v>37</v>
      </c>
      <c r="M63" s="81">
        <v>5</v>
      </c>
      <c r="N63" s="91">
        <v>7</v>
      </c>
      <c r="O63" s="92">
        <v>0</v>
      </c>
      <c r="P63" s="93">
        <f>N63+O63</f>
        <v>7</v>
      </c>
      <c r="Q63" s="82">
        <f>IFERROR(P63/M63,"-")</f>
        <v>1.4</v>
      </c>
      <c r="R63" s="81">
        <v>1</v>
      </c>
      <c r="S63" s="81">
        <v>1</v>
      </c>
      <c r="T63" s="82">
        <f>IFERROR(S63/(O63+P63),"-")</f>
        <v>0.14285714285714</v>
      </c>
      <c r="U63" s="182"/>
      <c r="V63" s="84">
        <v>2</v>
      </c>
      <c r="W63" s="82">
        <f>IF(P63=0,"-",V63/P63)</f>
        <v>0.28571428571429</v>
      </c>
      <c r="X63" s="186">
        <v>87000</v>
      </c>
      <c r="Y63" s="187">
        <f>IFERROR(X63/P63,"-")</f>
        <v>12428.571428571</v>
      </c>
      <c r="Z63" s="187">
        <f>IFERROR(X63/V63,"-")</f>
        <v>43500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>
        <v>1</v>
      </c>
      <c r="AN63" s="101">
        <f>IF(P63=0,"",IF(AM63=0,"",(AM63/P63)))</f>
        <v>0.14285714285714</v>
      </c>
      <c r="AO63" s="100"/>
      <c r="AP63" s="102">
        <f>IFERROR(AP63/AM63,"-")</f>
        <v>0</v>
      </c>
      <c r="AQ63" s="103"/>
      <c r="AR63" s="104">
        <f>IFERROR(AQ63/AM63,"-")</f>
        <v>0</v>
      </c>
      <c r="AS63" s="105"/>
      <c r="AT63" s="105"/>
      <c r="AU63" s="105"/>
      <c r="AV63" s="106">
        <v>1</v>
      </c>
      <c r="AW63" s="107">
        <f>IF(P63=0,"",IF(AV63=0,"",(AV63/P63)))</f>
        <v>0.14285714285714</v>
      </c>
      <c r="AX63" s="106"/>
      <c r="AY63" s="108">
        <f>IFERROR(AX63/AV63,"-")</f>
        <v>0</v>
      </c>
      <c r="AZ63" s="109"/>
      <c r="BA63" s="110">
        <f>IFERROR(AZ63/AV63,"-")</f>
        <v>0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>
        <v>2</v>
      </c>
      <c r="BO63" s="120">
        <f>IF(P63=0,"",IF(BN63=0,"",(BN63/P63)))</f>
        <v>0.28571428571429</v>
      </c>
      <c r="BP63" s="121">
        <v>1</v>
      </c>
      <c r="BQ63" s="122">
        <f>IFERROR(BP63/BN63,"-")</f>
        <v>0.5</v>
      </c>
      <c r="BR63" s="123">
        <v>68000</v>
      </c>
      <c r="BS63" s="124">
        <f>IFERROR(BR63/BN63,"-")</f>
        <v>34000</v>
      </c>
      <c r="BT63" s="125"/>
      <c r="BU63" s="125"/>
      <c r="BV63" s="125">
        <v>1</v>
      </c>
      <c r="BW63" s="126">
        <v>1</v>
      </c>
      <c r="BX63" s="127">
        <f>IF(P63=0,"",IF(BW63=0,"",(BW63/P63)))</f>
        <v>0.14285714285714</v>
      </c>
      <c r="BY63" s="128"/>
      <c r="BZ63" s="129">
        <f>IFERROR(BY63/BW63,"-")</f>
        <v>0</v>
      </c>
      <c r="CA63" s="130"/>
      <c r="CB63" s="131">
        <f>IFERROR(CA63/BW63,"-")</f>
        <v>0</v>
      </c>
      <c r="CC63" s="132"/>
      <c r="CD63" s="132"/>
      <c r="CE63" s="132"/>
      <c r="CF63" s="133">
        <v>2</v>
      </c>
      <c r="CG63" s="134">
        <f>IF(P63=0,"",IF(CF63=0,"",(CF63/P63)))</f>
        <v>0.28571428571429</v>
      </c>
      <c r="CH63" s="135">
        <v>1</v>
      </c>
      <c r="CI63" s="136">
        <f>IFERROR(CH63/CF63,"-")</f>
        <v>0.5</v>
      </c>
      <c r="CJ63" s="137">
        <v>19000</v>
      </c>
      <c r="CK63" s="138">
        <f>IFERROR(CJ63/CF63,"-")</f>
        <v>9500</v>
      </c>
      <c r="CL63" s="139"/>
      <c r="CM63" s="139"/>
      <c r="CN63" s="139">
        <v>1</v>
      </c>
      <c r="CO63" s="140">
        <v>2</v>
      </c>
      <c r="CP63" s="141">
        <v>87000</v>
      </c>
      <c r="CQ63" s="141">
        <v>68000</v>
      </c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2.425</v>
      </c>
      <c r="B64" s="203" t="s">
        <v>191</v>
      </c>
      <c r="C64" s="203"/>
      <c r="D64" s="203"/>
      <c r="E64" s="203"/>
      <c r="F64" s="203" t="s">
        <v>64</v>
      </c>
      <c r="G64" s="203" t="s">
        <v>192</v>
      </c>
      <c r="H64" s="90" t="s">
        <v>193</v>
      </c>
      <c r="I64" s="90" t="s">
        <v>194</v>
      </c>
      <c r="J64" s="188">
        <v>80000</v>
      </c>
      <c r="K64" s="81">
        <v>7</v>
      </c>
      <c r="L64" s="81">
        <v>0</v>
      </c>
      <c r="M64" s="81">
        <v>107</v>
      </c>
      <c r="N64" s="91">
        <v>2</v>
      </c>
      <c r="O64" s="92">
        <v>0</v>
      </c>
      <c r="P64" s="93">
        <f>N64+O64</f>
        <v>2</v>
      </c>
      <c r="Q64" s="82">
        <f>IFERROR(P64/M64,"-")</f>
        <v>0.018691588785047</v>
      </c>
      <c r="R64" s="81">
        <v>0</v>
      </c>
      <c r="S64" s="81">
        <v>1</v>
      </c>
      <c r="T64" s="82">
        <f>IFERROR(S64/(O64+P64),"-")</f>
        <v>0.5</v>
      </c>
      <c r="U64" s="182">
        <f>IFERROR(J64/SUM(P64:P65),"-")</f>
        <v>16000</v>
      </c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>
        <f>SUM(X64:X65)-SUM(J64:J65)</f>
        <v>114000</v>
      </c>
      <c r="AB64" s="85">
        <f>SUM(X64:X65)/SUM(J64:J65)</f>
        <v>2.425</v>
      </c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>
        <v>1</v>
      </c>
      <c r="AN64" s="101">
        <f>IF(P64=0,"",IF(AM64=0,"",(AM64/P64)))</f>
        <v>0.5</v>
      </c>
      <c r="AO64" s="100"/>
      <c r="AP64" s="102">
        <f>IFERROR(AP64/AM64,"-")</f>
        <v>0</v>
      </c>
      <c r="AQ64" s="103"/>
      <c r="AR64" s="104">
        <f>IFERROR(AQ64/AM64,"-")</f>
        <v>0</v>
      </c>
      <c r="AS64" s="105"/>
      <c r="AT64" s="105"/>
      <c r="AU64" s="105"/>
      <c r="AV64" s="106">
        <v>1</v>
      </c>
      <c r="AW64" s="107">
        <f>IF(P64=0,"",IF(AV64=0,"",(AV64/P64)))</f>
        <v>0.5</v>
      </c>
      <c r="AX64" s="106"/>
      <c r="AY64" s="108">
        <f>IFERROR(AX64/AV64,"-")</f>
        <v>0</v>
      </c>
      <c r="AZ64" s="109"/>
      <c r="BA64" s="110">
        <f>IFERROR(AZ64/AV64,"-")</f>
        <v>0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/>
      <c r="BO64" s="120">
        <f>IF(P64=0,"",IF(BN64=0,"",(BN64/P64)))</f>
        <v>0</v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195</v>
      </c>
      <c r="C65" s="203"/>
      <c r="D65" s="203"/>
      <c r="E65" s="203"/>
      <c r="F65" s="203" t="s">
        <v>76</v>
      </c>
      <c r="G65" s="203"/>
      <c r="H65" s="90"/>
      <c r="I65" s="90"/>
      <c r="J65" s="188"/>
      <c r="K65" s="81">
        <v>21</v>
      </c>
      <c r="L65" s="81">
        <v>17</v>
      </c>
      <c r="M65" s="81">
        <v>9</v>
      </c>
      <c r="N65" s="91">
        <v>3</v>
      </c>
      <c r="O65" s="92">
        <v>0</v>
      </c>
      <c r="P65" s="93">
        <f>N65+O65</f>
        <v>3</v>
      </c>
      <c r="Q65" s="82">
        <f>IFERROR(P65/M65,"-")</f>
        <v>0.33333333333333</v>
      </c>
      <c r="R65" s="81">
        <v>0</v>
      </c>
      <c r="S65" s="81">
        <v>0</v>
      </c>
      <c r="T65" s="82">
        <f>IFERROR(S65/(O65+P65),"-")</f>
        <v>0</v>
      </c>
      <c r="U65" s="182"/>
      <c r="V65" s="84">
        <v>1</v>
      </c>
      <c r="W65" s="82">
        <f>IF(P65=0,"-",V65/P65)</f>
        <v>0.33333333333333</v>
      </c>
      <c r="X65" s="186">
        <v>194000</v>
      </c>
      <c r="Y65" s="187">
        <f>IFERROR(X65/P65,"-")</f>
        <v>64666.666666667</v>
      </c>
      <c r="Z65" s="187">
        <f>IFERROR(X65/V65,"-")</f>
        <v>194000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>
        <v>2</v>
      </c>
      <c r="BO65" s="120">
        <f>IF(P65=0,"",IF(BN65=0,"",(BN65/P65)))</f>
        <v>0.66666666666667</v>
      </c>
      <c r="BP65" s="121">
        <v>1</v>
      </c>
      <c r="BQ65" s="122">
        <f>IFERROR(BP65/BN65,"-")</f>
        <v>0.5</v>
      </c>
      <c r="BR65" s="123">
        <v>194000</v>
      </c>
      <c r="BS65" s="124">
        <f>IFERROR(BR65/BN65,"-")</f>
        <v>97000</v>
      </c>
      <c r="BT65" s="125"/>
      <c r="BU65" s="125"/>
      <c r="BV65" s="125">
        <v>1</v>
      </c>
      <c r="BW65" s="126">
        <v>1</v>
      </c>
      <c r="BX65" s="127">
        <f>IF(P65=0,"",IF(BW65=0,"",(BW65/P65)))</f>
        <v>0.33333333333333</v>
      </c>
      <c r="BY65" s="128"/>
      <c r="BZ65" s="129">
        <f>IFERROR(BY65/BW65,"-")</f>
        <v>0</v>
      </c>
      <c r="CA65" s="130"/>
      <c r="CB65" s="131">
        <f>IFERROR(CA65/BW65,"-")</f>
        <v>0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1</v>
      </c>
      <c r="CP65" s="141">
        <v>194000</v>
      </c>
      <c r="CQ65" s="141">
        <v>194000</v>
      </c>
      <c r="CR65" s="141"/>
      <c r="CS65" s="142" t="str">
        <f>IF(AND(CQ65=0,CR65=0),"",IF(AND(CQ65&lt;=100000,CR65&lt;=100000),"",IF(CQ65/CP65&gt;0.7,"男高",IF(CR65/CP65&gt;0.7,"女高",""))))</f>
        <v>男高</v>
      </c>
    </row>
    <row r="66" spans="1:98">
      <c r="A66" s="30"/>
      <c r="B66" s="87"/>
      <c r="C66" s="88"/>
      <c r="D66" s="88"/>
      <c r="E66" s="88"/>
      <c r="F66" s="89"/>
      <c r="G66" s="90"/>
      <c r="H66" s="90"/>
      <c r="I66" s="90"/>
      <c r="J66" s="192"/>
      <c r="K66" s="34"/>
      <c r="L66" s="34"/>
      <c r="M66" s="31"/>
      <c r="N66" s="23"/>
      <c r="O66" s="23"/>
      <c r="P66" s="23"/>
      <c r="Q66" s="33"/>
      <c r="R66" s="32"/>
      <c r="S66" s="23"/>
      <c r="T66" s="32"/>
      <c r="U66" s="183"/>
      <c r="V66" s="25"/>
      <c r="W66" s="25"/>
      <c r="X66" s="189"/>
      <c r="Y66" s="189"/>
      <c r="Z66" s="189"/>
      <c r="AA66" s="189"/>
      <c r="AB66" s="33"/>
      <c r="AC66" s="59"/>
      <c r="AD66" s="63"/>
      <c r="AE66" s="64"/>
      <c r="AF66" s="63"/>
      <c r="AG66" s="67"/>
      <c r="AH66" s="68"/>
      <c r="AI66" s="69"/>
      <c r="AJ66" s="70"/>
      <c r="AK66" s="70"/>
      <c r="AL66" s="70"/>
      <c r="AM66" s="63"/>
      <c r="AN66" s="64"/>
      <c r="AO66" s="63"/>
      <c r="AP66" s="67"/>
      <c r="AQ66" s="68"/>
      <c r="AR66" s="69"/>
      <c r="AS66" s="70"/>
      <c r="AT66" s="70"/>
      <c r="AU66" s="70"/>
      <c r="AV66" s="63"/>
      <c r="AW66" s="64"/>
      <c r="AX66" s="63"/>
      <c r="AY66" s="67"/>
      <c r="AZ66" s="68"/>
      <c r="BA66" s="69"/>
      <c r="BB66" s="70"/>
      <c r="BC66" s="70"/>
      <c r="BD66" s="70"/>
      <c r="BE66" s="63"/>
      <c r="BF66" s="64"/>
      <c r="BG66" s="63"/>
      <c r="BH66" s="67"/>
      <c r="BI66" s="68"/>
      <c r="BJ66" s="69"/>
      <c r="BK66" s="70"/>
      <c r="BL66" s="70"/>
      <c r="BM66" s="70"/>
      <c r="BN66" s="65"/>
      <c r="BO66" s="66"/>
      <c r="BP66" s="63"/>
      <c r="BQ66" s="67"/>
      <c r="BR66" s="68"/>
      <c r="BS66" s="69"/>
      <c r="BT66" s="70"/>
      <c r="BU66" s="70"/>
      <c r="BV66" s="70"/>
      <c r="BW66" s="65"/>
      <c r="BX66" s="66"/>
      <c r="BY66" s="63"/>
      <c r="BZ66" s="67"/>
      <c r="CA66" s="68"/>
      <c r="CB66" s="69"/>
      <c r="CC66" s="70"/>
      <c r="CD66" s="70"/>
      <c r="CE66" s="70"/>
      <c r="CF66" s="65"/>
      <c r="CG66" s="66"/>
      <c r="CH66" s="63"/>
      <c r="CI66" s="67"/>
      <c r="CJ66" s="68"/>
      <c r="CK66" s="69"/>
      <c r="CL66" s="70"/>
      <c r="CM66" s="70"/>
      <c r="CN66" s="70"/>
      <c r="CO66" s="71"/>
      <c r="CP66" s="68"/>
      <c r="CQ66" s="68"/>
      <c r="CR66" s="68"/>
      <c r="CS66" s="72"/>
    </row>
    <row r="67" spans="1:98">
      <c r="A67" s="30"/>
      <c r="B67" s="37"/>
      <c r="C67" s="21"/>
      <c r="D67" s="21"/>
      <c r="E67" s="21"/>
      <c r="F67" s="22"/>
      <c r="G67" s="36"/>
      <c r="H67" s="36"/>
      <c r="I67" s="75"/>
      <c r="J67" s="193"/>
      <c r="K67" s="34"/>
      <c r="L67" s="34"/>
      <c r="M67" s="31"/>
      <c r="N67" s="23"/>
      <c r="O67" s="23"/>
      <c r="P67" s="23"/>
      <c r="Q67" s="33"/>
      <c r="R67" s="32"/>
      <c r="S67" s="23"/>
      <c r="T67" s="32"/>
      <c r="U67" s="183"/>
      <c r="V67" s="25"/>
      <c r="W67" s="25"/>
      <c r="X67" s="189"/>
      <c r="Y67" s="189"/>
      <c r="Z67" s="189"/>
      <c r="AA67" s="189"/>
      <c r="AB67" s="33"/>
      <c r="AC67" s="61"/>
      <c r="AD67" s="63"/>
      <c r="AE67" s="64"/>
      <c r="AF67" s="63"/>
      <c r="AG67" s="67"/>
      <c r="AH67" s="68"/>
      <c r="AI67" s="69"/>
      <c r="AJ67" s="70"/>
      <c r="AK67" s="70"/>
      <c r="AL67" s="70"/>
      <c r="AM67" s="63"/>
      <c r="AN67" s="64"/>
      <c r="AO67" s="63"/>
      <c r="AP67" s="67"/>
      <c r="AQ67" s="68"/>
      <c r="AR67" s="69"/>
      <c r="AS67" s="70"/>
      <c r="AT67" s="70"/>
      <c r="AU67" s="70"/>
      <c r="AV67" s="63"/>
      <c r="AW67" s="64"/>
      <c r="AX67" s="63"/>
      <c r="AY67" s="67"/>
      <c r="AZ67" s="68"/>
      <c r="BA67" s="69"/>
      <c r="BB67" s="70"/>
      <c r="BC67" s="70"/>
      <c r="BD67" s="70"/>
      <c r="BE67" s="63"/>
      <c r="BF67" s="64"/>
      <c r="BG67" s="63"/>
      <c r="BH67" s="67"/>
      <c r="BI67" s="68"/>
      <c r="BJ67" s="69"/>
      <c r="BK67" s="70"/>
      <c r="BL67" s="70"/>
      <c r="BM67" s="70"/>
      <c r="BN67" s="65"/>
      <c r="BO67" s="66"/>
      <c r="BP67" s="63"/>
      <c r="BQ67" s="67"/>
      <c r="BR67" s="68"/>
      <c r="BS67" s="69"/>
      <c r="BT67" s="70"/>
      <c r="BU67" s="70"/>
      <c r="BV67" s="70"/>
      <c r="BW67" s="65"/>
      <c r="BX67" s="66"/>
      <c r="BY67" s="63"/>
      <c r="BZ67" s="67"/>
      <c r="CA67" s="68"/>
      <c r="CB67" s="69"/>
      <c r="CC67" s="70"/>
      <c r="CD67" s="70"/>
      <c r="CE67" s="70"/>
      <c r="CF67" s="65"/>
      <c r="CG67" s="66"/>
      <c r="CH67" s="63"/>
      <c r="CI67" s="67"/>
      <c r="CJ67" s="68"/>
      <c r="CK67" s="69"/>
      <c r="CL67" s="70"/>
      <c r="CM67" s="70"/>
      <c r="CN67" s="70"/>
      <c r="CO67" s="71"/>
      <c r="CP67" s="68"/>
      <c r="CQ67" s="68"/>
      <c r="CR67" s="68"/>
      <c r="CS67" s="72"/>
    </row>
    <row r="68" spans="1:98">
      <c r="A68" s="19">
        <f>AB68</f>
        <v>2.1861369248036</v>
      </c>
      <c r="B68" s="39"/>
      <c r="C68" s="39"/>
      <c r="D68" s="39"/>
      <c r="E68" s="39"/>
      <c r="F68" s="39"/>
      <c r="G68" s="40" t="s">
        <v>196</v>
      </c>
      <c r="H68" s="40"/>
      <c r="I68" s="40"/>
      <c r="J68" s="190">
        <f>SUM(J6:J67)</f>
        <v>4455000</v>
      </c>
      <c r="K68" s="41">
        <f>SUM(K6:K67)</f>
        <v>1637</v>
      </c>
      <c r="L68" s="41">
        <f>SUM(L6:L67)</f>
        <v>780</v>
      </c>
      <c r="M68" s="41">
        <f>SUM(M6:M67)</f>
        <v>1993</v>
      </c>
      <c r="N68" s="41">
        <f>SUM(N6:N67)</f>
        <v>362</v>
      </c>
      <c r="O68" s="41">
        <f>SUM(O6:O67)</f>
        <v>0</v>
      </c>
      <c r="P68" s="41">
        <f>SUM(P6:P67)</f>
        <v>362</v>
      </c>
      <c r="Q68" s="42">
        <f>IFERROR(P68/M68,"-")</f>
        <v>0.18163572503763</v>
      </c>
      <c r="R68" s="78">
        <f>SUM(R6:R67)</f>
        <v>65</v>
      </c>
      <c r="S68" s="78">
        <f>SUM(S6:S67)</f>
        <v>126</v>
      </c>
      <c r="T68" s="42">
        <f>IFERROR(R68/P68,"-")</f>
        <v>0.17955801104972</v>
      </c>
      <c r="U68" s="184">
        <f>IFERROR(J68/P68,"-")</f>
        <v>12306.629834254</v>
      </c>
      <c r="V68" s="44">
        <f>SUM(V6:V67)</f>
        <v>98</v>
      </c>
      <c r="W68" s="42">
        <f>IFERROR(V68/P68,"-")</f>
        <v>0.2707182320442</v>
      </c>
      <c r="X68" s="190">
        <f>SUM(X6:X67)</f>
        <v>9739240</v>
      </c>
      <c r="Y68" s="190">
        <f>IFERROR(X68/P68,"-")</f>
        <v>26903.977900552</v>
      </c>
      <c r="Z68" s="190">
        <f>IFERROR(X68/V68,"-")</f>
        <v>99380</v>
      </c>
      <c r="AA68" s="190">
        <f>X68-J68</f>
        <v>5284240</v>
      </c>
      <c r="AB68" s="47">
        <f>X68/J68</f>
        <v>2.1861369248036</v>
      </c>
      <c r="AC68" s="60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5"/>
    <mergeCell ref="J21:J25"/>
    <mergeCell ref="U21:U25"/>
    <mergeCell ref="AA21:AA25"/>
    <mergeCell ref="AB21:AB25"/>
    <mergeCell ref="A26:A35"/>
    <mergeCell ref="J26:J35"/>
    <mergeCell ref="U26:U35"/>
    <mergeCell ref="AA26:AA35"/>
    <mergeCell ref="AB26:AB35"/>
    <mergeCell ref="A36:A39"/>
    <mergeCell ref="J36:J39"/>
    <mergeCell ref="U36:U39"/>
    <mergeCell ref="AA36:AA39"/>
    <mergeCell ref="AB36:AB39"/>
    <mergeCell ref="A40:A43"/>
    <mergeCell ref="J40:J43"/>
    <mergeCell ref="U40:U43"/>
    <mergeCell ref="AA40:AA43"/>
    <mergeCell ref="AB40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63"/>
    <mergeCell ref="J58:J63"/>
    <mergeCell ref="U58:U63"/>
    <mergeCell ref="AA58:AA63"/>
    <mergeCell ref="AB58:AB63"/>
    <mergeCell ref="A64:A65"/>
    <mergeCell ref="J64:J65"/>
    <mergeCell ref="U64:U65"/>
    <mergeCell ref="AA64:AA65"/>
    <mergeCell ref="AB64:AB6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197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0.095</v>
      </c>
      <c r="B6" s="203" t="s">
        <v>198</v>
      </c>
      <c r="C6" s="203" t="s">
        <v>199</v>
      </c>
      <c r="D6" s="203" t="s">
        <v>200</v>
      </c>
      <c r="E6" s="203" t="s">
        <v>86</v>
      </c>
      <c r="F6" s="203" t="s">
        <v>97</v>
      </c>
      <c r="G6" s="203" t="s">
        <v>201</v>
      </c>
      <c r="H6" s="90" t="s">
        <v>202</v>
      </c>
      <c r="I6" s="90" t="s">
        <v>203</v>
      </c>
      <c r="J6" s="188">
        <v>200000</v>
      </c>
      <c r="K6" s="81">
        <v>25</v>
      </c>
      <c r="L6" s="81">
        <v>0</v>
      </c>
      <c r="M6" s="81">
        <v>82</v>
      </c>
      <c r="N6" s="91">
        <v>10</v>
      </c>
      <c r="O6" s="92">
        <v>0</v>
      </c>
      <c r="P6" s="93">
        <f>N6+O6</f>
        <v>10</v>
      </c>
      <c r="Q6" s="82">
        <f>IFERROR(P6/M6,"-")</f>
        <v>0.1219512195122</v>
      </c>
      <c r="R6" s="81">
        <v>1</v>
      </c>
      <c r="S6" s="81">
        <v>4</v>
      </c>
      <c r="T6" s="82">
        <f>IFERROR(S6/(O6+P6),"-")</f>
        <v>0.4</v>
      </c>
      <c r="U6" s="182">
        <f>IFERROR(J6/SUM(P6:P7),"-")</f>
        <v>8695.652173913</v>
      </c>
      <c r="V6" s="84">
        <v>3</v>
      </c>
      <c r="W6" s="82">
        <f>IF(P6=0,"-",V6/P6)</f>
        <v>0.3</v>
      </c>
      <c r="X6" s="186">
        <v>10000</v>
      </c>
      <c r="Y6" s="187">
        <f>IFERROR(X6/P6,"-")</f>
        <v>1000</v>
      </c>
      <c r="Z6" s="187">
        <f>IFERROR(X6/V6,"-")</f>
        <v>3333.3333333333</v>
      </c>
      <c r="AA6" s="188">
        <f>SUM(X6:X7)-SUM(J6:J7)</f>
        <v>-181000</v>
      </c>
      <c r="AB6" s="85">
        <f>SUM(X6:X7)/SUM(J6:J7)</f>
        <v>0.095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4</v>
      </c>
      <c r="AN6" s="101">
        <f>IF(P6=0,"",IF(AM6=0,"",(AM6/P6)))</f>
        <v>0.4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5</v>
      </c>
      <c r="BO6" s="120">
        <f>IF(P6=0,"",IF(BN6=0,"",(BN6/P6)))</f>
        <v>0.5</v>
      </c>
      <c r="BP6" s="121">
        <v>2</v>
      </c>
      <c r="BQ6" s="122">
        <f>IFERROR(BP6/BN6,"-")</f>
        <v>0.4</v>
      </c>
      <c r="BR6" s="123">
        <v>2000</v>
      </c>
      <c r="BS6" s="124">
        <f>IFERROR(BR6/BN6,"-")</f>
        <v>400</v>
      </c>
      <c r="BT6" s="125">
        <v>2</v>
      </c>
      <c r="BU6" s="125"/>
      <c r="BV6" s="125"/>
      <c r="BW6" s="126">
        <v>1</v>
      </c>
      <c r="BX6" s="127">
        <f>IF(P6=0,"",IF(BW6=0,"",(BW6/P6)))</f>
        <v>0.1</v>
      </c>
      <c r="BY6" s="128">
        <v>1</v>
      </c>
      <c r="BZ6" s="129">
        <f>IFERROR(BY6/BW6,"-")</f>
        <v>1</v>
      </c>
      <c r="CA6" s="130">
        <v>8000</v>
      </c>
      <c r="CB6" s="131">
        <f>IFERROR(CA6/BW6,"-")</f>
        <v>8000</v>
      </c>
      <c r="CC6" s="132"/>
      <c r="CD6" s="132">
        <v>1</v>
      </c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10000</v>
      </c>
      <c r="CQ6" s="141">
        <v>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204</v>
      </c>
      <c r="C7" s="203"/>
      <c r="D7" s="203"/>
      <c r="E7" s="203"/>
      <c r="F7" s="203" t="s">
        <v>76</v>
      </c>
      <c r="G7" s="203"/>
      <c r="H7" s="90"/>
      <c r="I7" s="90"/>
      <c r="J7" s="188"/>
      <c r="K7" s="81">
        <v>284</v>
      </c>
      <c r="L7" s="81">
        <v>52</v>
      </c>
      <c r="M7" s="81">
        <v>10</v>
      </c>
      <c r="N7" s="91">
        <v>13</v>
      </c>
      <c r="O7" s="92">
        <v>0</v>
      </c>
      <c r="P7" s="93">
        <f>N7+O7</f>
        <v>13</v>
      </c>
      <c r="Q7" s="82">
        <f>IFERROR(P7/M7,"-")</f>
        <v>1.3</v>
      </c>
      <c r="R7" s="81">
        <v>3</v>
      </c>
      <c r="S7" s="81">
        <v>4</v>
      </c>
      <c r="T7" s="82">
        <f>IFERROR(S7/(O7+P7),"-")</f>
        <v>0.30769230769231</v>
      </c>
      <c r="U7" s="182"/>
      <c r="V7" s="84">
        <v>3</v>
      </c>
      <c r="W7" s="82">
        <f>IF(P7=0,"-",V7/P7)</f>
        <v>0.23076923076923</v>
      </c>
      <c r="X7" s="186">
        <v>9000</v>
      </c>
      <c r="Y7" s="187">
        <f>IFERROR(X7/P7,"-")</f>
        <v>692.30769230769</v>
      </c>
      <c r="Z7" s="187">
        <f>IFERROR(X7/V7,"-")</f>
        <v>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2</v>
      </c>
      <c r="AW7" s="107">
        <f>IF(P7=0,"",IF(AV7=0,"",(AV7/P7)))</f>
        <v>0.15384615384615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7</v>
      </c>
      <c r="BO7" s="120">
        <f>IF(P7=0,"",IF(BN7=0,"",(BN7/P7)))</f>
        <v>0.53846153846154</v>
      </c>
      <c r="BP7" s="121">
        <v>2</v>
      </c>
      <c r="BQ7" s="122">
        <f>IFERROR(BP7/BN7,"-")</f>
        <v>0.28571428571429</v>
      </c>
      <c r="BR7" s="123">
        <v>6000</v>
      </c>
      <c r="BS7" s="124">
        <f>IFERROR(BR7/BN7,"-")</f>
        <v>857.14285714286</v>
      </c>
      <c r="BT7" s="125">
        <v>2</v>
      </c>
      <c r="BU7" s="125"/>
      <c r="BV7" s="125"/>
      <c r="BW7" s="126">
        <v>3</v>
      </c>
      <c r="BX7" s="127">
        <f>IF(P7=0,"",IF(BW7=0,"",(BW7/P7)))</f>
        <v>0.23076923076923</v>
      </c>
      <c r="BY7" s="128">
        <v>1</v>
      </c>
      <c r="BZ7" s="129">
        <f>IFERROR(BY7/BW7,"-")</f>
        <v>0.33333333333333</v>
      </c>
      <c r="CA7" s="130">
        <v>3000</v>
      </c>
      <c r="CB7" s="131">
        <f>IFERROR(CA7/BW7,"-")</f>
        <v>1000</v>
      </c>
      <c r="CC7" s="132">
        <v>1</v>
      </c>
      <c r="CD7" s="132"/>
      <c r="CE7" s="132"/>
      <c r="CF7" s="133">
        <v>1</v>
      </c>
      <c r="CG7" s="134">
        <f>IF(P7=0,"",IF(CF7=0,"",(CF7/P7)))</f>
        <v>0.076923076923077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3</v>
      </c>
      <c r="CP7" s="141">
        <v>9000</v>
      </c>
      <c r="CQ7" s="141">
        <v>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3.8911764705882</v>
      </c>
      <c r="B8" s="203" t="s">
        <v>205</v>
      </c>
      <c r="C8" s="203" t="s">
        <v>206</v>
      </c>
      <c r="D8" s="203" t="s">
        <v>200</v>
      </c>
      <c r="E8" s="203" t="s">
        <v>63</v>
      </c>
      <c r="F8" s="203" t="s">
        <v>97</v>
      </c>
      <c r="G8" s="203" t="s">
        <v>207</v>
      </c>
      <c r="H8" s="90" t="s">
        <v>202</v>
      </c>
      <c r="I8" s="90" t="s">
        <v>208</v>
      </c>
      <c r="J8" s="188">
        <v>340000</v>
      </c>
      <c r="K8" s="81">
        <v>52</v>
      </c>
      <c r="L8" s="81">
        <v>0</v>
      </c>
      <c r="M8" s="81">
        <v>172</v>
      </c>
      <c r="N8" s="91">
        <v>24</v>
      </c>
      <c r="O8" s="92">
        <v>0</v>
      </c>
      <c r="P8" s="93">
        <f>N8+O8</f>
        <v>24</v>
      </c>
      <c r="Q8" s="82">
        <f>IFERROR(P8/M8,"-")</f>
        <v>0.13953488372093</v>
      </c>
      <c r="R8" s="81">
        <v>2</v>
      </c>
      <c r="S8" s="81">
        <v>11</v>
      </c>
      <c r="T8" s="82">
        <f>IFERROR(S8/(O8+P8),"-")</f>
        <v>0.45833333333333</v>
      </c>
      <c r="U8" s="182">
        <f>IFERROR(J8/SUM(P8:P9),"-")</f>
        <v>6938.7755102041</v>
      </c>
      <c r="V8" s="84">
        <v>5</v>
      </c>
      <c r="W8" s="82">
        <f>IF(P8=0,"-",V8/P8)</f>
        <v>0.20833333333333</v>
      </c>
      <c r="X8" s="186">
        <v>210000</v>
      </c>
      <c r="Y8" s="187">
        <f>IFERROR(X8/P8,"-")</f>
        <v>8750</v>
      </c>
      <c r="Z8" s="187">
        <f>IFERROR(X8/V8,"-")</f>
        <v>42000</v>
      </c>
      <c r="AA8" s="188">
        <f>SUM(X8:X9)-SUM(J8:J9)</f>
        <v>983000</v>
      </c>
      <c r="AB8" s="85">
        <f>SUM(X8:X9)/SUM(J8:J9)</f>
        <v>3.8911764705882</v>
      </c>
      <c r="AC8" s="79"/>
      <c r="AD8" s="94">
        <v>1</v>
      </c>
      <c r="AE8" s="95">
        <f>IF(P8=0,"",IF(AD8=0,"",(AD8/P8)))</f>
        <v>0.041666666666667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4</v>
      </c>
      <c r="AN8" s="101">
        <f>IF(P8=0,"",IF(AM8=0,"",(AM8/P8)))</f>
        <v>0.16666666666667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2</v>
      </c>
      <c r="AW8" s="107">
        <f>IF(P8=0,"",IF(AV8=0,"",(AV8/P8)))</f>
        <v>0.083333333333333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7</v>
      </c>
      <c r="BF8" s="113">
        <f>IF(P8=0,"",IF(BE8=0,"",(BE8/P8)))</f>
        <v>0.29166666666667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8</v>
      </c>
      <c r="BO8" s="120">
        <f>IF(P8=0,"",IF(BN8=0,"",(BN8/P8)))</f>
        <v>0.33333333333333</v>
      </c>
      <c r="BP8" s="121">
        <v>3</v>
      </c>
      <c r="BQ8" s="122">
        <f>IFERROR(BP8/BN8,"-")</f>
        <v>0.375</v>
      </c>
      <c r="BR8" s="123">
        <v>27000</v>
      </c>
      <c r="BS8" s="124">
        <f>IFERROR(BR8/BN8,"-")</f>
        <v>3375</v>
      </c>
      <c r="BT8" s="125">
        <v>1</v>
      </c>
      <c r="BU8" s="125"/>
      <c r="BV8" s="125">
        <v>2</v>
      </c>
      <c r="BW8" s="126">
        <v>1</v>
      </c>
      <c r="BX8" s="127">
        <f>IF(P8=0,"",IF(BW8=0,"",(BW8/P8)))</f>
        <v>0.041666666666667</v>
      </c>
      <c r="BY8" s="128">
        <v>1</v>
      </c>
      <c r="BZ8" s="129">
        <f>IFERROR(BY8/BW8,"-")</f>
        <v>1</v>
      </c>
      <c r="CA8" s="130">
        <v>3000</v>
      </c>
      <c r="CB8" s="131">
        <f>IFERROR(CA8/BW8,"-")</f>
        <v>3000</v>
      </c>
      <c r="CC8" s="132">
        <v>1</v>
      </c>
      <c r="CD8" s="132"/>
      <c r="CE8" s="132"/>
      <c r="CF8" s="133">
        <v>1</v>
      </c>
      <c r="CG8" s="134">
        <f>IF(P8=0,"",IF(CF8=0,"",(CF8/P8)))</f>
        <v>0.041666666666667</v>
      </c>
      <c r="CH8" s="135">
        <v>1</v>
      </c>
      <c r="CI8" s="136">
        <f>IFERROR(CH8/CF8,"-")</f>
        <v>1</v>
      </c>
      <c r="CJ8" s="137">
        <v>180000</v>
      </c>
      <c r="CK8" s="138">
        <f>IFERROR(CJ8/CF8,"-")</f>
        <v>180000</v>
      </c>
      <c r="CL8" s="139"/>
      <c r="CM8" s="139"/>
      <c r="CN8" s="139">
        <v>1</v>
      </c>
      <c r="CO8" s="140">
        <v>5</v>
      </c>
      <c r="CP8" s="141">
        <v>210000</v>
      </c>
      <c r="CQ8" s="141">
        <v>180000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209</v>
      </c>
      <c r="C9" s="203"/>
      <c r="D9" s="203"/>
      <c r="E9" s="203"/>
      <c r="F9" s="203" t="s">
        <v>76</v>
      </c>
      <c r="G9" s="203"/>
      <c r="H9" s="90"/>
      <c r="I9" s="90"/>
      <c r="J9" s="188"/>
      <c r="K9" s="81">
        <v>107</v>
      </c>
      <c r="L9" s="81">
        <v>70</v>
      </c>
      <c r="M9" s="81">
        <v>31</v>
      </c>
      <c r="N9" s="91">
        <v>24</v>
      </c>
      <c r="O9" s="92">
        <v>1</v>
      </c>
      <c r="P9" s="93">
        <f>N9+O9</f>
        <v>25</v>
      </c>
      <c r="Q9" s="82">
        <f>IFERROR(P9/M9,"-")</f>
        <v>0.80645161290323</v>
      </c>
      <c r="R9" s="81">
        <v>3</v>
      </c>
      <c r="S9" s="81">
        <v>7</v>
      </c>
      <c r="T9" s="82">
        <f>IFERROR(S9/(O9+P9),"-")</f>
        <v>0.26923076923077</v>
      </c>
      <c r="U9" s="182"/>
      <c r="V9" s="84">
        <v>6</v>
      </c>
      <c r="W9" s="82">
        <f>IF(P9=0,"-",V9/P9)</f>
        <v>0.24</v>
      </c>
      <c r="X9" s="186">
        <v>1113000</v>
      </c>
      <c r="Y9" s="187">
        <f>IFERROR(X9/P9,"-")</f>
        <v>44520</v>
      </c>
      <c r="Z9" s="187">
        <f>IFERROR(X9/V9,"-")</f>
        <v>185500</v>
      </c>
      <c r="AA9" s="188"/>
      <c r="AB9" s="85"/>
      <c r="AC9" s="79"/>
      <c r="AD9" s="94">
        <v>2</v>
      </c>
      <c r="AE9" s="95">
        <f>IF(P9=0,"",IF(AD9=0,"",(AD9/P9)))</f>
        <v>0.08</v>
      </c>
      <c r="AF9" s="94">
        <v>1</v>
      </c>
      <c r="AG9" s="96">
        <f>IFERROR(AF9/AD9,"-")</f>
        <v>0.5</v>
      </c>
      <c r="AH9" s="97">
        <v>10000</v>
      </c>
      <c r="AI9" s="98">
        <f>IFERROR(AH9/AD9,"-")</f>
        <v>5000</v>
      </c>
      <c r="AJ9" s="99"/>
      <c r="AK9" s="99">
        <v>1</v>
      </c>
      <c r="AL9" s="99"/>
      <c r="AM9" s="100">
        <v>3</v>
      </c>
      <c r="AN9" s="101">
        <f>IF(P9=0,"",IF(AM9=0,"",(AM9/P9)))</f>
        <v>0.12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0.04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7</v>
      </c>
      <c r="BF9" s="113">
        <f>IF(P9=0,"",IF(BE9=0,"",(BE9/P9)))</f>
        <v>0.28</v>
      </c>
      <c r="BG9" s="112">
        <v>1</v>
      </c>
      <c r="BH9" s="114">
        <f>IFERROR(BG9/BE9,"-")</f>
        <v>0.14285714285714</v>
      </c>
      <c r="BI9" s="115">
        <v>8000</v>
      </c>
      <c r="BJ9" s="116">
        <f>IFERROR(BI9/BE9,"-")</f>
        <v>1142.8571428571</v>
      </c>
      <c r="BK9" s="117"/>
      <c r="BL9" s="117">
        <v>1</v>
      </c>
      <c r="BM9" s="117"/>
      <c r="BN9" s="119">
        <v>7</v>
      </c>
      <c r="BO9" s="120">
        <f>IF(P9=0,"",IF(BN9=0,"",(BN9/P9)))</f>
        <v>0.28</v>
      </c>
      <c r="BP9" s="121">
        <v>1</v>
      </c>
      <c r="BQ9" s="122">
        <f>IFERROR(BP9/BN9,"-")</f>
        <v>0.14285714285714</v>
      </c>
      <c r="BR9" s="123">
        <v>730000</v>
      </c>
      <c r="BS9" s="124">
        <f>IFERROR(BR9/BN9,"-")</f>
        <v>104285.71428571</v>
      </c>
      <c r="BT9" s="125"/>
      <c r="BU9" s="125"/>
      <c r="BV9" s="125">
        <v>1</v>
      </c>
      <c r="BW9" s="126">
        <v>4</v>
      </c>
      <c r="BX9" s="127">
        <f>IF(P9=0,"",IF(BW9=0,"",(BW9/P9)))</f>
        <v>0.16</v>
      </c>
      <c r="BY9" s="128">
        <v>2</v>
      </c>
      <c r="BZ9" s="129">
        <f>IFERROR(BY9/BW9,"-")</f>
        <v>0.5</v>
      </c>
      <c r="CA9" s="130">
        <v>26000</v>
      </c>
      <c r="CB9" s="131">
        <f>IFERROR(CA9/BW9,"-")</f>
        <v>6500</v>
      </c>
      <c r="CC9" s="132"/>
      <c r="CD9" s="132"/>
      <c r="CE9" s="132">
        <v>2</v>
      </c>
      <c r="CF9" s="133">
        <v>1</v>
      </c>
      <c r="CG9" s="134">
        <f>IF(P9=0,"",IF(CF9=0,"",(CF9/P9)))</f>
        <v>0.04</v>
      </c>
      <c r="CH9" s="135">
        <v>1</v>
      </c>
      <c r="CI9" s="136">
        <f>IFERROR(CH9/CF9,"-")</f>
        <v>1</v>
      </c>
      <c r="CJ9" s="137">
        <v>339000</v>
      </c>
      <c r="CK9" s="138">
        <f>IFERROR(CJ9/CF9,"-")</f>
        <v>339000</v>
      </c>
      <c r="CL9" s="139"/>
      <c r="CM9" s="139"/>
      <c r="CN9" s="139">
        <v>1</v>
      </c>
      <c r="CO9" s="140">
        <v>6</v>
      </c>
      <c r="CP9" s="141">
        <v>1113000</v>
      </c>
      <c r="CQ9" s="141">
        <v>730000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0.26857142857143</v>
      </c>
      <c r="B10" s="203" t="s">
        <v>210</v>
      </c>
      <c r="C10" s="203" t="s">
        <v>211</v>
      </c>
      <c r="D10" s="203"/>
      <c r="E10" s="203" t="s">
        <v>212</v>
      </c>
      <c r="F10" s="203" t="s">
        <v>97</v>
      </c>
      <c r="G10" s="203" t="s">
        <v>213</v>
      </c>
      <c r="H10" s="90" t="s">
        <v>214</v>
      </c>
      <c r="I10" s="205" t="s">
        <v>94</v>
      </c>
      <c r="J10" s="188">
        <v>175000</v>
      </c>
      <c r="K10" s="81">
        <v>7</v>
      </c>
      <c r="L10" s="81">
        <v>0</v>
      </c>
      <c r="M10" s="81">
        <v>49</v>
      </c>
      <c r="N10" s="91">
        <v>3</v>
      </c>
      <c r="O10" s="92">
        <v>0</v>
      </c>
      <c r="P10" s="93">
        <f>N10+O10</f>
        <v>3</v>
      </c>
      <c r="Q10" s="82">
        <f>IFERROR(P10/M10,"-")</f>
        <v>0.061224489795918</v>
      </c>
      <c r="R10" s="81">
        <v>1</v>
      </c>
      <c r="S10" s="81">
        <v>1</v>
      </c>
      <c r="T10" s="82">
        <f>IFERROR(S10/(O10+P10),"-")</f>
        <v>0.33333333333333</v>
      </c>
      <c r="U10" s="182">
        <f>IFERROR(J10/SUM(P10:P13),"-")</f>
        <v>11666.666666667</v>
      </c>
      <c r="V10" s="84">
        <v>1</v>
      </c>
      <c r="W10" s="82">
        <f>IF(P10=0,"-",V10/P10)</f>
        <v>0.33333333333333</v>
      </c>
      <c r="X10" s="186">
        <v>3000</v>
      </c>
      <c r="Y10" s="187">
        <f>IFERROR(X10/P10,"-")</f>
        <v>1000</v>
      </c>
      <c r="Z10" s="187">
        <f>IFERROR(X10/V10,"-")</f>
        <v>3000</v>
      </c>
      <c r="AA10" s="188">
        <f>SUM(X10:X13)-SUM(J10:J13)</f>
        <v>-128000</v>
      </c>
      <c r="AB10" s="85">
        <f>SUM(X10:X13)/SUM(J10:J13)</f>
        <v>0.26857142857143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0.33333333333333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1</v>
      </c>
      <c r="BF10" s="113">
        <f>IF(P10=0,"",IF(BE10=0,"",(BE10/P10)))</f>
        <v>0.33333333333333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</v>
      </c>
      <c r="BO10" s="120">
        <f>IF(P10=0,"",IF(BN10=0,"",(BN10/P10)))</f>
        <v>0.33333333333333</v>
      </c>
      <c r="BP10" s="121">
        <v>1</v>
      </c>
      <c r="BQ10" s="122">
        <f>IFERROR(BP10/BN10,"-")</f>
        <v>1</v>
      </c>
      <c r="BR10" s="123">
        <v>3000</v>
      </c>
      <c r="BS10" s="124">
        <f>IFERROR(BR10/BN10,"-")</f>
        <v>3000</v>
      </c>
      <c r="BT10" s="125">
        <v>1</v>
      </c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3000</v>
      </c>
      <c r="CQ10" s="141">
        <v>3000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215</v>
      </c>
      <c r="C11" s="203"/>
      <c r="D11" s="203"/>
      <c r="E11" s="203"/>
      <c r="F11" s="203" t="s">
        <v>76</v>
      </c>
      <c r="G11" s="203"/>
      <c r="H11" s="90"/>
      <c r="I11" s="90"/>
      <c r="J11" s="188"/>
      <c r="K11" s="81">
        <v>101</v>
      </c>
      <c r="L11" s="81">
        <v>36</v>
      </c>
      <c r="M11" s="81">
        <v>1</v>
      </c>
      <c r="N11" s="91">
        <v>8</v>
      </c>
      <c r="O11" s="92">
        <v>0</v>
      </c>
      <c r="P11" s="93">
        <f>N11+O11</f>
        <v>8</v>
      </c>
      <c r="Q11" s="82">
        <f>IFERROR(P11/M11,"-")</f>
        <v>8</v>
      </c>
      <c r="R11" s="81">
        <v>2</v>
      </c>
      <c r="S11" s="81">
        <v>2</v>
      </c>
      <c r="T11" s="82">
        <f>IFERROR(S11/(O11+P11),"-")</f>
        <v>0.25</v>
      </c>
      <c r="U11" s="182"/>
      <c r="V11" s="84">
        <v>2</v>
      </c>
      <c r="W11" s="82">
        <f>IF(P11=0,"-",V11/P11)</f>
        <v>0.25</v>
      </c>
      <c r="X11" s="186">
        <v>44000</v>
      </c>
      <c r="Y11" s="187">
        <f>IFERROR(X11/P11,"-")</f>
        <v>5500</v>
      </c>
      <c r="Z11" s="187">
        <f>IFERROR(X11/V11,"-")</f>
        <v>22000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2</v>
      </c>
      <c r="AN11" s="101">
        <f>IF(P11=0,"",IF(AM11=0,"",(AM11/P11)))</f>
        <v>0.25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3</v>
      </c>
      <c r="BF11" s="113">
        <f>IF(P11=0,"",IF(BE11=0,"",(BE11/P11)))</f>
        <v>0.375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1</v>
      </c>
      <c r="BO11" s="120">
        <f>IF(P11=0,"",IF(BN11=0,"",(BN11/P11)))</f>
        <v>0.125</v>
      </c>
      <c r="BP11" s="121">
        <v>1</v>
      </c>
      <c r="BQ11" s="122">
        <f>IFERROR(BP11/BN11,"-")</f>
        <v>1</v>
      </c>
      <c r="BR11" s="123">
        <v>4000</v>
      </c>
      <c r="BS11" s="124">
        <f>IFERROR(BR11/BN11,"-")</f>
        <v>4000</v>
      </c>
      <c r="BT11" s="125"/>
      <c r="BU11" s="125">
        <v>1</v>
      </c>
      <c r="BV11" s="125"/>
      <c r="BW11" s="126">
        <v>2</v>
      </c>
      <c r="BX11" s="127">
        <f>IF(P11=0,"",IF(BW11=0,"",(BW11/P11)))</f>
        <v>0.25</v>
      </c>
      <c r="BY11" s="128">
        <v>1</v>
      </c>
      <c r="BZ11" s="129">
        <f>IFERROR(BY11/BW11,"-")</f>
        <v>0.5</v>
      </c>
      <c r="CA11" s="130">
        <v>40000</v>
      </c>
      <c r="CB11" s="131">
        <f>IFERROR(CA11/BW11,"-")</f>
        <v>20000</v>
      </c>
      <c r="CC11" s="132"/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44000</v>
      </c>
      <c r="CQ11" s="141">
        <v>40000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216</v>
      </c>
      <c r="C12" s="203" t="s">
        <v>211</v>
      </c>
      <c r="D12" s="203"/>
      <c r="E12" s="203" t="s">
        <v>217</v>
      </c>
      <c r="F12" s="203" t="s">
        <v>97</v>
      </c>
      <c r="G12" s="203" t="s">
        <v>213</v>
      </c>
      <c r="H12" s="90" t="s">
        <v>214</v>
      </c>
      <c r="I12" s="90"/>
      <c r="J12" s="188"/>
      <c r="K12" s="81">
        <v>3</v>
      </c>
      <c r="L12" s="81">
        <v>0</v>
      </c>
      <c r="M12" s="81">
        <v>37</v>
      </c>
      <c r="N12" s="91">
        <v>0</v>
      </c>
      <c r="O12" s="92">
        <v>0</v>
      </c>
      <c r="P12" s="93">
        <f>N12+O12</f>
        <v>0</v>
      </c>
      <c r="Q12" s="82">
        <f>IFERROR(P12/M12,"-")</f>
        <v>0</v>
      </c>
      <c r="R12" s="81">
        <v>0</v>
      </c>
      <c r="S12" s="81">
        <v>0</v>
      </c>
      <c r="T12" s="82" t="str">
        <f>IFERROR(S12/(O12+P12),"-")</f>
        <v>-</v>
      </c>
      <c r="U12" s="182"/>
      <c r="V12" s="84">
        <v>0</v>
      </c>
      <c r="W12" s="82" t="str">
        <f>IF(P12=0,"-",V12/P12)</f>
        <v>-</v>
      </c>
      <c r="X12" s="186">
        <v>0</v>
      </c>
      <c r="Y12" s="187" t="str">
        <f>IFERROR(X12/P12,"-")</f>
        <v>-</v>
      </c>
      <c r="Z12" s="187" t="str">
        <f>IFERROR(X12/V12,"-")</f>
        <v>-</v>
      </c>
      <c r="AA12" s="188"/>
      <c r="AB12" s="85"/>
      <c r="AC12" s="79"/>
      <c r="AD12" s="94"/>
      <c r="AE12" s="95" t="str">
        <f>IF(P12=0,"",IF(AD12=0,"",(AD12/P12)))</f>
        <v/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 t="str">
        <f>IF(P12=0,"",IF(AM12=0,"",(AM12/P12)))</f>
        <v/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 t="str">
        <f>IF(P12=0,"",IF(AV12=0,"",(AV12/P12)))</f>
        <v/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 t="str">
        <f>IF(P12=0,"",IF(BE12=0,"",(BE12/P12)))</f>
        <v/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 t="str">
        <f>IF(P12=0,"",IF(BN12=0,"",(BN12/P12)))</f>
        <v/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 t="str">
        <f>IF(P12=0,"",IF(BW12=0,"",(BW12/P12)))</f>
        <v/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 t="str">
        <f>IF(P12=0,"",IF(CF12=0,"",(CF12/P12)))</f>
        <v/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218</v>
      </c>
      <c r="C13" s="203"/>
      <c r="D13" s="203"/>
      <c r="E13" s="203"/>
      <c r="F13" s="203" t="s">
        <v>76</v>
      </c>
      <c r="G13" s="203"/>
      <c r="H13" s="90"/>
      <c r="I13" s="90"/>
      <c r="J13" s="188"/>
      <c r="K13" s="81">
        <v>39</v>
      </c>
      <c r="L13" s="81">
        <v>21</v>
      </c>
      <c r="M13" s="81">
        <v>6</v>
      </c>
      <c r="N13" s="91">
        <v>3</v>
      </c>
      <c r="O13" s="92">
        <v>1</v>
      </c>
      <c r="P13" s="93">
        <f>N13+O13</f>
        <v>4</v>
      </c>
      <c r="Q13" s="82">
        <f>IFERROR(P13/M13,"-")</f>
        <v>0.66666666666667</v>
      </c>
      <c r="R13" s="81">
        <v>0</v>
      </c>
      <c r="S13" s="81">
        <v>2</v>
      </c>
      <c r="T13" s="82">
        <f>IFERROR(S13/(O13+P13),"-")</f>
        <v>0.4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>
        <v>2</v>
      </c>
      <c r="AW13" s="107">
        <f>IF(P13=0,"",IF(AV13=0,"",(AV13/P13)))</f>
        <v>0.5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2</v>
      </c>
      <c r="BF13" s="113">
        <f>IF(P13=0,"",IF(BE13=0,"",(BE13/P13)))</f>
        <v>0.5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1.9426573426573</v>
      </c>
      <c r="B16" s="39"/>
      <c r="C16" s="39"/>
      <c r="D16" s="39"/>
      <c r="E16" s="39"/>
      <c r="F16" s="39"/>
      <c r="G16" s="40" t="s">
        <v>219</v>
      </c>
      <c r="H16" s="40"/>
      <c r="I16" s="40"/>
      <c r="J16" s="190">
        <f>SUM(J6:J15)</f>
        <v>715000</v>
      </c>
      <c r="K16" s="41">
        <f>SUM(K6:K15)</f>
        <v>618</v>
      </c>
      <c r="L16" s="41">
        <f>SUM(L6:L15)</f>
        <v>179</v>
      </c>
      <c r="M16" s="41">
        <f>SUM(M6:M15)</f>
        <v>388</v>
      </c>
      <c r="N16" s="41">
        <f>SUM(N6:N15)</f>
        <v>85</v>
      </c>
      <c r="O16" s="41">
        <f>SUM(O6:O15)</f>
        <v>2</v>
      </c>
      <c r="P16" s="41">
        <f>SUM(P6:P15)</f>
        <v>87</v>
      </c>
      <c r="Q16" s="42">
        <f>IFERROR(P16/M16,"-")</f>
        <v>0.22422680412371</v>
      </c>
      <c r="R16" s="78">
        <f>SUM(R6:R15)</f>
        <v>12</v>
      </c>
      <c r="S16" s="78">
        <f>SUM(S6:S15)</f>
        <v>31</v>
      </c>
      <c r="T16" s="42">
        <f>IFERROR(R16/P16,"-")</f>
        <v>0.13793103448276</v>
      </c>
      <c r="U16" s="184">
        <f>IFERROR(J16/P16,"-")</f>
        <v>8218.3908045977</v>
      </c>
      <c r="V16" s="44">
        <f>SUM(V6:V15)</f>
        <v>20</v>
      </c>
      <c r="W16" s="42">
        <f>IFERROR(V16/P16,"-")</f>
        <v>0.22988505747126</v>
      </c>
      <c r="X16" s="190">
        <f>SUM(X6:X15)</f>
        <v>1389000</v>
      </c>
      <c r="Y16" s="190">
        <f>IFERROR(X16/P16,"-")</f>
        <v>15965.517241379</v>
      </c>
      <c r="Z16" s="190">
        <f>IFERROR(X16/V16,"-")</f>
        <v>69450</v>
      </c>
      <c r="AA16" s="190">
        <f>X16-J16</f>
        <v>674000</v>
      </c>
      <c r="AB16" s="47">
        <f>X16/J16</f>
        <v>1.9426573426573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3"/>
    <mergeCell ref="J10:J13"/>
    <mergeCell ref="U10:U13"/>
    <mergeCell ref="AA10:AA13"/>
    <mergeCell ref="AB10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