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<sst xmlns="http://schemas.openxmlformats.org/spreadsheetml/2006/main" uniqueCount="261">
  <si>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</si>
  <si>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</si>
  <si>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</si>
  <si>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</si>
  <si>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</si>
  <si>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</si>
  <si>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</si>
  <si>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</si>
  <si>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</si>
  <si>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</si>
  <si>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</si>
  <si>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</si>
  <si>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</si>
  <si>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</si>
  <si>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</si>
  <si>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</si>
  <si>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</si>
  <si>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</si>
  <si>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</si>
  <si>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</si>
  <si>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</si>
  <si>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</si>
  <si>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</si>
  <si>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</si>
  <si>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</si>
  <si>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01月</t>
  </si>
  <si>
    <t>わくドキ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</si>
  <si>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</si>
  <si>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</si>
  <si>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</si>
  <si>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</si>
  <si>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</si>
  <si>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</si>
  <si>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</si>
  <si>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</si>
  <si>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</si>
  <si>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</si>
  <si>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</si>
  <si>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</si>
  <si>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</si>
  <si>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</si>
  <si>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</si>
  <si>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</si>
  <si>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</si>
  <si>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</si>
  <si>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</si>
  <si>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</si>
  <si>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</si>
  <si>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</si>
  <si>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</si>
  <si>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</si>
  <si>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</si>
  <si>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</si>
  <si>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</si>
  <si>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</si>
  <si>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</si>
  <si>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</si>
  <si>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</si>
  <si>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</si>
  <si>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</si>
  <si>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</si>
  <si>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np1225</t>
  </si>
  <si>
    <t>※女性からナンパしてほしい版風</t>
  </si>
  <si>
    <t>「もう５０代の熟女だけど、試しに付き合ってみる？」</t>
  </si>
  <si>
    <t>lp03_a</t>
  </si>
  <si>
    <t>スポニチ関東</t>
  </si>
  <si>
    <t>4C終面全5段</t>
  </si>
  <si>
    <t>1月13日(日)</t>
  </si>
  <si>
    <t>np1226</t>
  </si>
  <si>
    <t>スポニチ関西</t>
  </si>
  <si>
    <t>np1227</t>
  </si>
  <si>
    <t>スポニチ西部</t>
  </si>
  <si>
    <t>np1228</t>
  </si>
  <si>
    <t>スポニチ北海道</t>
  </si>
  <si>
    <t>np1229</t>
  </si>
  <si>
    <t>※女性からナンパしてほしい版風 (空電共通)</t>
  </si>
  <si>
    <t>「もう５０代の熟女だけど、試しに付き合ってみる？」 (空電共通)</t>
  </si>
  <si>
    <t>空電</t>
  </si>
  <si>
    <t>空電 (共通)</t>
  </si>
  <si>
    <t>np1230</t>
  </si>
  <si>
    <t>※「女性からナンパしてほしい」それを実現したサイト</t>
  </si>
  <si>
    <t>サンスポ関西</t>
  </si>
  <si>
    <t>1月20日(日)</t>
  </si>
  <si>
    <t>np1231</t>
  </si>
  <si>
    <t>np1232</t>
  </si>
  <si>
    <t>※わくドキ漫画</t>
  </si>
  <si>
    <t>女性から逆指名！？男性は待つだけ！？</t>
  </si>
  <si>
    <t>サンスポ関東</t>
  </si>
  <si>
    <t>全5段</t>
  </si>
  <si>
    <t>1月11日(金)</t>
  </si>
  <si>
    <t>np1233</t>
  </si>
  <si>
    <t>np1234</t>
  </si>
  <si>
    <t>※わくドキ漫画版 しげる漫画</t>
  </si>
  <si>
    <t>np1235</t>
  </si>
  <si>
    <t>np1236</t>
  </si>
  <si>
    <t>※1604FLASHリサイズ プライムさん写真</t>
  </si>
  <si>
    <t>「もう５0代の熟女だけど、試しに付き合ってみる？」キャッチ</t>
  </si>
  <si>
    <t>ニッカン関東</t>
  </si>
  <si>
    <t>4C全面</t>
  </si>
  <si>
    <t>1月12日(土)</t>
  </si>
  <si>
    <t>np1237</t>
  </si>
  <si>
    <t>np1238</t>
  </si>
  <si>
    <t>ニッカン関西</t>
  </si>
  <si>
    <t>1月19日(土)</t>
  </si>
  <si>
    <t>np1239</t>
  </si>
  <si>
    <t>np1240</t>
  </si>
  <si>
    <t>※わくドキ雑誌版</t>
  </si>
  <si>
    <t>スポーツ報知関東</t>
  </si>
  <si>
    <t>1月05日(土)</t>
  </si>
  <si>
    <t>np1241</t>
  </si>
  <si>
    <t>np1242</t>
  </si>
  <si>
    <t>★①記事51</t>
  </si>
  <si>
    <t>「中年同士の男女だから思い切り楽しめる！？」</t>
  </si>
  <si>
    <t>半2段つかみ20段保証</t>
  </si>
  <si>
    <t>20段保証</t>
  </si>
  <si>
    <t>np1243</t>
  </si>
  <si>
    <t>★②記事52</t>
  </si>
  <si>
    <t>「情報弱者になるな！知っている人はヤっている」</t>
  </si>
  <si>
    <t>np1244</t>
  </si>
  <si>
    <t>★③記事53</t>
  </si>
  <si>
    <t>「50歳以上でも恋愛できるのか？その答えがこのサイトにあります！」</t>
  </si>
  <si>
    <t>np1245</t>
  </si>
  <si>
    <t>★④記事54</t>
  </si>
  <si>
    <t>「50代の私が初めてで後悔しない？」</t>
  </si>
  <si>
    <t>np1246</t>
  </si>
  <si>
    <t>(空電共通)</t>
  </si>
  <si>
    <t>np1247</t>
  </si>
  <si>
    <t>np1248</t>
  </si>
  <si>
    <t>★②記事52「情報弱者になるな！知っている人はヤっている」</t>
  </si>
  <si>
    <t>半3段つかみ20段保証</t>
  </si>
  <si>
    <t>np1249</t>
  </si>
  <si>
    <t>半5段つかみ20段保証</t>
  </si>
  <si>
    <t>np1250</t>
  </si>
  <si>
    <t>np1251</t>
  </si>
  <si>
    <t>※C版</t>
  </si>
  <si>
    <t>女性から逆指名！男性は待つだけで素敵な出会い！？</t>
  </si>
  <si>
    <t>スポニチ関東 特価</t>
  </si>
  <si>
    <t>1月01日(火)</t>
  </si>
  <si>
    <t>np1252</t>
  </si>
  <si>
    <t>np1253</t>
  </si>
  <si>
    <t>※コットン版</t>
  </si>
  <si>
    <t>「私に出会いを教えてください」</t>
  </si>
  <si>
    <t>1月24日(木)</t>
  </si>
  <si>
    <t>np1254</t>
  </si>
  <si>
    <t>np1255</t>
  </si>
  <si>
    <t>スポニチ関西 特価</t>
  </si>
  <si>
    <t>1月04日(金)</t>
  </si>
  <si>
    <t>np1256</t>
  </si>
  <si>
    <t>np1257</t>
  </si>
  <si>
    <t>np1258</t>
  </si>
  <si>
    <t>np1259</t>
  </si>
  <si>
    <t>※コットン版キャッチ変え17</t>
  </si>
  <si>
    <t>「優しすぎる熟女と出会ってこっそりハッスル」</t>
  </si>
  <si>
    <t>スポーツ報知関東 特価</t>
  </si>
  <si>
    <t>1月07日(月)</t>
  </si>
  <si>
    <t>np1260</t>
  </si>
  <si>
    <t>np1261</t>
  </si>
  <si>
    <t>1月08日(火)</t>
  </si>
  <si>
    <t>np1262</t>
  </si>
  <si>
    <t>np1263</t>
  </si>
  <si>
    <t>「清純そうな見た目」キャッチ</t>
  </si>
  <si>
    <t>np1264</t>
  </si>
  <si>
    <t>np1265</t>
  </si>
  <si>
    <t>※「女性からナンパしてほしい」</t>
  </si>
  <si>
    <t>それを実現したサイト</t>
  </si>
  <si>
    <t>np1266</t>
  </si>
  <si>
    <t>np1267</t>
  </si>
  <si>
    <t>np1268</t>
  </si>
  <si>
    <t>np1269</t>
  </si>
  <si>
    <t>1月26日(土)</t>
  </si>
  <si>
    <t>np1270</t>
  </si>
  <si>
    <t>np1271</t>
  </si>
  <si>
    <t>np1272</t>
  </si>
  <si>
    <t>np1273</t>
  </si>
  <si>
    <t>ニッカン関東・平日</t>
  </si>
  <si>
    <t>1月17日(木)</t>
  </si>
  <si>
    <t>np1274</t>
  </si>
  <si>
    <t>np1275</t>
  </si>
  <si>
    <t>1月06日(日)</t>
  </si>
  <si>
    <t>np1276</t>
  </si>
  <si>
    <t>np1277</t>
  </si>
  <si>
    <t>np1278</t>
  </si>
  <si>
    <t>np1279</t>
  </si>
  <si>
    <t>デイリースポーツ関西</t>
  </si>
  <si>
    <t>1月18日(金)</t>
  </si>
  <si>
    <t>np1280</t>
  </si>
  <si>
    <t>np1281</t>
  </si>
  <si>
    <t>np1282</t>
  </si>
  <si>
    <t>np1283</t>
  </si>
  <si>
    <t>九スポ</t>
  </si>
  <si>
    <t>np1284</t>
  </si>
  <si>
    <t>np1285</t>
  </si>
  <si>
    <t>4C終面雑報</t>
  </si>
  <si>
    <t>np1286</t>
  </si>
  <si>
    <t>np1287</t>
  </si>
  <si>
    <t>np1288</t>
  </si>
  <si>
    <t>np1289</t>
  </si>
  <si>
    <t>★記事51</t>
  </si>
  <si>
    <t>「ド素人同志の男女だから思い切り楽しめる」</t>
  </si>
  <si>
    <t>4C記事枠</t>
  </si>
  <si>
    <t>np1290</t>
  </si>
  <si>
    <t>★記事52</t>
  </si>
  <si>
    <t>np1291</t>
  </si>
  <si>
    <t>★記事53</t>
  </si>
  <si>
    <t>np1292</t>
  </si>
  <si>
    <t>★記事54</t>
  </si>
  <si>
    <t>「私みたいなおばさんが初めてで後悔しない？」</t>
  </si>
  <si>
    <t>1月27日(日)</t>
  </si>
  <si>
    <t>np1293</t>
  </si>
  <si>
    <t>共通</t>
  </si>
  <si>
    <t>np1294</t>
  </si>
  <si>
    <t>中京スポーツ</t>
  </si>
  <si>
    <t>np1295</t>
  </si>
  <si>
    <t>np1296</t>
  </si>
  <si>
    <t>np1297</t>
  </si>
  <si>
    <t>np1298</t>
  </si>
  <si>
    <t>スポーツ報知関西</t>
  </si>
  <si>
    <t>np1299</t>
  </si>
  <si>
    <t>np1300</t>
  </si>
  <si>
    <t>※「コットン15</t>
  </si>
  <si>
    <t>「初心者オススメ恋愛パッケージ」</t>
  </si>
  <si>
    <t>np1301</t>
  </si>
  <si>
    <t>np1302</t>
  </si>
  <si>
    <t>np1303</t>
  </si>
  <si>
    <t>np1304</t>
  </si>
  <si>
    <t>※1604FLASHリサイズ</t>
  </si>
  <si>
    <t>女性からナンパしてほしい写真 「求む！」キャッチ</t>
  </si>
  <si>
    <t>np1305</t>
  </si>
  <si>
    <t>np1306</t>
  </si>
  <si>
    <t>東スポ・大スポ・九スポ・中京</t>
  </si>
  <si>
    <t>記事枠</t>
  </si>
  <si>
    <t>np1307</t>
  </si>
  <si>
    <t>np1308</t>
  </si>
  <si>
    <t>女性から逆指名！積極的な女性たちから誘われるのを待つだけ！？</t>
  </si>
  <si>
    <t>東スポ 年末年始特別号</t>
  </si>
  <si>
    <t>np1309</t>
  </si>
  <si>
    <t>新聞 TOTAL</t>
  </si>
  <si>
    <t>●雑誌 広告</t>
  </si>
  <si>
    <t>zw111</t>
  </si>
  <si>
    <t>光文社</t>
  </si>
  <si>
    <t>※新50代版 女性からナンパしてほしい写真「求む」キャッチ</t>
  </si>
  <si>
    <t>lp03_l</t>
  </si>
  <si>
    <t>FLASH</t>
  </si>
  <si>
    <t>4C1P</t>
  </si>
  <si>
    <t>1月22日(火)</t>
  </si>
  <si>
    <t>zw112</t>
  </si>
  <si>
    <t>zw113</t>
  </si>
  <si>
    <t>日本ジャーナル出版</t>
  </si>
  <si>
    <t>週刊実話</t>
  </si>
  <si>
    <t>1月31日(木)</t>
  </si>
  <si>
    <t>zw114</t>
  </si>
  <si>
    <t>zw115</t>
  </si>
  <si>
    <t>扶桑社</t>
  </si>
  <si>
    <t>※「求む50歳以上の女性と恋愛・結婚したい男性」</t>
  </si>
  <si>
    <t>Tvnavi</t>
  </si>
  <si>
    <t>(月間Tvnavi)①</t>
  </si>
  <si>
    <t>zw116</t>
  </si>
  <si>
    <t>zw117</t>
  </si>
  <si>
    <t>※「もう50代の熟女だけど、試しに付き合ってみる？」</t>
  </si>
  <si>
    <t>zw118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</si>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</sst>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85</v>
      </c>
      <c r="D6" s="195">
        <v>7390000</v>
      </c>
      <c r="E6" s="81">
        <v>2308</v>
      </c>
      <c r="F6" s="81">
        <v>1091</v>
      </c>
      <c r="G6" s="81">
        <v>3029</v>
      </c>
      <c r="H6" s="91">
        <v>564</v>
      </c>
      <c r="I6" s="92">
        <v>4</v>
      </c>
      <c r="J6" s="145">
        <f>H6+I6</f>
        <v>568</v>
      </c>
      <c r="K6" s="82">
        <f>IFERROR(J6/G6,"-")</f>
        <v>0.18752063387257</v>
      </c>
      <c r="L6" s="81">
        <v>61</v>
      </c>
      <c r="M6" s="81">
        <v>183</v>
      </c>
      <c r="N6" s="82">
        <f>IFERROR(L6/J6,"-")</f>
        <v>0.10739436619718</v>
      </c>
      <c r="O6" s="83">
        <f>IFERROR(D6/J6,"-")</f>
        <v>13010.563380282</v>
      </c>
      <c r="P6" s="84">
        <v>143</v>
      </c>
      <c r="Q6" s="82">
        <f>IFERROR(P6/J6,"-")</f>
        <v>0.25176056338028</v>
      </c>
      <c r="R6" s="200">
        <v>11932500</v>
      </c>
      <c r="S6" s="201">
        <f>IFERROR(R6/J6,"-")</f>
        <v>21007.922535211</v>
      </c>
      <c r="T6" s="201">
        <f>IFERROR(R6/P6,"-")</f>
        <v>83444.055944056</v>
      </c>
      <c r="U6" s="195">
        <f>IFERROR(R6-D6,"-")</f>
        <v>4542500</v>
      </c>
      <c r="V6" s="85">
        <f>R6/D6</f>
        <v>1.6146820027064</v>
      </c>
      <c r="W6" s="79"/>
      <c r="X6" s="144"/>
    </row>
    <row r="7" spans="1:24">
      <c r="A7" s="80"/>
      <c r="B7" s="86" t="s">
        <v>24</v>
      </c>
      <c r="C7" s="86">
        <v>8</v>
      </c>
      <c r="D7" s="195">
        <v>650000</v>
      </c>
      <c r="E7" s="81">
        <v>399</v>
      </c>
      <c r="F7" s="81">
        <v>180</v>
      </c>
      <c r="G7" s="81">
        <v>526</v>
      </c>
      <c r="H7" s="91">
        <v>103</v>
      </c>
      <c r="I7" s="92">
        <v>1</v>
      </c>
      <c r="J7" s="145">
        <f>H7+I7</f>
        <v>104</v>
      </c>
      <c r="K7" s="82">
        <f>IFERROR(J7/G7,"-")</f>
        <v>0.19771863117871</v>
      </c>
      <c r="L7" s="81">
        <v>13</v>
      </c>
      <c r="M7" s="81">
        <v>38</v>
      </c>
      <c r="N7" s="82">
        <f>IFERROR(L7/J7,"-")</f>
        <v>0.125</v>
      </c>
      <c r="O7" s="83">
        <f>IFERROR(D7/J7,"-")</f>
        <v>6250</v>
      </c>
      <c r="P7" s="84">
        <v>22</v>
      </c>
      <c r="Q7" s="82">
        <f>IFERROR(P7/J7,"-")</f>
        <v>0.21153846153846</v>
      </c>
      <c r="R7" s="200">
        <v>1424000</v>
      </c>
      <c r="S7" s="201">
        <f>IFERROR(R7/J7,"-")</f>
        <v>13692.307692308</v>
      </c>
      <c r="T7" s="201">
        <f>IFERROR(R7/P7,"-")</f>
        <v>64727.272727273</v>
      </c>
      <c r="U7" s="195">
        <f>IFERROR(R7-D7,"-")</f>
        <v>774000</v>
      </c>
      <c r="V7" s="85">
        <f>R7/D7</f>
        <v>2.1907692307692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8040000</v>
      </c>
      <c r="E10" s="41">
        <f>SUM(E6:E8)</f>
        <v>2707</v>
      </c>
      <c r="F10" s="41">
        <f>SUM(F6:F8)</f>
        <v>1271</v>
      </c>
      <c r="G10" s="41">
        <f>SUM(G6:G8)</f>
        <v>3555</v>
      </c>
      <c r="H10" s="41">
        <f>SUM(H6:H8)</f>
        <v>667</v>
      </c>
      <c r="I10" s="41">
        <f>SUM(I6:I8)</f>
        <v>5</v>
      </c>
      <c r="J10" s="41">
        <f>SUM(J6:J8)</f>
        <v>672</v>
      </c>
      <c r="K10" s="42">
        <f>IFERROR(J10/G10,"-")</f>
        <v>0.18902953586498</v>
      </c>
      <c r="L10" s="78">
        <f>SUM(L6:L8)</f>
        <v>74</v>
      </c>
      <c r="M10" s="78">
        <f>SUM(M6:M8)</f>
        <v>221</v>
      </c>
      <c r="N10" s="42">
        <f>IFERROR(L10/J10,"-")</f>
        <v>0.11011904761905</v>
      </c>
      <c r="O10" s="43">
        <f>IFERROR(D10/J10,"-")</f>
        <v>11964.285714286</v>
      </c>
      <c r="P10" s="44">
        <f>SUM(P6:P8)</f>
        <v>165</v>
      </c>
      <c r="Q10" s="42">
        <f>IFERROR(P10/J10,"-")</f>
        <v>0.24553571428571</v>
      </c>
      <c r="R10" s="45">
        <f>SUM(R6:R8)</f>
        <v>13356500</v>
      </c>
      <c r="S10" s="45">
        <f>IFERROR(R10/J10,"-")</f>
        <v>19875.744047619</v>
      </c>
      <c r="T10" s="45">
        <f>IFERROR(R10/P10,"-")</f>
        <v>80948.484848485</v>
      </c>
      <c r="U10" s="46">
        <f>SUM(U6:U8)</f>
        <v>5316500</v>
      </c>
      <c r="V10" s="47">
        <f>IFERROR(R10/D10,"-")</f>
        <v>1.6612562189055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3.7478571428571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32</v>
      </c>
      <c r="L6" s="81">
        <v>0</v>
      </c>
      <c r="M6" s="81">
        <v>106</v>
      </c>
      <c r="N6" s="91">
        <v>17</v>
      </c>
      <c r="O6" s="92">
        <v>0</v>
      </c>
      <c r="P6" s="93">
        <f>N6+O6</f>
        <v>17</v>
      </c>
      <c r="Q6" s="82">
        <f>IFERROR(P6/M6,"-")</f>
        <v>0.16037735849057</v>
      </c>
      <c r="R6" s="81">
        <v>1</v>
      </c>
      <c r="S6" s="81">
        <v>6</v>
      </c>
      <c r="T6" s="82">
        <f>IFERROR(S6/(O6+P6),"-")</f>
        <v>0.35294117647059</v>
      </c>
      <c r="U6" s="182">
        <f>IFERROR(J6/SUM(P6:P10),"-")</f>
        <v>10144.927536232</v>
      </c>
      <c r="V6" s="84">
        <v>1</v>
      </c>
      <c r="W6" s="82">
        <f>IF(P6=0,"-",V6/P6)</f>
        <v>0.058823529411765</v>
      </c>
      <c r="X6" s="186">
        <v>269000</v>
      </c>
      <c r="Y6" s="187">
        <f>IFERROR(X6/P6,"-")</f>
        <v>15823.529411765</v>
      </c>
      <c r="Z6" s="187">
        <f>IFERROR(X6/V6,"-")</f>
        <v>269000</v>
      </c>
      <c r="AA6" s="188">
        <f>SUM(X6:X10)-SUM(J6:J10)</f>
        <v>1923500</v>
      </c>
      <c r="AB6" s="85">
        <f>SUM(X6:X10)/SUM(J6:J10)</f>
        <v>3.7478571428571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0.058823529411765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0.23529411764706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10</v>
      </c>
      <c r="BO6" s="120">
        <f>IF(P6=0,"",IF(BN6=0,"",(BN6/P6)))</f>
        <v>0.58823529411765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2</v>
      </c>
      <c r="CG6" s="134">
        <f>IF(P6=0,"",IF(CF6=0,"",(CF6/P6)))</f>
        <v>0.11764705882353</v>
      </c>
      <c r="CH6" s="135">
        <v>1</v>
      </c>
      <c r="CI6" s="136">
        <f>IFERROR(CH6/CF6,"-")</f>
        <v>0.5</v>
      </c>
      <c r="CJ6" s="137">
        <v>269000</v>
      </c>
      <c r="CK6" s="138">
        <f>IFERROR(CJ6/CF6,"-")</f>
        <v>134500</v>
      </c>
      <c r="CL6" s="139"/>
      <c r="CM6" s="139"/>
      <c r="CN6" s="139">
        <v>1</v>
      </c>
      <c r="CO6" s="140">
        <v>1</v>
      </c>
      <c r="CP6" s="141">
        <v>269000</v>
      </c>
      <c r="CQ6" s="141">
        <v>269000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18</v>
      </c>
      <c r="L7" s="81">
        <v>0</v>
      </c>
      <c r="M7" s="81">
        <v>116</v>
      </c>
      <c r="N7" s="91">
        <v>8</v>
      </c>
      <c r="O7" s="92">
        <v>0</v>
      </c>
      <c r="P7" s="93">
        <f>N7+O7</f>
        <v>8</v>
      </c>
      <c r="Q7" s="82">
        <f>IFERROR(P7/M7,"-")</f>
        <v>0.068965517241379</v>
      </c>
      <c r="R7" s="81">
        <v>1</v>
      </c>
      <c r="S7" s="81">
        <v>2</v>
      </c>
      <c r="T7" s="82">
        <f>IFERROR(S7/(O7+P7),"-")</f>
        <v>0.25</v>
      </c>
      <c r="U7" s="182"/>
      <c r="V7" s="84">
        <v>1</v>
      </c>
      <c r="W7" s="82">
        <f>IF(P7=0,"-",V7/P7)</f>
        <v>0.125</v>
      </c>
      <c r="X7" s="186">
        <v>4000</v>
      </c>
      <c r="Y7" s="187">
        <f>IFERROR(X7/P7,"-")</f>
        <v>500</v>
      </c>
      <c r="Z7" s="187">
        <f>IFERROR(X7/V7,"-")</f>
        <v>4000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0.75</v>
      </c>
      <c r="BP7" s="121">
        <v>1</v>
      </c>
      <c r="BQ7" s="122">
        <f>IFERROR(BP7/BN7,"-")</f>
        <v>0.16666666666667</v>
      </c>
      <c r="BR7" s="123">
        <v>4000</v>
      </c>
      <c r="BS7" s="124">
        <f>IFERROR(BR7/BN7,"-")</f>
        <v>666.66666666667</v>
      </c>
      <c r="BT7" s="125"/>
      <c r="BU7" s="125">
        <v>1</v>
      </c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4000</v>
      </c>
      <c r="CQ7" s="141">
        <v>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1</v>
      </c>
      <c r="L8" s="81">
        <v>0</v>
      </c>
      <c r="M8" s="81">
        <v>20</v>
      </c>
      <c r="N8" s="91">
        <v>2</v>
      </c>
      <c r="O8" s="92">
        <v>0</v>
      </c>
      <c r="P8" s="93">
        <f>N8+O8</f>
        <v>2</v>
      </c>
      <c r="Q8" s="82">
        <f>IFERROR(P8/M8,"-")</f>
        <v>0.1</v>
      </c>
      <c r="R8" s="81">
        <v>1</v>
      </c>
      <c r="S8" s="81">
        <v>1</v>
      </c>
      <c r="T8" s="82">
        <f>IFERROR(S8/(O8+P8),"-")</f>
        <v>0.5</v>
      </c>
      <c r="U8" s="182"/>
      <c r="V8" s="84">
        <v>1</v>
      </c>
      <c r="W8" s="82">
        <f>IF(P8=0,"-",V8/P8)</f>
        <v>0.5</v>
      </c>
      <c r="X8" s="186">
        <v>440500</v>
      </c>
      <c r="Y8" s="187">
        <f>IFERROR(X8/P8,"-")</f>
        <v>220250</v>
      </c>
      <c r="Z8" s="187">
        <f>IFERROR(X8/V8,"-")</f>
        <v>440500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>
        <v>1</v>
      </c>
      <c r="BQ8" s="122">
        <f>IFERROR(BP8/BN8,"-")</f>
        <v>1</v>
      </c>
      <c r="BR8" s="123">
        <v>440500</v>
      </c>
      <c r="BS8" s="124">
        <f>IFERROR(BR8/BN8,"-")</f>
        <v>440500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440500</v>
      </c>
      <c r="CQ8" s="141">
        <v>440500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2</v>
      </c>
      <c r="L9" s="81">
        <v>0</v>
      </c>
      <c r="M9" s="81">
        <v>18</v>
      </c>
      <c r="N9" s="91">
        <v>2</v>
      </c>
      <c r="O9" s="92">
        <v>0</v>
      </c>
      <c r="P9" s="93">
        <f>N9+O9</f>
        <v>2</v>
      </c>
      <c r="Q9" s="82">
        <f>IFERROR(P9/M9,"-")</f>
        <v>0.11111111111111</v>
      </c>
      <c r="R9" s="81">
        <v>0</v>
      </c>
      <c r="S9" s="81">
        <v>1</v>
      </c>
      <c r="T9" s="82">
        <f>IFERROR(S9/(O9+P9),"-")</f>
        <v>0.5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76</v>
      </c>
      <c r="F10" s="203" t="s">
        <v>77</v>
      </c>
      <c r="G10" s="203" t="s">
        <v>78</v>
      </c>
      <c r="H10" s="90"/>
      <c r="I10" s="90"/>
      <c r="J10" s="188"/>
      <c r="K10" s="81">
        <v>154</v>
      </c>
      <c r="L10" s="81">
        <v>116</v>
      </c>
      <c r="M10" s="81">
        <v>36</v>
      </c>
      <c r="N10" s="91">
        <v>39</v>
      </c>
      <c r="O10" s="92">
        <v>1</v>
      </c>
      <c r="P10" s="93">
        <f>N10+O10</f>
        <v>40</v>
      </c>
      <c r="Q10" s="82">
        <f>IFERROR(P10/M10,"-")</f>
        <v>1.1111111111111</v>
      </c>
      <c r="R10" s="81">
        <v>5</v>
      </c>
      <c r="S10" s="81">
        <v>6</v>
      </c>
      <c r="T10" s="82">
        <f>IFERROR(S10/(O10+P10),"-")</f>
        <v>0.14634146341463</v>
      </c>
      <c r="U10" s="182"/>
      <c r="V10" s="84">
        <v>8</v>
      </c>
      <c r="W10" s="82">
        <f>IF(P10=0,"-",V10/P10)</f>
        <v>0.2</v>
      </c>
      <c r="X10" s="186">
        <v>1910000</v>
      </c>
      <c r="Y10" s="187">
        <f>IFERROR(X10/P10,"-")</f>
        <v>47750</v>
      </c>
      <c r="Z10" s="187">
        <f>IFERROR(X10/V10,"-")</f>
        <v>238750</v>
      </c>
      <c r="AA10" s="188"/>
      <c r="AB10" s="85"/>
      <c r="AC10" s="79"/>
      <c r="AD10" s="94">
        <v>1</v>
      </c>
      <c r="AE10" s="95">
        <f>IF(P10=0,"",IF(AD10=0,"",(AD10/P10)))</f>
        <v>0.025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0.025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11</v>
      </c>
      <c r="BF10" s="113">
        <f>IF(P10=0,"",IF(BE10=0,"",(BE10/P10)))</f>
        <v>0.275</v>
      </c>
      <c r="BG10" s="112">
        <v>1</v>
      </c>
      <c r="BH10" s="114">
        <f>IFERROR(BG10/BE10,"-")</f>
        <v>0.090909090909091</v>
      </c>
      <c r="BI10" s="115">
        <v>114000</v>
      </c>
      <c r="BJ10" s="116">
        <f>IFERROR(BI10/BE10,"-")</f>
        <v>10363.636363636</v>
      </c>
      <c r="BK10" s="117"/>
      <c r="BL10" s="117"/>
      <c r="BM10" s="117">
        <v>1</v>
      </c>
      <c r="BN10" s="119">
        <v>13</v>
      </c>
      <c r="BO10" s="120">
        <f>IF(P10=0,"",IF(BN10=0,"",(BN10/P10)))</f>
        <v>0.325</v>
      </c>
      <c r="BP10" s="121">
        <v>1</v>
      </c>
      <c r="BQ10" s="122">
        <f>IFERROR(BP10/BN10,"-")</f>
        <v>0.076923076923077</v>
      </c>
      <c r="BR10" s="123">
        <v>14000</v>
      </c>
      <c r="BS10" s="124">
        <f>IFERROR(BR10/BN10,"-")</f>
        <v>1076.9230769231</v>
      </c>
      <c r="BT10" s="125"/>
      <c r="BU10" s="125"/>
      <c r="BV10" s="125">
        <v>1</v>
      </c>
      <c r="BW10" s="126">
        <v>11</v>
      </c>
      <c r="BX10" s="127">
        <f>IF(P10=0,"",IF(BW10=0,"",(BW10/P10)))</f>
        <v>0.275</v>
      </c>
      <c r="BY10" s="128">
        <v>4</v>
      </c>
      <c r="BZ10" s="129">
        <f>IFERROR(BY10/BW10,"-")</f>
        <v>0.36363636363636</v>
      </c>
      <c r="CA10" s="130">
        <v>1612000</v>
      </c>
      <c r="CB10" s="131">
        <f>IFERROR(CA10/BW10,"-")</f>
        <v>146545.45454545</v>
      </c>
      <c r="CC10" s="132"/>
      <c r="CD10" s="132">
        <v>1</v>
      </c>
      <c r="CE10" s="132">
        <v>3</v>
      </c>
      <c r="CF10" s="133">
        <v>3</v>
      </c>
      <c r="CG10" s="134">
        <f>IF(P10=0,"",IF(CF10=0,"",(CF10/P10)))</f>
        <v>0.075</v>
      </c>
      <c r="CH10" s="135">
        <v>2</v>
      </c>
      <c r="CI10" s="136">
        <f>IFERROR(CH10/CF10,"-")</f>
        <v>0.66666666666667</v>
      </c>
      <c r="CJ10" s="137">
        <v>170000</v>
      </c>
      <c r="CK10" s="138">
        <f>IFERROR(CJ10/CF10,"-")</f>
        <v>56666.666666667</v>
      </c>
      <c r="CL10" s="139">
        <v>1</v>
      </c>
      <c r="CM10" s="139"/>
      <c r="CN10" s="139">
        <v>1</v>
      </c>
      <c r="CO10" s="140">
        <v>8</v>
      </c>
      <c r="CP10" s="141">
        <v>1910000</v>
      </c>
      <c r="CQ10" s="141">
        <v>1405000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0.14912280701754</v>
      </c>
      <c r="B11" s="203" t="s">
        <v>79</v>
      </c>
      <c r="C11" s="203"/>
      <c r="D11" s="203" t="s">
        <v>80</v>
      </c>
      <c r="E11" s="203" t="s">
        <v>80</v>
      </c>
      <c r="F11" s="203" t="s">
        <v>64</v>
      </c>
      <c r="G11" s="203" t="s">
        <v>81</v>
      </c>
      <c r="H11" s="90" t="s">
        <v>66</v>
      </c>
      <c r="I11" s="204" t="s">
        <v>82</v>
      </c>
      <c r="J11" s="188">
        <v>570000</v>
      </c>
      <c r="K11" s="81">
        <v>11</v>
      </c>
      <c r="L11" s="81">
        <v>0</v>
      </c>
      <c r="M11" s="81">
        <v>52</v>
      </c>
      <c r="N11" s="91">
        <v>7</v>
      </c>
      <c r="O11" s="92">
        <v>0</v>
      </c>
      <c r="P11" s="93">
        <f>N11+O11</f>
        <v>7</v>
      </c>
      <c r="Q11" s="82">
        <f>IFERROR(P11/M11,"-")</f>
        <v>0.13461538461538</v>
      </c>
      <c r="R11" s="81">
        <v>0</v>
      </c>
      <c r="S11" s="81">
        <v>1</v>
      </c>
      <c r="T11" s="82">
        <f>IFERROR(S11/(O11+P11),"-")</f>
        <v>0.14285714285714</v>
      </c>
      <c r="U11" s="182">
        <f>IFERROR(J11/SUM(P11:P16),"-")</f>
        <v>27142.857142857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SUM(X11:X16)-SUM(J11:J16)</f>
        <v>-485000</v>
      </c>
      <c r="AB11" s="85">
        <f>SUM(X11:X16)/SUM(J11:J16)</f>
        <v>0.14912280701754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0.14285714285714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3</v>
      </c>
      <c r="BF11" s="113">
        <f>IF(P11=0,"",IF(BE11=0,"",(BE11/P11)))</f>
        <v>0.42857142857143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3</v>
      </c>
      <c r="BO11" s="120">
        <f>IF(P11=0,"",IF(BN11=0,"",(BN11/P11)))</f>
        <v>0.42857142857143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80</v>
      </c>
      <c r="E12" s="203" t="s">
        <v>80</v>
      </c>
      <c r="F12" s="203" t="s">
        <v>77</v>
      </c>
      <c r="G12" s="203"/>
      <c r="H12" s="90"/>
      <c r="I12" s="90"/>
      <c r="J12" s="188"/>
      <c r="K12" s="81">
        <v>18</v>
      </c>
      <c r="L12" s="81">
        <v>17</v>
      </c>
      <c r="M12" s="81">
        <v>0</v>
      </c>
      <c r="N12" s="91">
        <v>4</v>
      </c>
      <c r="O12" s="92">
        <v>0</v>
      </c>
      <c r="P12" s="93">
        <f>N12+O12</f>
        <v>4</v>
      </c>
      <c r="Q12" s="82" t="str">
        <f>IFERROR(P12/M12,"-")</f>
        <v>-</v>
      </c>
      <c r="R12" s="81">
        <v>0</v>
      </c>
      <c r="S12" s="81">
        <v>2</v>
      </c>
      <c r="T12" s="82">
        <f>IFERROR(S12/(O12+P12),"-")</f>
        <v>0.5</v>
      </c>
      <c r="U12" s="182"/>
      <c r="V12" s="84">
        <v>2</v>
      </c>
      <c r="W12" s="82">
        <f>IF(P12=0,"-",V12/P12)</f>
        <v>0.5</v>
      </c>
      <c r="X12" s="186">
        <v>5000</v>
      </c>
      <c r="Y12" s="187">
        <f>IFERROR(X12/P12,"-")</f>
        <v>1250</v>
      </c>
      <c r="Z12" s="187">
        <f>IFERROR(X12/V12,"-")</f>
        <v>2500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0.75</v>
      </c>
      <c r="BG12" s="112">
        <v>1</v>
      </c>
      <c r="BH12" s="114">
        <f>IFERROR(BG12/BE12,"-")</f>
        <v>0.33333333333333</v>
      </c>
      <c r="BI12" s="115">
        <v>4000</v>
      </c>
      <c r="BJ12" s="116">
        <f>IFERROR(BI12/BE12,"-")</f>
        <v>1333.3333333333</v>
      </c>
      <c r="BK12" s="117"/>
      <c r="BL12" s="117">
        <v>1</v>
      </c>
      <c r="BM12" s="117"/>
      <c r="BN12" s="119">
        <v>1</v>
      </c>
      <c r="BO12" s="120">
        <f>IF(P12=0,"",IF(BN12=0,"",(BN12/P12)))</f>
        <v>0.25</v>
      </c>
      <c r="BP12" s="121">
        <v>1</v>
      </c>
      <c r="BQ12" s="122">
        <f>IFERROR(BP12/BN12,"-")</f>
        <v>1</v>
      </c>
      <c r="BR12" s="123">
        <v>1000</v>
      </c>
      <c r="BS12" s="124">
        <f>IFERROR(BR12/BN12,"-")</f>
        <v>1000</v>
      </c>
      <c r="BT12" s="125">
        <v>1</v>
      </c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5000</v>
      </c>
      <c r="CQ12" s="141">
        <v>4000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85</v>
      </c>
      <c r="E13" s="203" t="s">
        <v>86</v>
      </c>
      <c r="F13" s="203" t="s">
        <v>64</v>
      </c>
      <c r="G13" s="203" t="s">
        <v>87</v>
      </c>
      <c r="H13" s="90" t="s">
        <v>88</v>
      </c>
      <c r="I13" s="90" t="s">
        <v>89</v>
      </c>
      <c r="J13" s="188"/>
      <c r="K13" s="81">
        <v>0</v>
      </c>
      <c r="L13" s="81">
        <v>0</v>
      </c>
      <c r="M13" s="81">
        <v>13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90</v>
      </c>
      <c r="C14" s="203"/>
      <c r="D14" s="203" t="s">
        <v>85</v>
      </c>
      <c r="E14" s="203" t="s">
        <v>86</v>
      </c>
      <c r="F14" s="203" t="s">
        <v>77</v>
      </c>
      <c r="G14" s="203"/>
      <c r="H14" s="90"/>
      <c r="I14" s="90"/>
      <c r="J14" s="188"/>
      <c r="K14" s="81">
        <v>16</v>
      </c>
      <c r="L14" s="81">
        <v>9</v>
      </c>
      <c r="M14" s="81">
        <v>0</v>
      </c>
      <c r="N14" s="91">
        <v>2</v>
      </c>
      <c r="O14" s="92">
        <v>0</v>
      </c>
      <c r="P14" s="93">
        <f>N14+O14</f>
        <v>2</v>
      </c>
      <c r="Q14" s="82" t="str">
        <f>IFERROR(P14/M14,"-")</f>
        <v>-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1</v>
      </c>
      <c r="BX14" s="127">
        <f>IF(P14=0,"",IF(BW14=0,"",(BW14/P14)))</f>
        <v>0.5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91</v>
      </c>
      <c r="C15" s="203"/>
      <c r="D15" s="203" t="s">
        <v>92</v>
      </c>
      <c r="E15" s="203" t="s">
        <v>86</v>
      </c>
      <c r="F15" s="203" t="s">
        <v>64</v>
      </c>
      <c r="G15" s="203" t="s">
        <v>87</v>
      </c>
      <c r="H15" s="90" t="s">
        <v>88</v>
      </c>
      <c r="I15" s="204" t="s">
        <v>82</v>
      </c>
      <c r="J15" s="188"/>
      <c r="K15" s="81">
        <v>31</v>
      </c>
      <c r="L15" s="81">
        <v>0</v>
      </c>
      <c r="M15" s="81">
        <v>48</v>
      </c>
      <c r="N15" s="91">
        <v>6</v>
      </c>
      <c r="O15" s="92">
        <v>0</v>
      </c>
      <c r="P15" s="93">
        <f>N15+O15</f>
        <v>6</v>
      </c>
      <c r="Q15" s="82">
        <f>IFERROR(P15/M15,"-")</f>
        <v>0.125</v>
      </c>
      <c r="R15" s="81">
        <v>2</v>
      </c>
      <c r="S15" s="81">
        <v>1</v>
      </c>
      <c r="T15" s="82">
        <f>IFERROR(S15/(O15+P15),"-")</f>
        <v>0.16666666666667</v>
      </c>
      <c r="U15" s="182"/>
      <c r="V15" s="84">
        <v>3</v>
      </c>
      <c r="W15" s="82">
        <f>IF(P15=0,"-",V15/P15)</f>
        <v>0.5</v>
      </c>
      <c r="X15" s="186">
        <v>77000</v>
      </c>
      <c r="Y15" s="187">
        <f>IFERROR(X15/P15,"-")</f>
        <v>12833.333333333</v>
      </c>
      <c r="Z15" s="187">
        <f>IFERROR(X15/V15,"-")</f>
        <v>25666.666666667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0.16666666666667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0.33333333333333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</v>
      </c>
      <c r="BO15" s="120">
        <f>IF(P15=0,"",IF(BN15=0,"",(BN15/P15)))</f>
        <v>0.16666666666667</v>
      </c>
      <c r="BP15" s="121">
        <v>1</v>
      </c>
      <c r="BQ15" s="122">
        <f>IFERROR(BP15/BN15,"-")</f>
        <v>1</v>
      </c>
      <c r="BR15" s="123">
        <v>5000</v>
      </c>
      <c r="BS15" s="124">
        <f>IFERROR(BR15/BN15,"-")</f>
        <v>5000</v>
      </c>
      <c r="BT15" s="125">
        <v>1</v>
      </c>
      <c r="BU15" s="125"/>
      <c r="BV15" s="125"/>
      <c r="BW15" s="126">
        <v>2</v>
      </c>
      <c r="BX15" s="127">
        <f>IF(P15=0,"",IF(BW15=0,"",(BW15/P15)))</f>
        <v>0.33333333333333</v>
      </c>
      <c r="BY15" s="128">
        <v>2</v>
      </c>
      <c r="BZ15" s="129">
        <f>IFERROR(BY15/BW15,"-")</f>
        <v>1</v>
      </c>
      <c r="CA15" s="130">
        <v>72000</v>
      </c>
      <c r="CB15" s="131">
        <f>IFERROR(CA15/BW15,"-")</f>
        <v>36000</v>
      </c>
      <c r="CC15" s="132">
        <v>1</v>
      </c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3</v>
      </c>
      <c r="CP15" s="141">
        <v>77000</v>
      </c>
      <c r="CQ15" s="141">
        <v>71000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93</v>
      </c>
      <c r="C16" s="203"/>
      <c r="D16" s="203" t="s">
        <v>92</v>
      </c>
      <c r="E16" s="203" t="s">
        <v>86</v>
      </c>
      <c r="F16" s="203" t="s">
        <v>77</v>
      </c>
      <c r="G16" s="203"/>
      <c r="H16" s="90"/>
      <c r="I16" s="90"/>
      <c r="J16" s="188"/>
      <c r="K16" s="81">
        <v>16</v>
      </c>
      <c r="L16" s="81">
        <v>15</v>
      </c>
      <c r="M16" s="81">
        <v>5</v>
      </c>
      <c r="N16" s="91">
        <v>2</v>
      </c>
      <c r="O16" s="92">
        <v>0</v>
      </c>
      <c r="P16" s="93">
        <f>N16+O16</f>
        <v>2</v>
      </c>
      <c r="Q16" s="82">
        <f>IFERROR(P16/M16,"-")</f>
        <v>0.4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1</v>
      </c>
      <c r="W16" s="82">
        <f>IF(P16=0,"-",V16/P16)</f>
        <v>0.5</v>
      </c>
      <c r="X16" s="186">
        <v>3000</v>
      </c>
      <c r="Y16" s="187">
        <f>IFERROR(X16/P16,"-")</f>
        <v>1500</v>
      </c>
      <c r="Z16" s="187">
        <f>IFERROR(X16/V16,"-")</f>
        <v>3000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0.5</v>
      </c>
      <c r="BY16" s="128">
        <v>1</v>
      </c>
      <c r="BZ16" s="129">
        <f>IFERROR(BY16/BW16,"-")</f>
        <v>1</v>
      </c>
      <c r="CA16" s="130">
        <v>3000</v>
      </c>
      <c r="CB16" s="131">
        <f>IFERROR(CA16/BW16,"-")</f>
        <v>3000</v>
      </c>
      <c r="CC16" s="132">
        <v>1</v>
      </c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3000</v>
      </c>
      <c r="CQ16" s="141">
        <v>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0.19777777777778</v>
      </c>
      <c r="B17" s="203" t="s">
        <v>94</v>
      </c>
      <c r="C17" s="203"/>
      <c r="D17" s="203" t="s">
        <v>95</v>
      </c>
      <c r="E17" s="203" t="s">
        <v>96</v>
      </c>
      <c r="F17" s="203" t="s">
        <v>64</v>
      </c>
      <c r="G17" s="203" t="s">
        <v>97</v>
      </c>
      <c r="H17" s="90" t="s">
        <v>98</v>
      </c>
      <c r="I17" s="205" t="s">
        <v>99</v>
      </c>
      <c r="J17" s="188">
        <v>900000</v>
      </c>
      <c r="K17" s="81">
        <v>68</v>
      </c>
      <c r="L17" s="81">
        <v>0</v>
      </c>
      <c r="M17" s="81">
        <v>172</v>
      </c>
      <c r="N17" s="91">
        <v>31</v>
      </c>
      <c r="O17" s="92">
        <v>0</v>
      </c>
      <c r="P17" s="93">
        <f>N17+O17</f>
        <v>31</v>
      </c>
      <c r="Q17" s="82">
        <f>IFERROR(P17/M17,"-")</f>
        <v>0.18023255813953</v>
      </c>
      <c r="R17" s="81">
        <v>1</v>
      </c>
      <c r="S17" s="81">
        <v>16</v>
      </c>
      <c r="T17" s="82">
        <f>IFERROR(S17/(O17+P17),"-")</f>
        <v>0.51612903225806</v>
      </c>
      <c r="U17" s="182">
        <f>IFERROR(J17/SUM(P17:P18),"-")</f>
        <v>18000</v>
      </c>
      <c r="V17" s="84">
        <v>7</v>
      </c>
      <c r="W17" s="82">
        <f>IF(P17=0,"-",V17/P17)</f>
        <v>0.2258064516129</v>
      </c>
      <c r="X17" s="186">
        <v>44000</v>
      </c>
      <c r="Y17" s="187">
        <f>IFERROR(X17/P17,"-")</f>
        <v>1419.3548387097</v>
      </c>
      <c r="Z17" s="187">
        <f>IFERROR(X17/V17,"-")</f>
        <v>6285.7142857143</v>
      </c>
      <c r="AA17" s="188">
        <f>SUM(X17:X18)-SUM(J17:J18)</f>
        <v>-722000</v>
      </c>
      <c r="AB17" s="85">
        <f>SUM(X17:X18)/SUM(J17:J18)</f>
        <v>0.19777777777778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0.032258064516129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2</v>
      </c>
      <c r="AW17" s="107">
        <f>IF(P17=0,"",IF(AV17=0,"",(AV17/P17)))</f>
        <v>0.064516129032258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11</v>
      </c>
      <c r="BF17" s="113">
        <f>IF(P17=0,"",IF(BE17=0,"",(BE17/P17)))</f>
        <v>0.35483870967742</v>
      </c>
      <c r="BG17" s="112">
        <v>1</v>
      </c>
      <c r="BH17" s="114">
        <f>IFERROR(BG17/BE17,"-")</f>
        <v>0.090909090909091</v>
      </c>
      <c r="BI17" s="115">
        <v>10000</v>
      </c>
      <c r="BJ17" s="116">
        <f>IFERROR(BI17/BE17,"-")</f>
        <v>909.09090909091</v>
      </c>
      <c r="BK17" s="117">
        <v>1</v>
      </c>
      <c r="BL17" s="117"/>
      <c r="BM17" s="117"/>
      <c r="BN17" s="119">
        <v>12</v>
      </c>
      <c r="BO17" s="120">
        <f>IF(P17=0,"",IF(BN17=0,"",(BN17/P17)))</f>
        <v>0.38709677419355</v>
      </c>
      <c r="BP17" s="121">
        <v>4</v>
      </c>
      <c r="BQ17" s="122">
        <f>IFERROR(BP17/BN17,"-")</f>
        <v>0.33333333333333</v>
      </c>
      <c r="BR17" s="123">
        <v>26000</v>
      </c>
      <c r="BS17" s="124">
        <f>IFERROR(BR17/BN17,"-")</f>
        <v>2166.6666666667</v>
      </c>
      <c r="BT17" s="125">
        <v>3</v>
      </c>
      <c r="BU17" s="125">
        <v>1</v>
      </c>
      <c r="BV17" s="125"/>
      <c r="BW17" s="126">
        <v>5</v>
      </c>
      <c r="BX17" s="127">
        <f>IF(P17=0,"",IF(BW17=0,"",(BW17/P17)))</f>
        <v>0.16129032258065</v>
      </c>
      <c r="BY17" s="128">
        <v>2</v>
      </c>
      <c r="BZ17" s="129">
        <f>IFERROR(BY17/BW17,"-")</f>
        <v>0.4</v>
      </c>
      <c r="CA17" s="130">
        <v>8000</v>
      </c>
      <c r="CB17" s="131">
        <f>IFERROR(CA17/BW17,"-")</f>
        <v>1600</v>
      </c>
      <c r="CC17" s="132">
        <v>1</v>
      </c>
      <c r="CD17" s="132">
        <v>1</v>
      </c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7</v>
      </c>
      <c r="CP17" s="141">
        <v>44000</v>
      </c>
      <c r="CQ17" s="141">
        <v>10000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100</v>
      </c>
      <c r="C18" s="203"/>
      <c r="D18" s="203" t="s">
        <v>95</v>
      </c>
      <c r="E18" s="203" t="s">
        <v>96</v>
      </c>
      <c r="F18" s="203" t="s">
        <v>77</v>
      </c>
      <c r="G18" s="203"/>
      <c r="H18" s="90"/>
      <c r="I18" s="90"/>
      <c r="J18" s="188"/>
      <c r="K18" s="81">
        <v>69</v>
      </c>
      <c r="L18" s="81">
        <v>54</v>
      </c>
      <c r="M18" s="81">
        <v>15</v>
      </c>
      <c r="N18" s="91">
        <v>19</v>
      </c>
      <c r="O18" s="92">
        <v>0</v>
      </c>
      <c r="P18" s="93">
        <f>N18+O18</f>
        <v>19</v>
      </c>
      <c r="Q18" s="82">
        <f>IFERROR(P18/M18,"-")</f>
        <v>1.2666666666667</v>
      </c>
      <c r="R18" s="81">
        <v>1</v>
      </c>
      <c r="S18" s="81">
        <v>5</v>
      </c>
      <c r="T18" s="82">
        <f>IFERROR(S18/(O18+P18),"-")</f>
        <v>0.26315789473684</v>
      </c>
      <c r="U18" s="182"/>
      <c r="V18" s="84">
        <v>7</v>
      </c>
      <c r="W18" s="82">
        <f>IF(P18=0,"-",V18/P18)</f>
        <v>0.36842105263158</v>
      </c>
      <c r="X18" s="186">
        <v>134000</v>
      </c>
      <c r="Y18" s="187">
        <f>IFERROR(X18/P18,"-")</f>
        <v>7052.6315789474</v>
      </c>
      <c r="Z18" s="187">
        <f>IFERROR(X18/V18,"-")</f>
        <v>19142.857142857</v>
      </c>
      <c r="AA18" s="188"/>
      <c r="AB18" s="85"/>
      <c r="AC18" s="79"/>
      <c r="AD18" s="94">
        <v>1</v>
      </c>
      <c r="AE18" s="95">
        <f>IF(P18=0,"",IF(AD18=0,"",(AD18/P18)))</f>
        <v>0.052631578947368</v>
      </c>
      <c r="AF18" s="94">
        <v>1</v>
      </c>
      <c r="AG18" s="96">
        <f>IFERROR(AF18/AD18,"-")</f>
        <v>1</v>
      </c>
      <c r="AH18" s="97">
        <v>58000</v>
      </c>
      <c r="AI18" s="98">
        <f>IFERROR(AH18/AD18,"-")</f>
        <v>58000</v>
      </c>
      <c r="AJ18" s="99"/>
      <c r="AK18" s="99"/>
      <c r="AL18" s="99">
        <v>1</v>
      </c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4</v>
      </c>
      <c r="BF18" s="113">
        <f>IF(P18=0,"",IF(BE18=0,"",(BE18/P18)))</f>
        <v>0.21052631578947</v>
      </c>
      <c r="BG18" s="112">
        <v>2</v>
      </c>
      <c r="BH18" s="114">
        <f>IFERROR(BG18/BE18,"-")</f>
        <v>0.5</v>
      </c>
      <c r="BI18" s="115">
        <v>8000</v>
      </c>
      <c r="BJ18" s="116">
        <f>IFERROR(BI18/BE18,"-")</f>
        <v>2000</v>
      </c>
      <c r="BK18" s="117">
        <v>2</v>
      </c>
      <c r="BL18" s="117"/>
      <c r="BM18" s="117"/>
      <c r="BN18" s="119">
        <v>10</v>
      </c>
      <c r="BO18" s="120">
        <f>IF(P18=0,"",IF(BN18=0,"",(BN18/P18)))</f>
        <v>0.52631578947368</v>
      </c>
      <c r="BP18" s="121">
        <v>3</v>
      </c>
      <c r="BQ18" s="122">
        <f>IFERROR(BP18/BN18,"-")</f>
        <v>0.3</v>
      </c>
      <c r="BR18" s="123">
        <v>37000</v>
      </c>
      <c r="BS18" s="124">
        <f>IFERROR(BR18/BN18,"-")</f>
        <v>3700</v>
      </c>
      <c r="BT18" s="125">
        <v>1</v>
      </c>
      <c r="BU18" s="125">
        <v>1</v>
      </c>
      <c r="BV18" s="125">
        <v>1</v>
      </c>
      <c r="BW18" s="126">
        <v>3</v>
      </c>
      <c r="BX18" s="127">
        <f>IF(P18=0,"",IF(BW18=0,"",(BW18/P18)))</f>
        <v>0.15789473684211</v>
      </c>
      <c r="BY18" s="128">
        <v>1</v>
      </c>
      <c r="BZ18" s="129">
        <f>IFERROR(BY18/BW18,"-")</f>
        <v>0.33333333333333</v>
      </c>
      <c r="CA18" s="130">
        <v>31000</v>
      </c>
      <c r="CB18" s="131">
        <f>IFERROR(CA18/BW18,"-")</f>
        <v>10333.333333333</v>
      </c>
      <c r="CC18" s="132"/>
      <c r="CD18" s="132"/>
      <c r="CE18" s="132">
        <v>1</v>
      </c>
      <c r="CF18" s="133">
        <v>1</v>
      </c>
      <c r="CG18" s="134">
        <f>IF(P18=0,"",IF(CF18=0,"",(CF18/P18)))</f>
        <v>0.052631578947368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7</v>
      </c>
      <c r="CP18" s="141">
        <v>134000</v>
      </c>
      <c r="CQ18" s="141">
        <v>58000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0.140625</v>
      </c>
      <c r="B19" s="203" t="s">
        <v>101</v>
      </c>
      <c r="C19" s="203"/>
      <c r="D19" s="203" t="s">
        <v>95</v>
      </c>
      <c r="E19" s="203" t="s">
        <v>96</v>
      </c>
      <c r="F19" s="203" t="s">
        <v>64</v>
      </c>
      <c r="G19" s="203" t="s">
        <v>102</v>
      </c>
      <c r="H19" s="90" t="s">
        <v>98</v>
      </c>
      <c r="I19" s="205" t="s">
        <v>103</v>
      </c>
      <c r="J19" s="188">
        <v>320000</v>
      </c>
      <c r="K19" s="81">
        <v>21</v>
      </c>
      <c r="L19" s="81">
        <v>0</v>
      </c>
      <c r="M19" s="81">
        <v>74</v>
      </c>
      <c r="N19" s="91">
        <v>13</v>
      </c>
      <c r="O19" s="92">
        <v>1</v>
      </c>
      <c r="P19" s="93">
        <f>N19+O19</f>
        <v>14</v>
      </c>
      <c r="Q19" s="82">
        <f>IFERROR(P19/M19,"-")</f>
        <v>0.18918918918919</v>
      </c>
      <c r="R19" s="81">
        <v>0</v>
      </c>
      <c r="S19" s="81">
        <v>8</v>
      </c>
      <c r="T19" s="82">
        <f>IFERROR(S19/(O19+P19),"-")</f>
        <v>0.53333333333333</v>
      </c>
      <c r="U19" s="182">
        <f>IFERROR(J19/SUM(P19:P20),"-")</f>
        <v>10322.580645161</v>
      </c>
      <c r="V19" s="84">
        <v>1</v>
      </c>
      <c r="W19" s="82">
        <f>IF(P19=0,"-",V19/P19)</f>
        <v>0.071428571428571</v>
      </c>
      <c r="X19" s="186">
        <v>9000</v>
      </c>
      <c r="Y19" s="187">
        <f>IFERROR(X19/P19,"-")</f>
        <v>642.85714285714</v>
      </c>
      <c r="Z19" s="187">
        <f>IFERROR(X19/V19,"-")</f>
        <v>9000</v>
      </c>
      <c r="AA19" s="188">
        <f>SUM(X19:X20)-SUM(J19:J20)</f>
        <v>-275000</v>
      </c>
      <c r="AB19" s="85">
        <f>SUM(X19:X20)/SUM(J19:J20)</f>
        <v>0.140625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2</v>
      </c>
      <c r="AW19" s="107">
        <f>IF(P19=0,"",IF(AV19=0,"",(AV19/P19)))</f>
        <v>0.14285714285714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5</v>
      </c>
      <c r="BF19" s="113">
        <f>IF(P19=0,"",IF(BE19=0,"",(BE19/P19)))</f>
        <v>0.35714285714286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5</v>
      </c>
      <c r="BO19" s="120">
        <f>IF(P19=0,"",IF(BN19=0,"",(BN19/P19)))</f>
        <v>0.35714285714286</v>
      </c>
      <c r="BP19" s="121">
        <v>1</v>
      </c>
      <c r="BQ19" s="122">
        <f>IFERROR(BP19/BN19,"-")</f>
        <v>0.2</v>
      </c>
      <c r="BR19" s="123">
        <v>9000</v>
      </c>
      <c r="BS19" s="124">
        <f>IFERROR(BR19/BN19,"-")</f>
        <v>1800</v>
      </c>
      <c r="BT19" s="125"/>
      <c r="BU19" s="125"/>
      <c r="BV19" s="125">
        <v>1</v>
      </c>
      <c r="BW19" s="126">
        <v>2</v>
      </c>
      <c r="BX19" s="127">
        <f>IF(P19=0,"",IF(BW19=0,"",(BW19/P19)))</f>
        <v>0.14285714285714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9000</v>
      </c>
      <c r="CQ19" s="141">
        <v>9000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104</v>
      </c>
      <c r="C20" s="203"/>
      <c r="D20" s="203" t="s">
        <v>95</v>
      </c>
      <c r="E20" s="203" t="s">
        <v>96</v>
      </c>
      <c r="F20" s="203" t="s">
        <v>77</v>
      </c>
      <c r="G20" s="203"/>
      <c r="H20" s="90"/>
      <c r="I20" s="90"/>
      <c r="J20" s="188"/>
      <c r="K20" s="81">
        <v>49</v>
      </c>
      <c r="L20" s="81">
        <v>36</v>
      </c>
      <c r="M20" s="81">
        <v>11</v>
      </c>
      <c r="N20" s="91">
        <v>17</v>
      </c>
      <c r="O20" s="92">
        <v>0</v>
      </c>
      <c r="P20" s="93">
        <f>N20+O20</f>
        <v>17</v>
      </c>
      <c r="Q20" s="82">
        <f>IFERROR(P20/M20,"-")</f>
        <v>1.5454545454545</v>
      </c>
      <c r="R20" s="81">
        <v>2</v>
      </c>
      <c r="S20" s="81">
        <v>4</v>
      </c>
      <c r="T20" s="82">
        <f>IFERROR(S20/(O20+P20),"-")</f>
        <v>0.23529411764706</v>
      </c>
      <c r="U20" s="182"/>
      <c r="V20" s="84">
        <v>4</v>
      </c>
      <c r="W20" s="82">
        <f>IF(P20=0,"-",V20/P20)</f>
        <v>0.23529411764706</v>
      </c>
      <c r="X20" s="186">
        <v>36000</v>
      </c>
      <c r="Y20" s="187">
        <f>IFERROR(X20/P20,"-")</f>
        <v>2117.6470588235</v>
      </c>
      <c r="Z20" s="187">
        <f>IFERROR(X20/V20,"-")</f>
        <v>9000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3</v>
      </c>
      <c r="BF20" s="113">
        <f>IF(P20=0,"",IF(BE20=0,"",(BE20/P20)))</f>
        <v>0.17647058823529</v>
      </c>
      <c r="BG20" s="112">
        <v>1</v>
      </c>
      <c r="BH20" s="114">
        <f>IFERROR(BG20/BE20,"-")</f>
        <v>0.33333333333333</v>
      </c>
      <c r="BI20" s="115">
        <v>2000</v>
      </c>
      <c r="BJ20" s="116">
        <f>IFERROR(BI20/BE20,"-")</f>
        <v>666.66666666667</v>
      </c>
      <c r="BK20" s="117">
        <v>1</v>
      </c>
      <c r="BL20" s="117"/>
      <c r="BM20" s="117"/>
      <c r="BN20" s="119">
        <v>5</v>
      </c>
      <c r="BO20" s="120">
        <f>IF(P20=0,"",IF(BN20=0,"",(BN20/P20)))</f>
        <v>0.29411764705882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8</v>
      </c>
      <c r="BX20" s="127">
        <f>IF(P20=0,"",IF(BW20=0,"",(BW20/P20)))</f>
        <v>0.47058823529412</v>
      </c>
      <c r="BY20" s="128">
        <v>2</v>
      </c>
      <c r="BZ20" s="129">
        <f>IFERROR(BY20/BW20,"-")</f>
        <v>0.25</v>
      </c>
      <c r="CA20" s="130">
        <v>20000</v>
      </c>
      <c r="CB20" s="131">
        <f>IFERROR(CA20/BW20,"-")</f>
        <v>2500</v>
      </c>
      <c r="CC20" s="132">
        <v>1</v>
      </c>
      <c r="CD20" s="132"/>
      <c r="CE20" s="132">
        <v>1</v>
      </c>
      <c r="CF20" s="133">
        <v>1</v>
      </c>
      <c r="CG20" s="134">
        <f>IF(P20=0,"",IF(CF20=0,"",(CF20/P20)))</f>
        <v>0.058823529411765</v>
      </c>
      <c r="CH20" s="135">
        <v>1</v>
      </c>
      <c r="CI20" s="136">
        <f>IFERROR(CH20/CF20,"-")</f>
        <v>1</v>
      </c>
      <c r="CJ20" s="137">
        <v>14000</v>
      </c>
      <c r="CK20" s="138">
        <f>IFERROR(CJ20/CF20,"-")</f>
        <v>14000</v>
      </c>
      <c r="CL20" s="139"/>
      <c r="CM20" s="139"/>
      <c r="CN20" s="139">
        <v>1</v>
      </c>
      <c r="CO20" s="140">
        <v>4</v>
      </c>
      <c r="CP20" s="141">
        <v>36000</v>
      </c>
      <c r="CQ20" s="141">
        <v>15000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0.22</v>
      </c>
      <c r="B21" s="203" t="s">
        <v>105</v>
      </c>
      <c r="C21" s="203"/>
      <c r="D21" s="203" t="s">
        <v>106</v>
      </c>
      <c r="E21" s="203" t="s">
        <v>63</v>
      </c>
      <c r="F21" s="203" t="s">
        <v>64</v>
      </c>
      <c r="G21" s="203" t="s">
        <v>107</v>
      </c>
      <c r="H21" s="90" t="s">
        <v>66</v>
      </c>
      <c r="I21" s="205" t="s">
        <v>108</v>
      </c>
      <c r="J21" s="188">
        <v>400000</v>
      </c>
      <c r="K21" s="81">
        <v>30</v>
      </c>
      <c r="L21" s="81">
        <v>0</v>
      </c>
      <c r="M21" s="81">
        <v>132</v>
      </c>
      <c r="N21" s="91">
        <v>12</v>
      </c>
      <c r="O21" s="92">
        <v>0</v>
      </c>
      <c r="P21" s="93">
        <f>N21+O21</f>
        <v>12</v>
      </c>
      <c r="Q21" s="82">
        <f>IFERROR(P21/M21,"-")</f>
        <v>0.090909090909091</v>
      </c>
      <c r="R21" s="81">
        <v>1</v>
      </c>
      <c r="S21" s="81">
        <v>4</v>
      </c>
      <c r="T21" s="82">
        <f>IFERROR(S21/(O21+P21),"-")</f>
        <v>0.33333333333333</v>
      </c>
      <c r="U21" s="182">
        <f>IFERROR(J21/SUM(P21:P22),"-")</f>
        <v>26666.666666667</v>
      </c>
      <c r="V21" s="84">
        <v>3</v>
      </c>
      <c r="W21" s="82">
        <f>IF(P21=0,"-",V21/P21)</f>
        <v>0.25</v>
      </c>
      <c r="X21" s="186">
        <v>28000</v>
      </c>
      <c r="Y21" s="187">
        <f>IFERROR(X21/P21,"-")</f>
        <v>2333.3333333333</v>
      </c>
      <c r="Z21" s="187">
        <f>IFERROR(X21/V21,"-")</f>
        <v>9333.3333333333</v>
      </c>
      <c r="AA21" s="188">
        <f>SUM(X21:X22)-SUM(J21:J22)</f>
        <v>-312000</v>
      </c>
      <c r="AB21" s="85">
        <f>SUM(X21:X22)/SUM(J21:J22)</f>
        <v>0.22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1</v>
      </c>
      <c r="AN21" s="101">
        <f>IF(P21=0,"",IF(AM21=0,"",(AM21/P21)))</f>
        <v>0.083333333333333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4</v>
      </c>
      <c r="BF21" s="113">
        <f>IF(P21=0,"",IF(BE21=0,"",(BE21/P21)))</f>
        <v>0.33333333333333</v>
      </c>
      <c r="BG21" s="112">
        <v>1</v>
      </c>
      <c r="BH21" s="114">
        <f>IFERROR(BG21/BE21,"-")</f>
        <v>0.25</v>
      </c>
      <c r="BI21" s="115">
        <v>1000</v>
      </c>
      <c r="BJ21" s="116">
        <f>IFERROR(BI21/BE21,"-")</f>
        <v>250</v>
      </c>
      <c r="BK21" s="117">
        <v>1</v>
      </c>
      <c r="BL21" s="117"/>
      <c r="BM21" s="117"/>
      <c r="BN21" s="119">
        <v>6</v>
      </c>
      <c r="BO21" s="120">
        <f>IF(P21=0,"",IF(BN21=0,"",(BN21/P21)))</f>
        <v>0.5</v>
      </c>
      <c r="BP21" s="121">
        <v>1</v>
      </c>
      <c r="BQ21" s="122">
        <f>IFERROR(BP21/BN21,"-")</f>
        <v>0.16666666666667</v>
      </c>
      <c r="BR21" s="123">
        <v>3000</v>
      </c>
      <c r="BS21" s="124">
        <f>IFERROR(BR21/BN21,"-")</f>
        <v>500</v>
      </c>
      <c r="BT21" s="125">
        <v>1</v>
      </c>
      <c r="BU21" s="125"/>
      <c r="BV21" s="125"/>
      <c r="BW21" s="126">
        <v>1</v>
      </c>
      <c r="BX21" s="127">
        <f>IF(P21=0,"",IF(BW21=0,"",(BW21/P21)))</f>
        <v>0.083333333333333</v>
      </c>
      <c r="BY21" s="128">
        <v>1</v>
      </c>
      <c r="BZ21" s="129">
        <f>IFERROR(BY21/BW21,"-")</f>
        <v>1</v>
      </c>
      <c r="CA21" s="130">
        <v>24000</v>
      </c>
      <c r="CB21" s="131">
        <f>IFERROR(CA21/BW21,"-")</f>
        <v>24000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3</v>
      </c>
      <c r="CP21" s="141">
        <v>28000</v>
      </c>
      <c r="CQ21" s="141">
        <v>24000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109</v>
      </c>
      <c r="C22" s="203"/>
      <c r="D22" s="203" t="s">
        <v>106</v>
      </c>
      <c r="E22" s="203" t="s">
        <v>63</v>
      </c>
      <c r="F22" s="203" t="s">
        <v>77</v>
      </c>
      <c r="G22" s="203"/>
      <c r="H22" s="90"/>
      <c r="I22" s="90"/>
      <c r="J22" s="188"/>
      <c r="K22" s="81">
        <v>32</v>
      </c>
      <c r="L22" s="81">
        <v>27</v>
      </c>
      <c r="M22" s="81">
        <v>0</v>
      </c>
      <c r="N22" s="91">
        <v>3</v>
      </c>
      <c r="O22" s="92">
        <v>0</v>
      </c>
      <c r="P22" s="93">
        <f>N22+O22</f>
        <v>3</v>
      </c>
      <c r="Q22" s="82" t="str">
        <f>IFERROR(P22/M22,"-")</f>
        <v>-</v>
      </c>
      <c r="R22" s="81">
        <v>0</v>
      </c>
      <c r="S22" s="81">
        <v>1</v>
      </c>
      <c r="T22" s="82">
        <f>IFERROR(S22/(O22+P22),"-")</f>
        <v>0.33333333333333</v>
      </c>
      <c r="U22" s="182"/>
      <c r="V22" s="84">
        <v>1</v>
      </c>
      <c r="W22" s="82">
        <f>IF(P22=0,"-",V22/P22)</f>
        <v>0.33333333333333</v>
      </c>
      <c r="X22" s="186">
        <v>60000</v>
      </c>
      <c r="Y22" s="187">
        <f>IFERROR(X22/P22,"-")</f>
        <v>20000</v>
      </c>
      <c r="Z22" s="187">
        <f>IFERROR(X22/V22,"-")</f>
        <v>60000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0.33333333333333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0.66666666666667</v>
      </c>
      <c r="BP22" s="121">
        <v>1</v>
      </c>
      <c r="BQ22" s="122">
        <f>IFERROR(BP22/BN22,"-")</f>
        <v>0.5</v>
      </c>
      <c r="BR22" s="123">
        <v>60000</v>
      </c>
      <c r="BS22" s="124">
        <f>IFERROR(BR22/BN22,"-")</f>
        <v>30000</v>
      </c>
      <c r="BT22" s="125"/>
      <c r="BU22" s="125"/>
      <c r="BV22" s="125">
        <v>1</v>
      </c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60000</v>
      </c>
      <c r="CQ22" s="141">
        <v>60000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4.3325</v>
      </c>
      <c r="B23" s="203" t="s">
        <v>110</v>
      </c>
      <c r="C23" s="203"/>
      <c r="D23" s="203" t="s">
        <v>111</v>
      </c>
      <c r="E23" s="203" t="s">
        <v>112</v>
      </c>
      <c r="F23" s="203" t="s">
        <v>64</v>
      </c>
      <c r="G23" s="203" t="s">
        <v>69</v>
      </c>
      <c r="H23" s="90" t="s">
        <v>113</v>
      </c>
      <c r="I23" s="90" t="s">
        <v>114</v>
      </c>
      <c r="J23" s="188">
        <v>400000</v>
      </c>
      <c r="K23" s="81">
        <v>25</v>
      </c>
      <c r="L23" s="81">
        <v>0</v>
      </c>
      <c r="M23" s="81">
        <v>123</v>
      </c>
      <c r="N23" s="91">
        <v>9</v>
      </c>
      <c r="O23" s="92">
        <v>0</v>
      </c>
      <c r="P23" s="93">
        <f>N23+O23</f>
        <v>9</v>
      </c>
      <c r="Q23" s="82">
        <f>IFERROR(P23/M23,"-")</f>
        <v>0.073170731707317</v>
      </c>
      <c r="R23" s="81">
        <v>0</v>
      </c>
      <c r="S23" s="81">
        <v>5</v>
      </c>
      <c r="T23" s="82">
        <f>IFERROR(S23/(O23+P23),"-")</f>
        <v>0.55555555555556</v>
      </c>
      <c r="U23" s="182">
        <f>IFERROR(J23/SUM(P23:P27),"-")</f>
        <v>6153.8461538462</v>
      </c>
      <c r="V23" s="84">
        <v>4</v>
      </c>
      <c r="W23" s="82">
        <f>IF(P23=0,"-",V23/P23)</f>
        <v>0.44444444444444</v>
      </c>
      <c r="X23" s="186">
        <v>18000</v>
      </c>
      <c r="Y23" s="187">
        <f>IFERROR(X23/P23,"-")</f>
        <v>2000</v>
      </c>
      <c r="Z23" s="187">
        <f>IFERROR(X23/V23,"-")</f>
        <v>4500</v>
      </c>
      <c r="AA23" s="188">
        <f>SUM(X23:X27)-SUM(J23:J27)</f>
        <v>1333000</v>
      </c>
      <c r="AB23" s="85">
        <f>SUM(X23:X27)/SUM(J23:J27)</f>
        <v>4.3325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0.11111111111111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5</v>
      </c>
      <c r="BF23" s="113">
        <f>IF(P23=0,"",IF(BE23=0,"",(BE23/P23)))</f>
        <v>0.55555555555556</v>
      </c>
      <c r="BG23" s="112">
        <v>3</v>
      </c>
      <c r="BH23" s="114">
        <f>IFERROR(BG23/BE23,"-")</f>
        <v>0.6</v>
      </c>
      <c r="BI23" s="115">
        <v>13000</v>
      </c>
      <c r="BJ23" s="116">
        <f>IFERROR(BI23/BE23,"-")</f>
        <v>2600</v>
      </c>
      <c r="BK23" s="117">
        <v>2</v>
      </c>
      <c r="BL23" s="117"/>
      <c r="BM23" s="117">
        <v>1</v>
      </c>
      <c r="BN23" s="119">
        <v>2</v>
      </c>
      <c r="BO23" s="120">
        <f>IF(P23=0,"",IF(BN23=0,"",(BN23/P23)))</f>
        <v>0.22222222222222</v>
      </c>
      <c r="BP23" s="121">
        <v>1</v>
      </c>
      <c r="BQ23" s="122">
        <f>IFERROR(BP23/BN23,"-")</f>
        <v>0.5</v>
      </c>
      <c r="BR23" s="123">
        <v>5000</v>
      </c>
      <c r="BS23" s="124">
        <f>IFERROR(BR23/BN23,"-")</f>
        <v>2500</v>
      </c>
      <c r="BT23" s="125">
        <v>1</v>
      </c>
      <c r="BU23" s="125"/>
      <c r="BV23" s="125"/>
      <c r="BW23" s="126">
        <v>1</v>
      </c>
      <c r="BX23" s="127">
        <f>IF(P23=0,"",IF(BW23=0,"",(BW23/P23)))</f>
        <v>0.11111111111111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4</v>
      </c>
      <c r="CP23" s="141">
        <v>18000</v>
      </c>
      <c r="CQ23" s="141">
        <v>7000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115</v>
      </c>
      <c r="C24" s="203"/>
      <c r="D24" s="203" t="s">
        <v>116</v>
      </c>
      <c r="E24" s="203" t="s">
        <v>117</v>
      </c>
      <c r="F24" s="203" t="s">
        <v>64</v>
      </c>
      <c r="G24" s="203"/>
      <c r="H24" s="90" t="s">
        <v>113</v>
      </c>
      <c r="I24" s="90"/>
      <c r="J24" s="188"/>
      <c r="K24" s="81">
        <v>7</v>
      </c>
      <c r="L24" s="81">
        <v>0</v>
      </c>
      <c r="M24" s="81">
        <v>61</v>
      </c>
      <c r="N24" s="91">
        <v>4</v>
      </c>
      <c r="O24" s="92">
        <v>0</v>
      </c>
      <c r="P24" s="93">
        <f>N24+O24</f>
        <v>4</v>
      </c>
      <c r="Q24" s="82">
        <f>IFERROR(P24/M24,"-")</f>
        <v>0.065573770491803</v>
      </c>
      <c r="R24" s="81">
        <v>0</v>
      </c>
      <c r="S24" s="81">
        <v>3</v>
      </c>
      <c r="T24" s="82">
        <f>IFERROR(S24/(O24+P24),"-")</f>
        <v>0.75</v>
      </c>
      <c r="U24" s="182"/>
      <c r="V24" s="84">
        <v>2</v>
      </c>
      <c r="W24" s="82">
        <f>IF(P24=0,"-",V24/P24)</f>
        <v>0.5</v>
      </c>
      <c r="X24" s="186">
        <v>40000</v>
      </c>
      <c r="Y24" s="187">
        <f>IFERROR(X24/P24,"-")</f>
        <v>10000</v>
      </c>
      <c r="Z24" s="187">
        <f>IFERROR(X24/V24,"-")</f>
        <v>20000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0.25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3</v>
      </c>
      <c r="BO24" s="120">
        <f>IF(P24=0,"",IF(BN24=0,"",(BN24/P24)))</f>
        <v>0.75</v>
      </c>
      <c r="BP24" s="121">
        <v>2</v>
      </c>
      <c r="BQ24" s="122">
        <f>IFERROR(BP24/BN24,"-")</f>
        <v>0.66666666666667</v>
      </c>
      <c r="BR24" s="123">
        <v>40000</v>
      </c>
      <c r="BS24" s="124">
        <f>IFERROR(BR24/BN24,"-")</f>
        <v>13333.333333333</v>
      </c>
      <c r="BT24" s="125">
        <v>1</v>
      </c>
      <c r="BU24" s="125"/>
      <c r="BV24" s="125">
        <v>1</v>
      </c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2</v>
      </c>
      <c r="CP24" s="141">
        <v>40000</v>
      </c>
      <c r="CQ24" s="141">
        <v>35000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118</v>
      </c>
      <c r="C25" s="203"/>
      <c r="D25" s="203" t="s">
        <v>119</v>
      </c>
      <c r="E25" s="203" t="s">
        <v>120</v>
      </c>
      <c r="F25" s="203" t="s">
        <v>64</v>
      </c>
      <c r="G25" s="203"/>
      <c r="H25" s="90" t="s">
        <v>113</v>
      </c>
      <c r="I25" s="90"/>
      <c r="J25" s="188"/>
      <c r="K25" s="81">
        <v>14</v>
      </c>
      <c r="L25" s="81">
        <v>0</v>
      </c>
      <c r="M25" s="81">
        <v>65</v>
      </c>
      <c r="N25" s="91">
        <v>6</v>
      </c>
      <c r="O25" s="92">
        <v>0</v>
      </c>
      <c r="P25" s="93">
        <f>N25+O25</f>
        <v>6</v>
      </c>
      <c r="Q25" s="82">
        <f>IFERROR(P25/M25,"-")</f>
        <v>0.092307692307692</v>
      </c>
      <c r="R25" s="81">
        <v>0</v>
      </c>
      <c r="S25" s="81">
        <v>1</v>
      </c>
      <c r="T25" s="82">
        <f>IFERROR(S25/(O25+P25),"-")</f>
        <v>0.16666666666667</v>
      </c>
      <c r="U25" s="182"/>
      <c r="V25" s="84">
        <v>1</v>
      </c>
      <c r="W25" s="82">
        <f>IF(P25=0,"-",V25/P25)</f>
        <v>0.16666666666667</v>
      </c>
      <c r="X25" s="186">
        <v>5000</v>
      </c>
      <c r="Y25" s="187">
        <f>IFERROR(X25/P25,"-")</f>
        <v>833.33333333333</v>
      </c>
      <c r="Z25" s="187">
        <f>IFERROR(X25/V25,"-")</f>
        <v>5000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0.16666666666667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3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2</v>
      </c>
      <c r="BX25" s="127">
        <f>IF(P25=0,"",IF(BW25=0,"",(BW25/P25)))</f>
        <v>0.33333333333333</v>
      </c>
      <c r="BY25" s="128">
        <v>1</v>
      </c>
      <c r="BZ25" s="129">
        <f>IFERROR(BY25/BW25,"-")</f>
        <v>0.5</v>
      </c>
      <c r="CA25" s="130">
        <v>5000</v>
      </c>
      <c r="CB25" s="131">
        <f>IFERROR(CA25/BW25,"-")</f>
        <v>2500</v>
      </c>
      <c r="CC25" s="132">
        <v>1</v>
      </c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5000</v>
      </c>
      <c r="CQ25" s="141">
        <v>5000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121</v>
      </c>
      <c r="C26" s="203"/>
      <c r="D26" s="203" t="s">
        <v>122</v>
      </c>
      <c r="E26" s="203" t="s">
        <v>123</v>
      </c>
      <c r="F26" s="203" t="s">
        <v>64</v>
      </c>
      <c r="G26" s="203"/>
      <c r="H26" s="90" t="s">
        <v>113</v>
      </c>
      <c r="I26" s="90"/>
      <c r="J26" s="188"/>
      <c r="K26" s="81">
        <v>8</v>
      </c>
      <c r="L26" s="81">
        <v>0</v>
      </c>
      <c r="M26" s="81">
        <v>81</v>
      </c>
      <c r="N26" s="91">
        <v>5</v>
      </c>
      <c r="O26" s="92">
        <v>0</v>
      </c>
      <c r="P26" s="93">
        <f>N26+O26</f>
        <v>5</v>
      </c>
      <c r="Q26" s="82">
        <f>IFERROR(P26/M26,"-")</f>
        <v>0.061728395061728</v>
      </c>
      <c r="R26" s="81">
        <v>0</v>
      </c>
      <c r="S26" s="81">
        <v>3</v>
      </c>
      <c r="T26" s="82">
        <f>IFERROR(S26/(O26+P26),"-")</f>
        <v>0.6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3</v>
      </c>
      <c r="BF26" s="113">
        <f>IF(P26=0,"",IF(BE26=0,"",(BE26/P26)))</f>
        <v>0.6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0.4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124</v>
      </c>
      <c r="C27" s="203"/>
      <c r="D27" s="203" t="s">
        <v>125</v>
      </c>
      <c r="E27" s="203" t="s">
        <v>125</v>
      </c>
      <c r="F27" s="203" t="s">
        <v>77</v>
      </c>
      <c r="G27" s="203"/>
      <c r="H27" s="90"/>
      <c r="I27" s="90"/>
      <c r="J27" s="188"/>
      <c r="K27" s="81">
        <v>208</v>
      </c>
      <c r="L27" s="81">
        <v>126</v>
      </c>
      <c r="M27" s="81">
        <v>32</v>
      </c>
      <c r="N27" s="91">
        <v>41</v>
      </c>
      <c r="O27" s="92">
        <v>0</v>
      </c>
      <c r="P27" s="93">
        <f>N27+O27</f>
        <v>41</v>
      </c>
      <c r="Q27" s="82">
        <f>IFERROR(P27/M27,"-")</f>
        <v>1.28125</v>
      </c>
      <c r="R27" s="81">
        <v>4</v>
      </c>
      <c r="S27" s="81">
        <v>15</v>
      </c>
      <c r="T27" s="82">
        <f>IFERROR(S27/(O27+P27),"-")</f>
        <v>0.36585365853659</v>
      </c>
      <c r="U27" s="182"/>
      <c r="V27" s="84">
        <v>17</v>
      </c>
      <c r="W27" s="82">
        <f>IF(P27=0,"-",V27/P27)</f>
        <v>0.41463414634146</v>
      </c>
      <c r="X27" s="186">
        <v>1670000</v>
      </c>
      <c r="Y27" s="187">
        <f>IFERROR(X27/P27,"-")</f>
        <v>40731.707317073</v>
      </c>
      <c r="Z27" s="187">
        <f>IFERROR(X27/V27,"-")</f>
        <v>98235.294117647</v>
      </c>
      <c r="AA27" s="188"/>
      <c r="AB27" s="85"/>
      <c r="AC27" s="79"/>
      <c r="AD27" s="94">
        <v>1</v>
      </c>
      <c r="AE27" s="95">
        <f>IF(P27=0,"",IF(AD27=0,"",(AD27/P27)))</f>
        <v>0.024390243902439</v>
      </c>
      <c r="AF27" s="94"/>
      <c r="AG27" s="96">
        <f>IFERROR(AF27/AD27,"-")</f>
        <v>0</v>
      </c>
      <c r="AH27" s="97"/>
      <c r="AI27" s="98">
        <f>IFERROR(AH27/AD27,"-")</f>
        <v>0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0.024390243902439</v>
      </c>
      <c r="AX27" s="106">
        <v>1</v>
      </c>
      <c r="AY27" s="108">
        <f>IFERROR(AX27/AV27,"-")</f>
        <v>1</v>
      </c>
      <c r="AZ27" s="109">
        <v>8000</v>
      </c>
      <c r="BA27" s="110">
        <f>IFERROR(AZ27/AV27,"-")</f>
        <v>8000</v>
      </c>
      <c r="BB27" s="111"/>
      <c r="BC27" s="111">
        <v>1</v>
      </c>
      <c r="BD27" s="111"/>
      <c r="BE27" s="112">
        <v>6</v>
      </c>
      <c r="BF27" s="113">
        <f>IF(P27=0,"",IF(BE27=0,"",(BE27/P27)))</f>
        <v>0.14634146341463</v>
      </c>
      <c r="BG27" s="112">
        <v>1</v>
      </c>
      <c r="BH27" s="114">
        <f>IFERROR(BG27/BE27,"-")</f>
        <v>0.16666666666667</v>
      </c>
      <c r="BI27" s="115">
        <v>2000</v>
      </c>
      <c r="BJ27" s="116">
        <f>IFERROR(BI27/BE27,"-")</f>
        <v>333.33333333333</v>
      </c>
      <c r="BK27" s="117">
        <v>1</v>
      </c>
      <c r="BL27" s="117"/>
      <c r="BM27" s="117"/>
      <c r="BN27" s="119">
        <v>9</v>
      </c>
      <c r="BO27" s="120">
        <f>IF(P27=0,"",IF(BN27=0,"",(BN27/P27)))</f>
        <v>0.21951219512195</v>
      </c>
      <c r="BP27" s="121">
        <v>4</v>
      </c>
      <c r="BQ27" s="122">
        <f>IFERROR(BP27/BN27,"-")</f>
        <v>0.44444444444444</v>
      </c>
      <c r="BR27" s="123">
        <v>528000</v>
      </c>
      <c r="BS27" s="124">
        <f>IFERROR(BR27/BN27,"-")</f>
        <v>58666.666666667</v>
      </c>
      <c r="BT27" s="125">
        <v>2</v>
      </c>
      <c r="BU27" s="125"/>
      <c r="BV27" s="125">
        <v>2</v>
      </c>
      <c r="BW27" s="126">
        <v>22</v>
      </c>
      <c r="BX27" s="127">
        <f>IF(P27=0,"",IF(BW27=0,"",(BW27/P27)))</f>
        <v>0.53658536585366</v>
      </c>
      <c r="BY27" s="128">
        <v>11</v>
      </c>
      <c r="BZ27" s="129">
        <f>IFERROR(BY27/BW27,"-")</f>
        <v>0.5</v>
      </c>
      <c r="CA27" s="130">
        <v>1132000</v>
      </c>
      <c r="CB27" s="131">
        <f>IFERROR(CA27/BW27,"-")</f>
        <v>51454.545454545</v>
      </c>
      <c r="CC27" s="132">
        <v>2</v>
      </c>
      <c r="CD27" s="132">
        <v>2</v>
      </c>
      <c r="CE27" s="132">
        <v>7</v>
      </c>
      <c r="CF27" s="133">
        <v>2</v>
      </c>
      <c r="CG27" s="134">
        <f>IF(P27=0,"",IF(CF27=0,"",(CF27/P27)))</f>
        <v>0.048780487804878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17</v>
      </c>
      <c r="CP27" s="141">
        <v>1670000</v>
      </c>
      <c r="CQ27" s="141">
        <v>788000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1.0830769230769</v>
      </c>
      <c r="B28" s="203" t="s">
        <v>126</v>
      </c>
      <c r="C28" s="203"/>
      <c r="D28" s="203" t="s">
        <v>111</v>
      </c>
      <c r="E28" s="203" t="s">
        <v>112</v>
      </c>
      <c r="F28" s="203" t="s">
        <v>64</v>
      </c>
      <c r="G28" s="203" t="s">
        <v>107</v>
      </c>
      <c r="H28" s="90" t="s">
        <v>113</v>
      </c>
      <c r="I28" s="90" t="s">
        <v>114</v>
      </c>
      <c r="J28" s="188">
        <v>325000</v>
      </c>
      <c r="K28" s="81">
        <v>16</v>
      </c>
      <c r="L28" s="81">
        <v>0</v>
      </c>
      <c r="M28" s="81">
        <v>85</v>
      </c>
      <c r="N28" s="91">
        <v>5</v>
      </c>
      <c r="O28" s="92">
        <v>0</v>
      </c>
      <c r="P28" s="93">
        <f>N28+O28</f>
        <v>5</v>
      </c>
      <c r="Q28" s="82">
        <f>IFERROR(P28/M28,"-")</f>
        <v>0.058823529411765</v>
      </c>
      <c r="R28" s="81">
        <v>0</v>
      </c>
      <c r="S28" s="81">
        <v>4</v>
      </c>
      <c r="T28" s="82">
        <f>IFERROR(S28/(O28+P28),"-")</f>
        <v>0.8</v>
      </c>
      <c r="U28" s="182">
        <f>IFERROR(J28/SUM(P28:P31),"-")</f>
        <v>11607.142857143</v>
      </c>
      <c r="V28" s="84">
        <v>1</v>
      </c>
      <c r="W28" s="82">
        <f>IF(P28=0,"-",V28/P28)</f>
        <v>0.2</v>
      </c>
      <c r="X28" s="186">
        <v>3000</v>
      </c>
      <c r="Y28" s="187">
        <f>IFERROR(X28/P28,"-")</f>
        <v>600</v>
      </c>
      <c r="Z28" s="187">
        <f>IFERROR(X28/V28,"-")</f>
        <v>3000</v>
      </c>
      <c r="AA28" s="188">
        <f>SUM(X28:X31)-SUM(J28:J31)</f>
        <v>27000</v>
      </c>
      <c r="AB28" s="85">
        <f>SUM(X28:X31)/SUM(J28:J31)</f>
        <v>1.0830769230769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3</v>
      </c>
      <c r="BF28" s="113">
        <f>IF(P28=0,"",IF(BE28=0,"",(BE28/P28)))</f>
        <v>0.6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1</v>
      </c>
      <c r="BX28" s="127">
        <f>IF(P28=0,"",IF(BW28=0,"",(BW28/P28)))</f>
        <v>0.2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0.2</v>
      </c>
      <c r="CH28" s="135">
        <v>1</v>
      </c>
      <c r="CI28" s="136">
        <f>IFERROR(CH28/CF28,"-")</f>
        <v>1</v>
      </c>
      <c r="CJ28" s="137">
        <v>3000</v>
      </c>
      <c r="CK28" s="138">
        <f>IFERROR(CJ28/CF28,"-")</f>
        <v>3000</v>
      </c>
      <c r="CL28" s="139">
        <v>1</v>
      </c>
      <c r="CM28" s="139"/>
      <c r="CN28" s="139"/>
      <c r="CO28" s="140">
        <v>1</v>
      </c>
      <c r="CP28" s="141">
        <v>3000</v>
      </c>
      <c r="CQ28" s="141">
        <v>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127</v>
      </c>
      <c r="C29" s="203"/>
      <c r="D29" s="203" t="s">
        <v>128</v>
      </c>
      <c r="E29" s="203" t="s">
        <v>117</v>
      </c>
      <c r="F29" s="203" t="s">
        <v>64</v>
      </c>
      <c r="G29" s="203" t="s">
        <v>107</v>
      </c>
      <c r="H29" s="90" t="s">
        <v>129</v>
      </c>
      <c r="I29" s="90"/>
      <c r="J29" s="188"/>
      <c r="K29" s="81">
        <v>26</v>
      </c>
      <c r="L29" s="81">
        <v>0</v>
      </c>
      <c r="M29" s="81">
        <v>80</v>
      </c>
      <c r="N29" s="91">
        <v>4</v>
      </c>
      <c r="O29" s="92">
        <v>0</v>
      </c>
      <c r="P29" s="93">
        <f>N29+O29</f>
        <v>4</v>
      </c>
      <c r="Q29" s="82">
        <f>IFERROR(P29/M29,"-")</f>
        <v>0.05</v>
      </c>
      <c r="R29" s="81">
        <v>0</v>
      </c>
      <c r="S29" s="81">
        <v>3</v>
      </c>
      <c r="T29" s="82">
        <f>IFERROR(S29/(O29+P29),"-")</f>
        <v>0.75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0.25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2</v>
      </c>
      <c r="BF29" s="113">
        <f>IF(P29=0,"",IF(BE29=0,"",(BE29/P29)))</f>
        <v>0.5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0.25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130</v>
      </c>
      <c r="C30" s="203"/>
      <c r="D30" s="203" t="s">
        <v>119</v>
      </c>
      <c r="E30" s="203" t="s">
        <v>120</v>
      </c>
      <c r="F30" s="203" t="s">
        <v>64</v>
      </c>
      <c r="G30" s="203" t="s">
        <v>107</v>
      </c>
      <c r="H30" s="90" t="s">
        <v>131</v>
      </c>
      <c r="I30" s="90"/>
      <c r="J30" s="188"/>
      <c r="K30" s="81">
        <v>4</v>
      </c>
      <c r="L30" s="81">
        <v>0</v>
      </c>
      <c r="M30" s="81">
        <v>29</v>
      </c>
      <c r="N30" s="91">
        <v>0</v>
      </c>
      <c r="O30" s="92">
        <v>0</v>
      </c>
      <c r="P30" s="93">
        <f>N30+O30</f>
        <v>0</v>
      </c>
      <c r="Q30" s="82">
        <f>IFERROR(P30/M30,"-")</f>
        <v>0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132</v>
      </c>
      <c r="C31" s="203"/>
      <c r="D31" s="203" t="s">
        <v>125</v>
      </c>
      <c r="E31" s="203" t="s">
        <v>125</v>
      </c>
      <c r="F31" s="203" t="s">
        <v>77</v>
      </c>
      <c r="G31" s="203"/>
      <c r="H31" s="90"/>
      <c r="I31" s="90"/>
      <c r="J31" s="188"/>
      <c r="K31" s="81">
        <v>165</v>
      </c>
      <c r="L31" s="81">
        <v>75</v>
      </c>
      <c r="M31" s="81">
        <v>41</v>
      </c>
      <c r="N31" s="91">
        <v>18</v>
      </c>
      <c r="O31" s="92">
        <v>1</v>
      </c>
      <c r="P31" s="93">
        <f>N31+O31</f>
        <v>19</v>
      </c>
      <c r="Q31" s="82">
        <f>IFERROR(P31/M31,"-")</f>
        <v>0.46341463414634</v>
      </c>
      <c r="R31" s="81">
        <v>5</v>
      </c>
      <c r="S31" s="81">
        <v>5</v>
      </c>
      <c r="T31" s="82">
        <f>IFERROR(S31/(O31+P31),"-")</f>
        <v>0.25</v>
      </c>
      <c r="U31" s="182"/>
      <c r="V31" s="84">
        <v>5</v>
      </c>
      <c r="W31" s="82">
        <f>IF(P31=0,"-",V31/P31)</f>
        <v>0.26315789473684</v>
      </c>
      <c r="X31" s="186">
        <v>349000</v>
      </c>
      <c r="Y31" s="187">
        <f>IFERROR(X31/P31,"-")</f>
        <v>18368.421052632</v>
      </c>
      <c r="Z31" s="187">
        <f>IFERROR(X31/V31,"-")</f>
        <v>69800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2</v>
      </c>
      <c r="BF31" s="113">
        <f>IF(P31=0,"",IF(BE31=0,"",(BE31/P31)))</f>
        <v>0.10526315789474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10</v>
      </c>
      <c r="BO31" s="120">
        <f>IF(P31=0,"",IF(BN31=0,"",(BN31/P31)))</f>
        <v>0.52631578947368</v>
      </c>
      <c r="BP31" s="121">
        <v>1</v>
      </c>
      <c r="BQ31" s="122">
        <f>IFERROR(BP31/BN31,"-")</f>
        <v>0.1</v>
      </c>
      <c r="BR31" s="123">
        <v>276000</v>
      </c>
      <c r="BS31" s="124">
        <f>IFERROR(BR31/BN31,"-")</f>
        <v>27600</v>
      </c>
      <c r="BT31" s="125"/>
      <c r="BU31" s="125"/>
      <c r="BV31" s="125">
        <v>1</v>
      </c>
      <c r="BW31" s="126">
        <v>6</v>
      </c>
      <c r="BX31" s="127">
        <f>IF(P31=0,"",IF(BW31=0,"",(BW31/P31)))</f>
        <v>0.31578947368421</v>
      </c>
      <c r="BY31" s="128">
        <v>4</v>
      </c>
      <c r="BZ31" s="129">
        <f>IFERROR(BY31/BW31,"-")</f>
        <v>0.66666666666667</v>
      </c>
      <c r="CA31" s="130">
        <v>73000</v>
      </c>
      <c r="CB31" s="131">
        <f>IFERROR(CA31/BW31,"-")</f>
        <v>12166.666666667</v>
      </c>
      <c r="CC31" s="132"/>
      <c r="CD31" s="132">
        <v>1</v>
      </c>
      <c r="CE31" s="132">
        <v>3</v>
      </c>
      <c r="CF31" s="133">
        <v>1</v>
      </c>
      <c r="CG31" s="134">
        <f>IF(P31=0,"",IF(CF31=0,"",(CF31/P31)))</f>
        <v>0.052631578947368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5</v>
      </c>
      <c r="CP31" s="141">
        <v>349000</v>
      </c>
      <c r="CQ31" s="141">
        <v>276000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>
        <f>AB32</f>
        <v>1.3888888888889</v>
      </c>
      <c r="B32" s="203" t="s">
        <v>133</v>
      </c>
      <c r="C32" s="203"/>
      <c r="D32" s="203" t="s">
        <v>134</v>
      </c>
      <c r="E32" s="203" t="s">
        <v>135</v>
      </c>
      <c r="F32" s="203" t="s">
        <v>64</v>
      </c>
      <c r="G32" s="203" t="s">
        <v>136</v>
      </c>
      <c r="H32" s="90" t="s">
        <v>88</v>
      </c>
      <c r="I32" s="90" t="s">
        <v>137</v>
      </c>
      <c r="J32" s="188">
        <v>90000</v>
      </c>
      <c r="K32" s="81">
        <v>15</v>
      </c>
      <c r="L32" s="81">
        <v>0</v>
      </c>
      <c r="M32" s="81">
        <v>68</v>
      </c>
      <c r="N32" s="91">
        <v>5</v>
      </c>
      <c r="O32" s="92">
        <v>0</v>
      </c>
      <c r="P32" s="93">
        <f>N32+O32</f>
        <v>5</v>
      </c>
      <c r="Q32" s="82">
        <f>IFERROR(P32/M32,"-")</f>
        <v>0.073529411764706</v>
      </c>
      <c r="R32" s="81">
        <v>1</v>
      </c>
      <c r="S32" s="81">
        <v>2</v>
      </c>
      <c r="T32" s="82">
        <f>IFERROR(S32/(O32+P32),"-")</f>
        <v>0.4</v>
      </c>
      <c r="U32" s="182">
        <f>IFERROR(J32/SUM(P32:P33),"-")</f>
        <v>5294.1176470588</v>
      </c>
      <c r="V32" s="84">
        <v>1</v>
      </c>
      <c r="W32" s="82">
        <f>IF(P32=0,"-",V32/P32)</f>
        <v>0.2</v>
      </c>
      <c r="X32" s="186">
        <v>120000</v>
      </c>
      <c r="Y32" s="187">
        <f>IFERROR(X32/P32,"-")</f>
        <v>24000</v>
      </c>
      <c r="Z32" s="187">
        <f>IFERROR(X32/V32,"-")</f>
        <v>120000</v>
      </c>
      <c r="AA32" s="188">
        <f>SUM(X32:X33)-SUM(J32:J33)</f>
        <v>35000</v>
      </c>
      <c r="AB32" s="85">
        <f>SUM(X32:X33)/SUM(J32:J33)</f>
        <v>1.3888888888889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0.2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2</v>
      </c>
      <c r="BO32" s="120">
        <f>IF(P32=0,"",IF(BN32=0,"",(BN32/P32)))</f>
        <v>0.4</v>
      </c>
      <c r="BP32" s="121">
        <v>1</v>
      </c>
      <c r="BQ32" s="122">
        <f>IFERROR(BP32/BN32,"-")</f>
        <v>0.5</v>
      </c>
      <c r="BR32" s="123">
        <v>120000</v>
      </c>
      <c r="BS32" s="124">
        <f>IFERROR(BR32/BN32,"-")</f>
        <v>60000</v>
      </c>
      <c r="BT32" s="125"/>
      <c r="BU32" s="125"/>
      <c r="BV32" s="125">
        <v>1</v>
      </c>
      <c r="BW32" s="126">
        <v>2</v>
      </c>
      <c r="BX32" s="127">
        <f>IF(P32=0,"",IF(BW32=0,"",(BW32/P32)))</f>
        <v>0.4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120000</v>
      </c>
      <c r="CQ32" s="141">
        <v>120000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/>
      <c r="B33" s="203" t="s">
        <v>138</v>
      </c>
      <c r="C33" s="203"/>
      <c r="D33" s="203" t="s">
        <v>134</v>
      </c>
      <c r="E33" s="203" t="s">
        <v>135</v>
      </c>
      <c r="F33" s="203" t="s">
        <v>77</v>
      </c>
      <c r="G33" s="203"/>
      <c r="H33" s="90"/>
      <c r="I33" s="90"/>
      <c r="J33" s="188"/>
      <c r="K33" s="81">
        <v>65</v>
      </c>
      <c r="L33" s="81">
        <v>23</v>
      </c>
      <c r="M33" s="81">
        <v>12</v>
      </c>
      <c r="N33" s="91">
        <v>12</v>
      </c>
      <c r="O33" s="92">
        <v>0</v>
      </c>
      <c r="P33" s="93">
        <f>N33+O33</f>
        <v>12</v>
      </c>
      <c r="Q33" s="82">
        <f>IFERROR(P33/M33,"-")</f>
        <v>1</v>
      </c>
      <c r="R33" s="81">
        <v>3</v>
      </c>
      <c r="S33" s="81">
        <v>0</v>
      </c>
      <c r="T33" s="82">
        <f>IFERROR(S33/(O33+P33),"-")</f>
        <v>0</v>
      </c>
      <c r="U33" s="182"/>
      <c r="V33" s="84">
        <v>2</v>
      </c>
      <c r="W33" s="82">
        <f>IF(P33=0,"-",V33/P33)</f>
        <v>0.16666666666667</v>
      </c>
      <c r="X33" s="186">
        <v>5000</v>
      </c>
      <c r="Y33" s="187">
        <f>IFERROR(X33/P33,"-")</f>
        <v>416.66666666667</v>
      </c>
      <c r="Z33" s="187">
        <f>IFERROR(X33/V33,"-")</f>
        <v>2500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>
        <v>1</v>
      </c>
      <c r="AN33" s="101">
        <f>IF(P33=0,"",IF(AM33=0,"",(AM33/P33)))</f>
        <v>0.083333333333333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>
        <v>3</v>
      </c>
      <c r="AW33" s="107">
        <f>IF(P33=0,"",IF(AV33=0,"",(AV33/P33)))</f>
        <v>0.25</v>
      </c>
      <c r="AX33" s="106">
        <v>2</v>
      </c>
      <c r="AY33" s="108">
        <f>IFERROR(AX33/AV33,"-")</f>
        <v>0.66666666666667</v>
      </c>
      <c r="AZ33" s="109">
        <v>5000</v>
      </c>
      <c r="BA33" s="110">
        <f>IFERROR(AZ33/AV33,"-")</f>
        <v>1666.6666666667</v>
      </c>
      <c r="BB33" s="111">
        <v>2</v>
      </c>
      <c r="BC33" s="111"/>
      <c r="BD33" s="111"/>
      <c r="BE33" s="112">
        <v>3</v>
      </c>
      <c r="BF33" s="113">
        <f>IF(P33=0,"",IF(BE33=0,"",(BE33/P33)))</f>
        <v>0.25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4</v>
      </c>
      <c r="BO33" s="120">
        <f>IF(P33=0,"",IF(BN33=0,"",(BN33/P33)))</f>
        <v>0.33333333333333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0.083333333333333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2</v>
      </c>
      <c r="CP33" s="141">
        <v>5000</v>
      </c>
      <c r="CQ33" s="141">
        <v>3000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3.25</v>
      </c>
      <c r="B34" s="203" t="s">
        <v>139</v>
      </c>
      <c r="C34" s="203"/>
      <c r="D34" s="203" t="s">
        <v>140</v>
      </c>
      <c r="E34" s="203" t="s">
        <v>141</v>
      </c>
      <c r="F34" s="203" t="s">
        <v>64</v>
      </c>
      <c r="G34" s="203" t="s">
        <v>65</v>
      </c>
      <c r="H34" s="90" t="s">
        <v>88</v>
      </c>
      <c r="I34" s="90" t="s">
        <v>142</v>
      </c>
      <c r="J34" s="188">
        <v>120000</v>
      </c>
      <c r="K34" s="81">
        <v>8</v>
      </c>
      <c r="L34" s="81">
        <v>0</v>
      </c>
      <c r="M34" s="81">
        <v>47</v>
      </c>
      <c r="N34" s="91">
        <v>4</v>
      </c>
      <c r="O34" s="92">
        <v>0</v>
      </c>
      <c r="P34" s="93">
        <f>N34+O34</f>
        <v>4</v>
      </c>
      <c r="Q34" s="82">
        <f>IFERROR(P34/M34,"-")</f>
        <v>0.085106382978723</v>
      </c>
      <c r="R34" s="81">
        <v>0</v>
      </c>
      <c r="S34" s="81">
        <v>2</v>
      </c>
      <c r="T34" s="82">
        <f>IFERROR(S34/(O34+P34),"-")</f>
        <v>0.5</v>
      </c>
      <c r="U34" s="182">
        <f>IFERROR(J34/SUM(P34:P35),"-")</f>
        <v>12000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SUM(X34:X35)-SUM(J34:J35)</f>
        <v>270000</v>
      </c>
      <c r="AB34" s="85">
        <f>SUM(X34:X35)/SUM(J34:J35)</f>
        <v>3.25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0.25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1</v>
      </c>
      <c r="BO34" s="120">
        <f>IF(P34=0,"",IF(BN34=0,"",(BN34/P34)))</f>
        <v>0.25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2</v>
      </c>
      <c r="BX34" s="127">
        <f>IF(P34=0,"",IF(BW34=0,"",(BW34/P34)))</f>
        <v>0.5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143</v>
      </c>
      <c r="C35" s="203"/>
      <c r="D35" s="203" t="s">
        <v>140</v>
      </c>
      <c r="E35" s="203" t="s">
        <v>141</v>
      </c>
      <c r="F35" s="203" t="s">
        <v>77</v>
      </c>
      <c r="G35" s="203"/>
      <c r="H35" s="90"/>
      <c r="I35" s="90"/>
      <c r="J35" s="188"/>
      <c r="K35" s="81">
        <v>32</v>
      </c>
      <c r="L35" s="81">
        <v>15</v>
      </c>
      <c r="M35" s="81">
        <v>39</v>
      </c>
      <c r="N35" s="91">
        <v>6</v>
      </c>
      <c r="O35" s="92">
        <v>0</v>
      </c>
      <c r="P35" s="93">
        <f>N35+O35</f>
        <v>6</v>
      </c>
      <c r="Q35" s="82">
        <f>IFERROR(P35/M35,"-")</f>
        <v>0.15384615384615</v>
      </c>
      <c r="R35" s="81">
        <v>1</v>
      </c>
      <c r="S35" s="81">
        <v>2</v>
      </c>
      <c r="T35" s="82">
        <f>IFERROR(S35/(O35+P35),"-")</f>
        <v>0.33333333333333</v>
      </c>
      <c r="U35" s="182"/>
      <c r="V35" s="84">
        <v>2</v>
      </c>
      <c r="W35" s="82">
        <f>IF(P35=0,"-",V35/P35)</f>
        <v>0.33333333333333</v>
      </c>
      <c r="X35" s="186">
        <v>390000</v>
      </c>
      <c r="Y35" s="187">
        <f>IFERROR(X35/P35,"-")</f>
        <v>65000</v>
      </c>
      <c r="Z35" s="187">
        <f>IFERROR(X35/V35,"-")</f>
        <v>195000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0.16666666666667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1</v>
      </c>
      <c r="BF35" s="113">
        <f>IF(P35=0,"",IF(BE35=0,"",(BE35/P35)))</f>
        <v>0.16666666666667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2</v>
      </c>
      <c r="BO35" s="120">
        <f>IF(P35=0,"",IF(BN35=0,"",(BN35/P35)))</f>
        <v>0.33333333333333</v>
      </c>
      <c r="BP35" s="121">
        <v>1</v>
      </c>
      <c r="BQ35" s="122">
        <f>IFERROR(BP35/BN35,"-")</f>
        <v>0.5</v>
      </c>
      <c r="BR35" s="123">
        <v>3000</v>
      </c>
      <c r="BS35" s="124">
        <f>IFERROR(BR35/BN35,"-")</f>
        <v>1500</v>
      </c>
      <c r="BT35" s="125">
        <v>1</v>
      </c>
      <c r="BU35" s="125"/>
      <c r="BV35" s="125"/>
      <c r="BW35" s="126">
        <v>2</v>
      </c>
      <c r="BX35" s="127">
        <f>IF(P35=0,"",IF(BW35=0,"",(BW35/P35)))</f>
        <v>0.33333333333333</v>
      </c>
      <c r="BY35" s="128">
        <v>1</v>
      </c>
      <c r="BZ35" s="129">
        <f>IFERROR(BY35/BW35,"-")</f>
        <v>0.5</v>
      </c>
      <c r="CA35" s="130">
        <v>387000</v>
      </c>
      <c r="CB35" s="131">
        <f>IFERROR(CA35/BW35,"-")</f>
        <v>193500</v>
      </c>
      <c r="CC35" s="132"/>
      <c r="CD35" s="132"/>
      <c r="CE35" s="132">
        <v>1</v>
      </c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2</v>
      </c>
      <c r="CP35" s="141">
        <v>390000</v>
      </c>
      <c r="CQ35" s="141">
        <v>387000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>
        <f>AB36</f>
        <v>1.6777777777778</v>
      </c>
      <c r="B36" s="203" t="s">
        <v>144</v>
      </c>
      <c r="C36" s="203"/>
      <c r="D36" s="203" t="s">
        <v>134</v>
      </c>
      <c r="E36" s="203" t="s">
        <v>135</v>
      </c>
      <c r="F36" s="203" t="s">
        <v>64</v>
      </c>
      <c r="G36" s="203" t="s">
        <v>145</v>
      </c>
      <c r="H36" s="90" t="s">
        <v>88</v>
      </c>
      <c r="I36" s="90" t="s">
        <v>146</v>
      </c>
      <c r="J36" s="188">
        <v>90000</v>
      </c>
      <c r="K36" s="81">
        <v>10</v>
      </c>
      <c r="L36" s="81">
        <v>0</v>
      </c>
      <c r="M36" s="81">
        <v>37</v>
      </c>
      <c r="N36" s="91">
        <v>4</v>
      </c>
      <c r="O36" s="92">
        <v>0</v>
      </c>
      <c r="P36" s="93">
        <f>N36+O36</f>
        <v>4</v>
      </c>
      <c r="Q36" s="82">
        <f>IFERROR(P36/M36,"-")</f>
        <v>0.10810810810811</v>
      </c>
      <c r="R36" s="81">
        <v>0</v>
      </c>
      <c r="S36" s="81">
        <v>1</v>
      </c>
      <c r="T36" s="82">
        <f>IFERROR(S36/(O36+P36),"-")</f>
        <v>0.25</v>
      </c>
      <c r="U36" s="182">
        <f>IFERROR(J36/SUM(P36:P37),"-")</f>
        <v>15000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SUM(X36:X37)-SUM(J36:J37)</f>
        <v>61000</v>
      </c>
      <c r="AB36" s="85">
        <f>SUM(X36:X37)/SUM(J36:J37)</f>
        <v>1.6777777777778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0.25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2</v>
      </c>
      <c r="BF36" s="113">
        <f>IF(P36=0,"",IF(BE36=0,"",(BE36/P36)))</f>
        <v>0.5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>
        <v>1</v>
      </c>
      <c r="BX36" s="127">
        <f>IF(P36=0,"",IF(BW36=0,"",(BW36/P36)))</f>
        <v>0.25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147</v>
      </c>
      <c r="C37" s="203"/>
      <c r="D37" s="203" t="s">
        <v>134</v>
      </c>
      <c r="E37" s="203" t="s">
        <v>135</v>
      </c>
      <c r="F37" s="203" t="s">
        <v>77</v>
      </c>
      <c r="G37" s="203"/>
      <c r="H37" s="90"/>
      <c r="I37" s="90"/>
      <c r="J37" s="188"/>
      <c r="K37" s="81">
        <v>18</v>
      </c>
      <c r="L37" s="81">
        <v>17</v>
      </c>
      <c r="M37" s="81">
        <v>2</v>
      </c>
      <c r="N37" s="91">
        <v>2</v>
      </c>
      <c r="O37" s="92">
        <v>0</v>
      </c>
      <c r="P37" s="93">
        <f>N37+O37</f>
        <v>2</v>
      </c>
      <c r="Q37" s="82">
        <f>IFERROR(P37/M37,"-")</f>
        <v>1</v>
      </c>
      <c r="R37" s="81">
        <v>1</v>
      </c>
      <c r="S37" s="81">
        <v>0</v>
      </c>
      <c r="T37" s="82">
        <f>IFERROR(S37/(O37+P37),"-")</f>
        <v>0</v>
      </c>
      <c r="U37" s="182"/>
      <c r="V37" s="84">
        <v>1</v>
      </c>
      <c r="W37" s="82">
        <f>IF(P37=0,"-",V37/P37)</f>
        <v>0.5</v>
      </c>
      <c r="X37" s="186">
        <v>151000</v>
      </c>
      <c r="Y37" s="187">
        <f>IFERROR(X37/P37,"-")</f>
        <v>75500</v>
      </c>
      <c r="Z37" s="187">
        <f>IFERROR(X37/V37,"-")</f>
        <v>151000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0.5</v>
      </c>
      <c r="BG37" s="112">
        <v>1</v>
      </c>
      <c r="BH37" s="114">
        <f>IFERROR(BG37/BE37,"-")</f>
        <v>1</v>
      </c>
      <c r="BI37" s="115">
        <v>151000</v>
      </c>
      <c r="BJ37" s="116">
        <f>IFERROR(BI37/BE37,"-")</f>
        <v>151000</v>
      </c>
      <c r="BK37" s="117"/>
      <c r="BL37" s="117"/>
      <c r="BM37" s="117">
        <v>1</v>
      </c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>
        <v>1</v>
      </c>
      <c r="BX37" s="127">
        <f>IF(P37=0,"",IF(BW37=0,"",(BW37/P37)))</f>
        <v>0.5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151000</v>
      </c>
      <c r="CQ37" s="141">
        <v>151000</v>
      </c>
      <c r="CR37" s="141"/>
      <c r="CS37" s="142" t="str">
        <f>IF(AND(CQ37=0,CR37=0),"",IF(AND(CQ37&lt;=100000,CR37&lt;=100000),"",IF(CQ37/CP37&gt;0.7,"男高",IF(CR37/CP37&gt;0.7,"女高",""))))</f>
        <v>男高</v>
      </c>
    </row>
    <row r="38" spans="1:98">
      <c r="A38" s="80">
        <f>AB38</f>
        <v>3.1066666666667</v>
      </c>
      <c r="B38" s="203" t="s">
        <v>148</v>
      </c>
      <c r="C38" s="203"/>
      <c r="D38" s="203" t="s">
        <v>140</v>
      </c>
      <c r="E38" s="203" t="s">
        <v>141</v>
      </c>
      <c r="F38" s="203" t="s">
        <v>64</v>
      </c>
      <c r="G38" s="203" t="s">
        <v>69</v>
      </c>
      <c r="H38" s="90" t="s">
        <v>88</v>
      </c>
      <c r="I38" s="204" t="s">
        <v>82</v>
      </c>
      <c r="J38" s="188">
        <v>150000</v>
      </c>
      <c r="K38" s="81">
        <v>13</v>
      </c>
      <c r="L38" s="81">
        <v>0</v>
      </c>
      <c r="M38" s="81">
        <v>67</v>
      </c>
      <c r="N38" s="91">
        <v>4</v>
      </c>
      <c r="O38" s="92">
        <v>0</v>
      </c>
      <c r="P38" s="93">
        <f>N38+O38</f>
        <v>4</v>
      </c>
      <c r="Q38" s="82">
        <f>IFERROR(P38/M38,"-")</f>
        <v>0.059701492537313</v>
      </c>
      <c r="R38" s="81">
        <v>0</v>
      </c>
      <c r="S38" s="81">
        <v>3</v>
      </c>
      <c r="T38" s="82">
        <f>IFERROR(S38/(O38+P38),"-")</f>
        <v>0.75</v>
      </c>
      <c r="U38" s="182">
        <f>IFERROR(J38/SUM(P38:P39),"-")</f>
        <v>8823.5294117647</v>
      </c>
      <c r="V38" s="84">
        <v>1</v>
      </c>
      <c r="W38" s="82">
        <f>IF(P38=0,"-",V38/P38)</f>
        <v>0.25</v>
      </c>
      <c r="X38" s="186">
        <v>3000</v>
      </c>
      <c r="Y38" s="187">
        <f>IFERROR(X38/P38,"-")</f>
        <v>750</v>
      </c>
      <c r="Z38" s="187">
        <f>IFERROR(X38/V38,"-")</f>
        <v>3000</v>
      </c>
      <c r="AA38" s="188">
        <f>SUM(X38:X39)-SUM(J38:J39)</f>
        <v>316000</v>
      </c>
      <c r="AB38" s="85">
        <f>SUM(X38:X39)/SUM(J38:J39)</f>
        <v>3.1066666666667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0.25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3</v>
      </c>
      <c r="BO38" s="120">
        <f>IF(P38=0,"",IF(BN38=0,"",(BN38/P38)))</f>
        <v>0.75</v>
      </c>
      <c r="BP38" s="121">
        <v>1</v>
      </c>
      <c r="BQ38" s="122">
        <f>IFERROR(BP38/BN38,"-")</f>
        <v>0.33333333333333</v>
      </c>
      <c r="BR38" s="123">
        <v>3000</v>
      </c>
      <c r="BS38" s="124">
        <f>IFERROR(BR38/BN38,"-")</f>
        <v>1000</v>
      </c>
      <c r="BT38" s="125">
        <v>1</v>
      </c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3000</v>
      </c>
      <c r="CQ38" s="141">
        <v>3000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149</v>
      </c>
      <c r="C39" s="203"/>
      <c r="D39" s="203" t="s">
        <v>140</v>
      </c>
      <c r="E39" s="203" t="s">
        <v>141</v>
      </c>
      <c r="F39" s="203" t="s">
        <v>77</v>
      </c>
      <c r="G39" s="203"/>
      <c r="H39" s="90"/>
      <c r="I39" s="90"/>
      <c r="J39" s="188"/>
      <c r="K39" s="81">
        <v>43</v>
      </c>
      <c r="L39" s="81">
        <v>38</v>
      </c>
      <c r="M39" s="81">
        <v>16</v>
      </c>
      <c r="N39" s="91">
        <v>13</v>
      </c>
      <c r="O39" s="92">
        <v>0</v>
      </c>
      <c r="P39" s="93">
        <f>N39+O39</f>
        <v>13</v>
      </c>
      <c r="Q39" s="82">
        <f>IFERROR(P39/M39,"-")</f>
        <v>0.8125</v>
      </c>
      <c r="R39" s="81">
        <v>2</v>
      </c>
      <c r="S39" s="81">
        <v>3</v>
      </c>
      <c r="T39" s="82">
        <f>IFERROR(S39/(O39+P39),"-")</f>
        <v>0.23076923076923</v>
      </c>
      <c r="U39" s="182"/>
      <c r="V39" s="84">
        <v>2</v>
      </c>
      <c r="W39" s="82">
        <f>IF(P39=0,"-",V39/P39)</f>
        <v>0.15384615384615</v>
      </c>
      <c r="X39" s="186">
        <v>463000</v>
      </c>
      <c r="Y39" s="187">
        <f>IFERROR(X39/P39,"-")</f>
        <v>35615.384615385</v>
      </c>
      <c r="Z39" s="187">
        <f>IFERROR(X39/V39,"-")</f>
        <v>231500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1</v>
      </c>
      <c r="AN39" s="101">
        <f>IF(P39=0,"",IF(AM39=0,"",(AM39/P39)))</f>
        <v>0.076923076923077</v>
      </c>
      <c r="AO39" s="100"/>
      <c r="AP39" s="102">
        <f>IFERROR(AP39/AM39,"-")</f>
        <v>0</v>
      </c>
      <c r="AQ39" s="103"/>
      <c r="AR39" s="104">
        <f>IFERROR(AQ39/AM39,"-")</f>
        <v>0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3</v>
      </c>
      <c r="BF39" s="113">
        <f>IF(P39=0,"",IF(BE39=0,"",(BE39/P39)))</f>
        <v>0.23076923076923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4</v>
      </c>
      <c r="BO39" s="120">
        <f>IF(P39=0,"",IF(BN39=0,"",(BN39/P39)))</f>
        <v>0.30769230769231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4</v>
      </c>
      <c r="BX39" s="127">
        <f>IF(P39=0,"",IF(BW39=0,"",(BW39/P39)))</f>
        <v>0.30769230769231</v>
      </c>
      <c r="BY39" s="128">
        <v>1</v>
      </c>
      <c r="BZ39" s="129">
        <f>IFERROR(BY39/BW39,"-")</f>
        <v>0.25</v>
      </c>
      <c r="CA39" s="130">
        <v>418000</v>
      </c>
      <c r="CB39" s="131">
        <f>IFERROR(CA39/BW39,"-")</f>
        <v>104500</v>
      </c>
      <c r="CC39" s="132"/>
      <c r="CD39" s="132"/>
      <c r="CE39" s="132">
        <v>1</v>
      </c>
      <c r="CF39" s="133">
        <v>1</v>
      </c>
      <c r="CG39" s="134">
        <f>IF(P39=0,"",IF(CF39=0,"",(CF39/P39)))</f>
        <v>0.076923076923077</v>
      </c>
      <c r="CH39" s="135">
        <v>1</v>
      </c>
      <c r="CI39" s="136">
        <f>IFERROR(CH39/CF39,"-")</f>
        <v>1</v>
      </c>
      <c r="CJ39" s="137">
        <v>45000</v>
      </c>
      <c r="CK39" s="138">
        <f>IFERROR(CJ39/CF39,"-")</f>
        <v>45000</v>
      </c>
      <c r="CL39" s="139"/>
      <c r="CM39" s="139"/>
      <c r="CN39" s="139">
        <v>1</v>
      </c>
      <c r="CO39" s="140">
        <v>2</v>
      </c>
      <c r="CP39" s="141">
        <v>463000</v>
      </c>
      <c r="CQ39" s="141">
        <v>418000</v>
      </c>
      <c r="CR39" s="141"/>
      <c r="CS39" s="142" t="str">
        <f>IF(AND(CQ39=0,CR39=0),"",IF(AND(CQ39&lt;=100000,CR39&lt;=100000),"",IF(CQ39/CP39&gt;0.7,"男高",IF(CR39/CP39&gt;0.7,"女高",""))))</f>
        <v>男高</v>
      </c>
    </row>
    <row r="40" spans="1:98">
      <c r="A40" s="80">
        <f>AB40</f>
        <v>6.61</v>
      </c>
      <c r="B40" s="203" t="s">
        <v>150</v>
      </c>
      <c r="C40" s="203"/>
      <c r="D40" s="203" t="s">
        <v>151</v>
      </c>
      <c r="E40" s="203" t="s">
        <v>152</v>
      </c>
      <c r="F40" s="203" t="s">
        <v>64</v>
      </c>
      <c r="G40" s="203" t="s">
        <v>153</v>
      </c>
      <c r="H40" s="90" t="s">
        <v>88</v>
      </c>
      <c r="I40" s="90" t="s">
        <v>154</v>
      </c>
      <c r="J40" s="188">
        <v>100000</v>
      </c>
      <c r="K40" s="81">
        <v>15</v>
      </c>
      <c r="L40" s="81">
        <v>0</v>
      </c>
      <c r="M40" s="81">
        <v>46</v>
      </c>
      <c r="N40" s="91">
        <v>3</v>
      </c>
      <c r="O40" s="92">
        <v>0</v>
      </c>
      <c r="P40" s="93">
        <f>N40+O40</f>
        <v>3</v>
      </c>
      <c r="Q40" s="82">
        <f>IFERROR(P40/M40,"-")</f>
        <v>0.065217391304348</v>
      </c>
      <c r="R40" s="81">
        <v>0</v>
      </c>
      <c r="S40" s="81">
        <v>1</v>
      </c>
      <c r="T40" s="82">
        <f>IFERROR(S40/(O40+P40),"-")</f>
        <v>0.33333333333333</v>
      </c>
      <c r="U40" s="182">
        <f>IFERROR(J40/SUM(P40:P41),"-")</f>
        <v>16666.666666667</v>
      </c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>
        <f>SUM(X40:X41)-SUM(J40:J41)</f>
        <v>561000</v>
      </c>
      <c r="AB40" s="85">
        <f>SUM(X40:X41)/SUM(J40:J41)</f>
        <v>6.61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>
        <v>1</v>
      </c>
      <c r="AN40" s="101">
        <f>IF(P40=0,"",IF(AM40=0,"",(AM40/P40)))</f>
        <v>0.33333333333333</v>
      </c>
      <c r="AO40" s="100"/>
      <c r="AP40" s="102">
        <f>IFERROR(AP40/AM40,"-")</f>
        <v>0</v>
      </c>
      <c r="AQ40" s="103"/>
      <c r="AR40" s="104">
        <f>IFERROR(AQ40/AM40,"-")</f>
        <v>0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0.33333333333333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>
        <v>1</v>
      </c>
      <c r="CG40" s="134">
        <f>IF(P40=0,"",IF(CF40=0,"",(CF40/P40)))</f>
        <v>0.33333333333333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155</v>
      </c>
      <c r="C41" s="203"/>
      <c r="D41" s="203" t="s">
        <v>151</v>
      </c>
      <c r="E41" s="203" t="s">
        <v>152</v>
      </c>
      <c r="F41" s="203" t="s">
        <v>77</v>
      </c>
      <c r="G41" s="203"/>
      <c r="H41" s="90"/>
      <c r="I41" s="90"/>
      <c r="J41" s="188"/>
      <c r="K41" s="81">
        <v>20</v>
      </c>
      <c r="L41" s="81">
        <v>15</v>
      </c>
      <c r="M41" s="81">
        <v>1</v>
      </c>
      <c r="N41" s="91">
        <v>3</v>
      </c>
      <c r="O41" s="92">
        <v>0</v>
      </c>
      <c r="P41" s="93">
        <f>N41+O41</f>
        <v>3</v>
      </c>
      <c r="Q41" s="82">
        <f>IFERROR(P41/M41,"-")</f>
        <v>3</v>
      </c>
      <c r="R41" s="81">
        <v>2</v>
      </c>
      <c r="S41" s="81">
        <v>0</v>
      </c>
      <c r="T41" s="82">
        <f>IFERROR(S41/(O41+P41),"-")</f>
        <v>0</v>
      </c>
      <c r="U41" s="182"/>
      <c r="V41" s="84">
        <v>3</v>
      </c>
      <c r="W41" s="82">
        <f>IF(P41=0,"-",V41/P41)</f>
        <v>1</v>
      </c>
      <c r="X41" s="186">
        <v>661000</v>
      </c>
      <c r="Y41" s="187">
        <f>IFERROR(X41/P41,"-")</f>
        <v>220333.33333333</v>
      </c>
      <c r="Z41" s="187">
        <f>IFERROR(X41/V41,"-")</f>
        <v>220333.33333333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>
        <v>2</v>
      </c>
      <c r="BX41" s="127">
        <f>IF(P41=0,"",IF(BW41=0,"",(BW41/P41)))</f>
        <v>0.66666666666667</v>
      </c>
      <c r="BY41" s="128">
        <v>2</v>
      </c>
      <c r="BZ41" s="129">
        <f>IFERROR(BY41/BW41,"-")</f>
        <v>1</v>
      </c>
      <c r="CA41" s="130">
        <v>210000</v>
      </c>
      <c r="CB41" s="131">
        <f>IFERROR(CA41/BW41,"-")</f>
        <v>105000</v>
      </c>
      <c r="CC41" s="132">
        <v>1</v>
      </c>
      <c r="CD41" s="132"/>
      <c r="CE41" s="132">
        <v>1</v>
      </c>
      <c r="CF41" s="133">
        <v>1</v>
      </c>
      <c r="CG41" s="134">
        <f>IF(P41=0,"",IF(CF41=0,"",(CF41/P41)))</f>
        <v>0.33333333333333</v>
      </c>
      <c r="CH41" s="135">
        <v>1</v>
      </c>
      <c r="CI41" s="136">
        <f>IFERROR(CH41/CF41,"-")</f>
        <v>1</v>
      </c>
      <c r="CJ41" s="137">
        <v>471000</v>
      </c>
      <c r="CK41" s="138">
        <f>IFERROR(CJ41/CF41,"-")</f>
        <v>471000</v>
      </c>
      <c r="CL41" s="139"/>
      <c r="CM41" s="139"/>
      <c r="CN41" s="139">
        <v>1</v>
      </c>
      <c r="CO41" s="140">
        <v>3</v>
      </c>
      <c r="CP41" s="141">
        <v>661000</v>
      </c>
      <c r="CQ41" s="141">
        <v>471000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80">
        <f>AB42</f>
        <v>0.05</v>
      </c>
      <c r="B42" s="203" t="s">
        <v>156</v>
      </c>
      <c r="C42" s="203"/>
      <c r="D42" s="203" t="s">
        <v>62</v>
      </c>
      <c r="E42" s="203" t="s">
        <v>63</v>
      </c>
      <c r="F42" s="203" t="s">
        <v>64</v>
      </c>
      <c r="G42" s="203" t="s">
        <v>153</v>
      </c>
      <c r="H42" s="90" t="s">
        <v>88</v>
      </c>
      <c r="I42" s="90" t="s">
        <v>157</v>
      </c>
      <c r="J42" s="188">
        <v>100000</v>
      </c>
      <c r="K42" s="81">
        <v>10</v>
      </c>
      <c r="L42" s="81">
        <v>0</v>
      </c>
      <c r="M42" s="81">
        <v>26</v>
      </c>
      <c r="N42" s="91">
        <v>3</v>
      </c>
      <c r="O42" s="92">
        <v>0</v>
      </c>
      <c r="P42" s="93">
        <f>N42+O42</f>
        <v>3</v>
      </c>
      <c r="Q42" s="82">
        <f>IFERROR(P42/M42,"-")</f>
        <v>0.11538461538462</v>
      </c>
      <c r="R42" s="81">
        <v>0</v>
      </c>
      <c r="S42" s="81">
        <v>2</v>
      </c>
      <c r="T42" s="82">
        <f>IFERROR(S42/(O42+P42),"-")</f>
        <v>0.66666666666667</v>
      </c>
      <c r="U42" s="182">
        <f>IFERROR(J42/SUM(P42:P43),"-")</f>
        <v>10000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SUM(X42:X43)-SUM(J42:J43)</f>
        <v>-95000</v>
      </c>
      <c r="AB42" s="85">
        <f>SUM(X42:X43)/SUM(J42:J43)</f>
        <v>0.05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>
        <v>1</v>
      </c>
      <c r="AN42" s="101">
        <f>IF(P42=0,"",IF(AM42=0,"",(AM42/P42)))</f>
        <v>0.33333333333333</v>
      </c>
      <c r="AO42" s="100"/>
      <c r="AP42" s="102">
        <f>IFERROR(AP42/AM42,"-")</f>
        <v>0</v>
      </c>
      <c r="AQ42" s="103"/>
      <c r="AR42" s="104">
        <f>IFERROR(AQ42/AM42,"-")</f>
        <v>0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0.33333333333333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1</v>
      </c>
      <c r="BX42" s="127">
        <f>IF(P42=0,"",IF(BW42=0,"",(BW42/P42)))</f>
        <v>0.33333333333333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158</v>
      </c>
      <c r="C43" s="203"/>
      <c r="D43" s="203" t="s">
        <v>62</v>
      </c>
      <c r="E43" s="203" t="s">
        <v>63</v>
      </c>
      <c r="F43" s="203" t="s">
        <v>77</v>
      </c>
      <c r="G43" s="203"/>
      <c r="H43" s="90"/>
      <c r="I43" s="90"/>
      <c r="J43" s="188"/>
      <c r="K43" s="81">
        <v>41</v>
      </c>
      <c r="L43" s="81">
        <v>33</v>
      </c>
      <c r="M43" s="81">
        <v>4</v>
      </c>
      <c r="N43" s="91">
        <v>7</v>
      </c>
      <c r="O43" s="92">
        <v>0</v>
      </c>
      <c r="P43" s="93">
        <f>N43+O43</f>
        <v>7</v>
      </c>
      <c r="Q43" s="82">
        <f>IFERROR(P43/M43,"-")</f>
        <v>1.75</v>
      </c>
      <c r="R43" s="81">
        <v>1</v>
      </c>
      <c r="S43" s="81">
        <v>1</v>
      </c>
      <c r="T43" s="82">
        <f>IFERROR(S43/(O43+P43),"-")</f>
        <v>0.14285714285714</v>
      </c>
      <c r="U43" s="182"/>
      <c r="V43" s="84">
        <v>1</v>
      </c>
      <c r="W43" s="82">
        <f>IF(P43=0,"-",V43/P43)</f>
        <v>0.14285714285714</v>
      </c>
      <c r="X43" s="186">
        <v>5000</v>
      </c>
      <c r="Y43" s="187">
        <f>IFERROR(X43/P43,"-")</f>
        <v>714.28571428571</v>
      </c>
      <c r="Z43" s="187">
        <f>IFERROR(X43/V43,"-")</f>
        <v>5000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1</v>
      </c>
      <c r="AN43" s="101">
        <f>IF(P43=0,"",IF(AM43=0,"",(AM43/P43)))</f>
        <v>0.14285714285714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0.14285714285714</v>
      </c>
      <c r="BG43" s="112">
        <v>1</v>
      </c>
      <c r="BH43" s="114">
        <f>IFERROR(BG43/BE43,"-")</f>
        <v>1</v>
      </c>
      <c r="BI43" s="115">
        <v>5000</v>
      </c>
      <c r="BJ43" s="116">
        <f>IFERROR(BI43/BE43,"-")</f>
        <v>5000</v>
      </c>
      <c r="BK43" s="117">
        <v>1</v>
      </c>
      <c r="BL43" s="117"/>
      <c r="BM43" s="117"/>
      <c r="BN43" s="119">
        <v>2</v>
      </c>
      <c r="BO43" s="120">
        <f>IF(P43=0,"",IF(BN43=0,"",(BN43/P43)))</f>
        <v>0.28571428571429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3</v>
      </c>
      <c r="BX43" s="127">
        <f>IF(P43=0,"",IF(BW43=0,"",(BW43/P43)))</f>
        <v>0.42857142857143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5000</v>
      </c>
      <c r="CQ43" s="141">
        <v>5000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0.19</v>
      </c>
      <c r="B44" s="203" t="s">
        <v>159</v>
      </c>
      <c r="C44" s="203"/>
      <c r="D44" s="203" t="s">
        <v>140</v>
      </c>
      <c r="E44" s="203" t="s">
        <v>160</v>
      </c>
      <c r="F44" s="203" t="s">
        <v>64</v>
      </c>
      <c r="G44" s="203" t="s">
        <v>153</v>
      </c>
      <c r="H44" s="90" t="s">
        <v>88</v>
      </c>
      <c r="I44" s="90" t="s">
        <v>89</v>
      </c>
      <c r="J44" s="188">
        <v>100000</v>
      </c>
      <c r="K44" s="81">
        <v>7</v>
      </c>
      <c r="L44" s="81">
        <v>0</v>
      </c>
      <c r="M44" s="81">
        <v>34</v>
      </c>
      <c r="N44" s="91">
        <v>3</v>
      </c>
      <c r="O44" s="92">
        <v>0</v>
      </c>
      <c r="P44" s="93">
        <f>N44+O44</f>
        <v>3</v>
      </c>
      <c r="Q44" s="82">
        <f>IFERROR(P44/M44,"-")</f>
        <v>0.088235294117647</v>
      </c>
      <c r="R44" s="81">
        <v>0</v>
      </c>
      <c r="S44" s="81">
        <v>2</v>
      </c>
      <c r="T44" s="82">
        <f>IFERROR(S44/(O44+P44),"-")</f>
        <v>0.66666666666667</v>
      </c>
      <c r="U44" s="182">
        <f>IFERROR(J44/SUM(P44:P45),"-")</f>
        <v>10000</v>
      </c>
      <c r="V44" s="84">
        <v>1</v>
      </c>
      <c r="W44" s="82">
        <f>IF(P44=0,"-",V44/P44)</f>
        <v>0.33333333333333</v>
      </c>
      <c r="X44" s="186">
        <v>3000</v>
      </c>
      <c r="Y44" s="187">
        <f>IFERROR(X44/P44,"-")</f>
        <v>1000</v>
      </c>
      <c r="Z44" s="187">
        <f>IFERROR(X44/V44,"-")</f>
        <v>3000</v>
      </c>
      <c r="AA44" s="188">
        <f>SUM(X44:X45)-SUM(J44:J45)</f>
        <v>-81000</v>
      </c>
      <c r="AB44" s="85">
        <f>SUM(X44:X45)/SUM(J44:J45)</f>
        <v>0.19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>
        <v>1</v>
      </c>
      <c r="AW44" s="107">
        <f>IF(P44=0,"",IF(AV44=0,"",(AV44/P44)))</f>
        <v>0.33333333333333</v>
      </c>
      <c r="AX44" s="106"/>
      <c r="AY44" s="108">
        <f>IFERROR(AX44/AV44,"-")</f>
        <v>0</v>
      </c>
      <c r="AZ44" s="109"/>
      <c r="BA44" s="110">
        <f>IFERROR(AZ44/AV44,"-")</f>
        <v>0</v>
      </c>
      <c r="BB44" s="111"/>
      <c r="BC44" s="111"/>
      <c r="BD44" s="111"/>
      <c r="BE44" s="112">
        <v>1</v>
      </c>
      <c r="BF44" s="113">
        <f>IF(P44=0,"",IF(BE44=0,"",(BE44/P44)))</f>
        <v>0.33333333333333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1</v>
      </c>
      <c r="BO44" s="120">
        <f>IF(P44=0,"",IF(BN44=0,"",(BN44/P44)))</f>
        <v>0.33333333333333</v>
      </c>
      <c r="BP44" s="121">
        <v>1</v>
      </c>
      <c r="BQ44" s="122">
        <f>IFERROR(BP44/BN44,"-")</f>
        <v>1</v>
      </c>
      <c r="BR44" s="123">
        <v>3000</v>
      </c>
      <c r="BS44" s="124">
        <f>IFERROR(BR44/BN44,"-")</f>
        <v>3000</v>
      </c>
      <c r="BT44" s="125">
        <v>1</v>
      </c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3000</v>
      </c>
      <c r="CQ44" s="141">
        <v>3000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161</v>
      </c>
      <c r="C45" s="203"/>
      <c r="D45" s="203" t="s">
        <v>140</v>
      </c>
      <c r="E45" s="203" t="s">
        <v>160</v>
      </c>
      <c r="F45" s="203" t="s">
        <v>77</v>
      </c>
      <c r="G45" s="203"/>
      <c r="H45" s="90"/>
      <c r="I45" s="90"/>
      <c r="J45" s="188"/>
      <c r="K45" s="81">
        <v>38</v>
      </c>
      <c r="L45" s="81">
        <v>27</v>
      </c>
      <c r="M45" s="81">
        <v>4</v>
      </c>
      <c r="N45" s="91">
        <v>7</v>
      </c>
      <c r="O45" s="92">
        <v>0</v>
      </c>
      <c r="P45" s="93">
        <f>N45+O45</f>
        <v>7</v>
      </c>
      <c r="Q45" s="82">
        <f>IFERROR(P45/M45,"-")</f>
        <v>1.75</v>
      </c>
      <c r="R45" s="81">
        <v>2</v>
      </c>
      <c r="S45" s="81">
        <v>2</v>
      </c>
      <c r="T45" s="82">
        <f>IFERROR(S45/(O45+P45),"-")</f>
        <v>0.28571428571429</v>
      </c>
      <c r="U45" s="182"/>
      <c r="V45" s="84">
        <v>3</v>
      </c>
      <c r="W45" s="82">
        <f>IF(P45=0,"-",V45/P45)</f>
        <v>0.42857142857143</v>
      </c>
      <c r="X45" s="186">
        <v>16000</v>
      </c>
      <c r="Y45" s="187">
        <f>IFERROR(X45/P45,"-")</f>
        <v>2285.7142857143</v>
      </c>
      <c r="Z45" s="187">
        <f>IFERROR(X45/V45,"-")</f>
        <v>5333.3333333333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2</v>
      </c>
      <c r="BF45" s="113">
        <f>IF(P45=0,"",IF(BE45=0,"",(BE45/P45)))</f>
        <v>0.28571428571429</v>
      </c>
      <c r="BG45" s="112">
        <v>1</v>
      </c>
      <c r="BH45" s="114">
        <f>IFERROR(BG45/BE45,"-")</f>
        <v>0.5</v>
      </c>
      <c r="BI45" s="115">
        <v>10000</v>
      </c>
      <c r="BJ45" s="116">
        <f>IFERROR(BI45/BE45,"-")</f>
        <v>5000</v>
      </c>
      <c r="BK45" s="117"/>
      <c r="BL45" s="117">
        <v>1</v>
      </c>
      <c r="BM45" s="117"/>
      <c r="BN45" s="119">
        <v>2</v>
      </c>
      <c r="BO45" s="120">
        <f>IF(P45=0,"",IF(BN45=0,"",(BN45/P45)))</f>
        <v>0.28571428571429</v>
      </c>
      <c r="BP45" s="121">
        <v>1</v>
      </c>
      <c r="BQ45" s="122">
        <f>IFERROR(BP45/BN45,"-")</f>
        <v>0.5</v>
      </c>
      <c r="BR45" s="123">
        <v>5000</v>
      </c>
      <c r="BS45" s="124">
        <f>IFERROR(BR45/BN45,"-")</f>
        <v>2500</v>
      </c>
      <c r="BT45" s="125">
        <v>1</v>
      </c>
      <c r="BU45" s="125"/>
      <c r="BV45" s="125"/>
      <c r="BW45" s="126">
        <v>2</v>
      </c>
      <c r="BX45" s="127">
        <f>IF(P45=0,"",IF(BW45=0,"",(BW45/P45)))</f>
        <v>0.28571428571429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>
        <v>1</v>
      </c>
      <c r="CG45" s="134">
        <f>IF(P45=0,"",IF(CF45=0,"",(CF45/P45)))</f>
        <v>0.14285714285714</v>
      </c>
      <c r="CH45" s="135">
        <v>1</v>
      </c>
      <c r="CI45" s="136">
        <f>IFERROR(CH45/CF45,"-")</f>
        <v>1</v>
      </c>
      <c r="CJ45" s="137">
        <v>1000</v>
      </c>
      <c r="CK45" s="138">
        <f>IFERROR(CJ45/CF45,"-")</f>
        <v>1000</v>
      </c>
      <c r="CL45" s="139">
        <v>1</v>
      </c>
      <c r="CM45" s="139"/>
      <c r="CN45" s="139"/>
      <c r="CO45" s="140">
        <v>3</v>
      </c>
      <c r="CP45" s="141">
        <v>16000</v>
      </c>
      <c r="CQ45" s="141">
        <v>10000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0.43</v>
      </c>
      <c r="B46" s="203" t="s">
        <v>162</v>
      </c>
      <c r="C46" s="203"/>
      <c r="D46" s="203" t="s">
        <v>163</v>
      </c>
      <c r="E46" s="203" t="s">
        <v>164</v>
      </c>
      <c r="F46" s="203" t="s">
        <v>64</v>
      </c>
      <c r="G46" s="203" t="s">
        <v>153</v>
      </c>
      <c r="H46" s="90" t="s">
        <v>88</v>
      </c>
      <c r="I46" s="204" t="s">
        <v>67</v>
      </c>
      <c r="J46" s="188">
        <v>100000</v>
      </c>
      <c r="K46" s="81">
        <v>4</v>
      </c>
      <c r="L46" s="81">
        <v>0</v>
      </c>
      <c r="M46" s="81">
        <v>32</v>
      </c>
      <c r="N46" s="91">
        <v>2</v>
      </c>
      <c r="O46" s="92">
        <v>0</v>
      </c>
      <c r="P46" s="93">
        <f>N46+O46</f>
        <v>2</v>
      </c>
      <c r="Q46" s="82">
        <f>IFERROR(P46/M46,"-")</f>
        <v>0.0625</v>
      </c>
      <c r="R46" s="81">
        <v>0</v>
      </c>
      <c r="S46" s="81">
        <v>0</v>
      </c>
      <c r="T46" s="82">
        <f>IFERROR(S46/(O46+P46),"-")</f>
        <v>0</v>
      </c>
      <c r="U46" s="182">
        <f>IFERROR(J46/SUM(P46:P47),"-")</f>
        <v>14285.714285714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SUM(X46:X47)-SUM(J46:J47)</f>
        <v>-57000</v>
      </c>
      <c r="AB46" s="85">
        <f>SUM(X46:X47)/SUM(J46:J47)</f>
        <v>0.43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2</v>
      </c>
      <c r="BF46" s="113">
        <f>IF(P46=0,"",IF(BE46=0,"",(BE46/P46)))</f>
        <v>1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165</v>
      </c>
      <c r="C47" s="203"/>
      <c r="D47" s="203" t="s">
        <v>163</v>
      </c>
      <c r="E47" s="203" t="s">
        <v>164</v>
      </c>
      <c r="F47" s="203" t="s">
        <v>77</v>
      </c>
      <c r="G47" s="203"/>
      <c r="H47" s="90"/>
      <c r="I47" s="90"/>
      <c r="J47" s="188"/>
      <c r="K47" s="81">
        <v>27</v>
      </c>
      <c r="L47" s="81">
        <v>16</v>
      </c>
      <c r="M47" s="81">
        <v>12</v>
      </c>
      <c r="N47" s="91">
        <v>5</v>
      </c>
      <c r="O47" s="92">
        <v>0</v>
      </c>
      <c r="P47" s="93">
        <f>N47+O47</f>
        <v>5</v>
      </c>
      <c r="Q47" s="82">
        <f>IFERROR(P47/M47,"-")</f>
        <v>0.41666666666667</v>
      </c>
      <c r="R47" s="81">
        <v>1</v>
      </c>
      <c r="S47" s="81">
        <v>1</v>
      </c>
      <c r="T47" s="82">
        <f>IFERROR(S47/(O47+P47),"-")</f>
        <v>0.2</v>
      </c>
      <c r="U47" s="182"/>
      <c r="V47" s="84">
        <v>2</v>
      </c>
      <c r="W47" s="82">
        <f>IF(P47=0,"-",V47/P47)</f>
        <v>0.4</v>
      </c>
      <c r="X47" s="186">
        <v>43000</v>
      </c>
      <c r="Y47" s="187">
        <f>IFERROR(X47/P47,"-")</f>
        <v>8600</v>
      </c>
      <c r="Z47" s="187">
        <f>IFERROR(X47/V47,"-")</f>
        <v>21500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2</v>
      </c>
      <c r="BF47" s="113">
        <f>IF(P47=0,"",IF(BE47=0,"",(BE47/P47)))</f>
        <v>0.4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>
        <v>2</v>
      </c>
      <c r="BX47" s="127">
        <f>IF(P47=0,"",IF(BW47=0,"",(BW47/P47)))</f>
        <v>0.4</v>
      </c>
      <c r="BY47" s="128">
        <v>1</v>
      </c>
      <c r="BZ47" s="129">
        <f>IFERROR(BY47/BW47,"-")</f>
        <v>0.5</v>
      </c>
      <c r="CA47" s="130">
        <v>13000</v>
      </c>
      <c r="CB47" s="131">
        <f>IFERROR(CA47/BW47,"-")</f>
        <v>6500</v>
      </c>
      <c r="CC47" s="132"/>
      <c r="CD47" s="132"/>
      <c r="CE47" s="132">
        <v>1</v>
      </c>
      <c r="CF47" s="133">
        <v>1</v>
      </c>
      <c r="CG47" s="134">
        <f>IF(P47=0,"",IF(CF47=0,"",(CF47/P47)))</f>
        <v>0.2</v>
      </c>
      <c r="CH47" s="135">
        <v>1</v>
      </c>
      <c r="CI47" s="136">
        <f>IFERROR(CH47/CF47,"-")</f>
        <v>1</v>
      </c>
      <c r="CJ47" s="137">
        <v>30000</v>
      </c>
      <c r="CK47" s="138">
        <f>IFERROR(CJ47/CF47,"-")</f>
        <v>30000</v>
      </c>
      <c r="CL47" s="139"/>
      <c r="CM47" s="139">
        <v>1</v>
      </c>
      <c r="CN47" s="139"/>
      <c r="CO47" s="140">
        <v>2</v>
      </c>
      <c r="CP47" s="141">
        <v>43000</v>
      </c>
      <c r="CQ47" s="141">
        <v>30000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1.1153846153846</v>
      </c>
      <c r="B48" s="203" t="s">
        <v>166</v>
      </c>
      <c r="C48" s="203"/>
      <c r="D48" s="203" t="s">
        <v>85</v>
      </c>
      <c r="E48" s="203" t="s">
        <v>135</v>
      </c>
      <c r="F48" s="203" t="s">
        <v>64</v>
      </c>
      <c r="G48" s="203" t="s">
        <v>81</v>
      </c>
      <c r="H48" s="90" t="s">
        <v>88</v>
      </c>
      <c r="I48" s="90" t="s">
        <v>89</v>
      </c>
      <c r="J48" s="188">
        <v>130000</v>
      </c>
      <c r="K48" s="81">
        <v>6</v>
      </c>
      <c r="L48" s="81">
        <v>0</v>
      </c>
      <c r="M48" s="81">
        <v>47</v>
      </c>
      <c r="N48" s="91">
        <v>1</v>
      </c>
      <c r="O48" s="92">
        <v>0</v>
      </c>
      <c r="P48" s="93">
        <f>N48+O48</f>
        <v>1</v>
      </c>
      <c r="Q48" s="82">
        <f>IFERROR(P48/M48,"-")</f>
        <v>0.021276595744681</v>
      </c>
      <c r="R48" s="81">
        <v>0</v>
      </c>
      <c r="S48" s="81">
        <v>1</v>
      </c>
      <c r="T48" s="82">
        <f>IFERROR(S48/(O48+P48),"-")</f>
        <v>1</v>
      </c>
      <c r="U48" s="182">
        <f>IFERROR(J48/SUM(P48:P49),"-")</f>
        <v>32500</v>
      </c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>
        <f>SUM(X48:X49)-SUM(J48:J49)</f>
        <v>15000</v>
      </c>
      <c r="AB48" s="85">
        <f>SUM(X48:X49)/SUM(J48:J49)</f>
        <v>1.1153846153846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1</v>
      </c>
      <c r="AN48" s="101">
        <f>IF(P48=0,"",IF(AM48=0,"",(AM48/P48)))</f>
        <v>1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167</v>
      </c>
      <c r="C49" s="203"/>
      <c r="D49" s="203" t="s">
        <v>85</v>
      </c>
      <c r="E49" s="203" t="s">
        <v>135</v>
      </c>
      <c r="F49" s="203" t="s">
        <v>77</v>
      </c>
      <c r="G49" s="203"/>
      <c r="H49" s="90"/>
      <c r="I49" s="90"/>
      <c r="J49" s="188"/>
      <c r="K49" s="81">
        <v>9</v>
      </c>
      <c r="L49" s="81">
        <v>7</v>
      </c>
      <c r="M49" s="81">
        <v>9</v>
      </c>
      <c r="N49" s="91">
        <v>3</v>
      </c>
      <c r="O49" s="92">
        <v>0</v>
      </c>
      <c r="P49" s="93">
        <f>N49+O49</f>
        <v>3</v>
      </c>
      <c r="Q49" s="82">
        <f>IFERROR(P49/M49,"-")</f>
        <v>0.33333333333333</v>
      </c>
      <c r="R49" s="81">
        <v>1</v>
      </c>
      <c r="S49" s="81">
        <v>0</v>
      </c>
      <c r="T49" s="82">
        <f>IFERROR(S49/(O49+P49),"-")</f>
        <v>0</v>
      </c>
      <c r="U49" s="182"/>
      <c r="V49" s="84">
        <v>1</v>
      </c>
      <c r="W49" s="82">
        <f>IF(P49=0,"-",V49/P49)</f>
        <v>0.33333333333333</v>
      </c>
      <c r="X49" s="186">
        <v>145000</v>
      </c>
      <c r="Y49" s="187">
        <f>IFERROR(X49/P49,"-")</f>
        <v>48333.333333333</v>
      </c>
      <c r="Z49" s="187">
        <f>IFERROR(X49/V49,"-")</f>
        <v>145000</v>
      </c>
      <c r="AA49" s="188"/>
      <c r="AB49" s="85"/>
      <c r="AC49" s="79"/>
      <c r="AD49" s="94">
        <v>1</v>
      </c>
      <c r="AE49" s="95">
        <f>IF(P49=0,"",IF(AD49=0,"",(AD49/P49)))</f>
        <v>0.33333333333333</v>
      </c>
      <c r="AF49" s="94"/>
      <c r="AG49" s="96">
        <f>IFERROR(AF49/AD49,"-")</f>
        <v>0</v>
      </c>
      <c r="AH49" s="97"/>
      <c r="AI49" s="98">
        <f>IFERROR(AH49/AD49,"-")</f>
        <v>0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>
        <v>1</v>
      </c>
      <c r="BX49" s="127">
        <f>IF(P49=0,"",IF(BW49=0,"",(BW49/P49)))</f>
        <v>0.33333333333333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>
        <v>1</v>
      </c>
      <c r="CG49" s="134">
        <f>IF(P49=0,"",IF(CF49=0,"",(CF49/P49)))</f>
        <v>0.33333333333333</v>
      </c>
      <c r="CH49" s="135">
        <v>1</v>
      </c>
      <c r="CI49" s="136">
        <f>IFERROR(CH49/CF49,"-")</f>
        <v>1</v>
      </c>
      <c r="CJ49" s="137">
        <v>145000</v>
      </c>
      <c r="CK49" s="138">
        <f>IFERROR(CJ49/CF49,"-")</f>
        <v>145000</v>
      </c>
      <c r="CL49" s="139"/>
      <c r="CM49" s="139"/>
      <c r="CN49" s="139">
        <v>1</v>
      </c>
      <c r="CO49" s="140">
        <v>1</v>
      </c>
      <c r="CP49" s="141">
        <v>145000</v>
      </c>
      <c r="CQ49" s="141">
        <v>145000</v>
      </c>
      <c r="CR49" s="141"/>
      <c r="CS49" s="142" t="str">
        <f>IF(AND(CQ49=0,CR49=0),"",IF(AND(CQ49&lt;=100000,CR49&lt;=100000),"",IF(CQ49/CP49&gt;0.7,"男高",IF(CR49/CP49&gt;0.7,"女高",""))))</f>
        <v>男高</v>
      </c>
    </row>
    <row r="50" spans="1:98">
      <c r="A50" s="80">
        <f>AB50</f>
        <v>0.16153846153846</v>
      </c>
      <c r="B50" s="203" t="s">
        <v>168</v>
      </c>
      <c r="C50" s="203"/>
      <c r="D50" s="203" t="s">
        <v>92</v>
      </c>
      <c r="E50" s="203" t="s">
        <v>135</v>
      </c>
      <c r="F50" s="203" t="s">
        <v>64</v>
      </c>
      <c r="G50" s="203" t="s">
        <v>81</v>
      </c>
      <c r="H50" s="90" t="s">
        <v>88</v>
      </c>
      <c r="I50" s="205" t="s">
        <v>169</v>
      </c>
      <c r="J50" s="188">
        <v>130000</v>
      </c>
      <c r="K50" s="81">
        <v>6</v>
      </c>
      <c r="L50" s="81">
        <v>0</v>
      </c>
      <c r="M50" s="81">
        <v>27</v>
      </c>
      <c r="N50" s="91">
        <v>1</v>
      </c>
      <c r="O50" s="92">
        <v>0</v>
      </c>
      <c r="P50" s="93">
        <f>N50+O50</f>
        <v>1</v>
      </c>
      <c r="Q50" s="82">
        <f>IFERROR(P50/M50,"-")</f>
        <v>0.037037037037037</v>
      </c>
      <c r="R50" s="81">
        <v>0</v>
      </c>
      <c r="S50" s="81">
        <v>1</v>
      </c>
      <c r="T50" s="82">
        <f>IFERROR(S50/(O50+P50),"-")</f>
        <v>1</v>
      </c>
      <c r="U50" s="182">
        <f>IFERROR(J50/SUM(P50:P51),"-")</f>
        <v>26000</v>
      </c>
      <c r="V50" s="84">
        <v>1</v>
      </c>
      <c r="W50" s="82">
        <f>IF(P50=0,"-",V50/P50)</f>
        <v>1</v>
      </c>
      <c r="X50" s="186">
        <v>21000</v>
      </c>
      <c r="Y50" s="187">
        <f>IFERROR(X50/P50,"-")</f>
        <v>21000</v>
      </c>
      <c r="Z50" s="187">
        <f>IFERROR(X50/V50,"-")</f>
        <v>21000</v>
      </c>
      <c r="AA50" s="188">
        <f>SUM(X50:X51)-SUM(J50:J51)</f>
        <v>-109000</v>
      </c>
      <c r="AB50" s="85">
        <f>SUM(X50:X51)/SUM(J50:J51)</f>
        <v>0.16153846153846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1</v>
      </c>
      <c r="BP50" s="121">
        <v>1</v>
      </c>
      <c r="BQ50" s="122">
        <f>IFERROR(BP50/BN50,"-")</f>
        <v>1</v>
      </c>
      <c r="BR50" s="123">
        <v>21000</v>
      </c>
      <c r="BS50" s="124">
        <f>IFERROR(BR50/BN50,"-")</f>
        <v>21000</v>
      </c>
      <c r="BT50" s="125"/>
      <c r="BU50" s="125"/>
      <c r="BV50" s="125">
        <v>1</v>
      </c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21000</v>
      </c>
      <c r="CQ50" s="141">
        <v>21000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170</v>
      </c>
      <c r="C51" s="203"/>
      <c r="D51" s="203" t="s">
        <v>92</v>
      </c>
      <c r="E51" s="203" t="s">
        <v>135</v>
      </c>
      <c r="F51" s="203" t="s">
        <v>77</v>
      </c>
      <c r="G51" s="203"/>
      <c r="H51" s="90"/>
      <c r="I51" s="90"/>
      <c r="J51" s="188"/>
      <c r="K51" s="81">
        <v>28</v>
      </c>
      <c r="L51" s="81">
        <v>23</v>
      </c>
      <c r="M51" s="81">
        <v>0</v>
      </c>
      <c r="N51" s="91">
        <v>4</v>
      </c>
      <c r="O51" s="92">
        <v>0</v>
      </c>
      <c r="P51" s="93">
        <f>N51+O51</f>
        <v>4</v>
      </c>
      <c r="Q51" s="82" t="str">
        <f>IFERROR(P51/M51,"-")</f>
        <v>-</v>
      </c>
      <c r="R51" s="81">
        <v>0</v>
      </c>
      <c r="S51" s="81">
        <v>1</v>
      </c>
      <c r="T51" s="82">
        <f>IFERROR(S51/(O51+P51),"-")</f>
        <v>0.25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0.25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1</v>
      </c>
      <c r="BO51" s="120">
        <f>IF(P51=0,"",IF(BN51=0,"",(BN51/P51)))</f>
        <v>0.25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2</v>
      </c>
      <c r="BX51" s="127">
        <f>IF(P51=0,"",IF(BW51=0,"",(BW51/P51)))</f>
        <v>0.5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2.6566666666667</v>
      </c>
      <c r="B52" s="203" t="s">
        <v>171</v>
      </c>
      <c r="C52" s="203"/>
      <c r="D52" s="203" t="s">
        <v>62</v>
      </c>
      <c r="E52" s="203" t="s">
        <v>63</v>
      </c>
      <c r="F52" s="203" t="s">
        <v>64</v>
      </c>
      <c r="G52" s="203" t="s">
        <v>97</v>
      </c>
      <c r="H52" s="90" t="s">
        <v>88</v>
      </c>
      <c r="I52" s="205" t="s">
        <v>169</v>
      </c>
      <c r="J52" s="188">
        <v>300000</v>
      </c>
      <c r="K52" s="81">
        <v>29</v>
      </c>
      <c r="L52" s="81">
        <v>0</v>
      </c>
      <c r="M52" s="81">
        <v>104</v>
      </c>
      <c r="N52" s="91">
        <v>12</v>
      </c>
      <c r="O52" s="92">
        <v>0</v>
      </c>
      <c r="P52" s="93">
        <f>N52+O52</f>
        <v>12</v>
      </c>
      <c r="Q52" s="82">
        <f>IFERROR(P52/M52,"-")</f>
        <v>0.11538461538462</v>
      </c>
      <c r="R52" s="81">
        <v>1</v>
      </c>
      <c r="S52" s="81">
        <v>5</v>
      </c>
      <c r="T52" s="82">
        <f>IFERROR(S52/(O52+P52),"-")</f>
        <v>0.41666666666667</v>
      </c>
      <c r="U52" s="182">
        <f>IFERROR(J52/SUM(P52:P53),"-")</f>
        <v>14285.714285714</v>
      </c>
      <c r="V52" s="84">
        <v>3</v>
      </c>
      <c r="W52" s="82">
        <f>IF(P52=0,"-",V52/P52)</f>
        <v>0.25</v>
      </c>
      <c r="X52" s="186">
        <v>481000</v>
      </c>
      <c r="Y52" s="187">
        <f>IFERROR(X52/P52,"-")</f>
        <v>40083.333333333</v>
      </c>
      <c r="Z52" s="187">
        <f>IFERROR(X52/V52,"-")</f>
        <v>160333.33333333</v>
      </c>
      <c r="AA52" s="188">
        <f>SUM(X52:X53)-SUM(J52:J53)</f>
        <v>497000</v>
      </c>
      <c r="AB52" s="85">
        <f>SUM(X52:X53)/SUM(J52:J53)</f>
        <v>2.6566666666667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>
        <v>1</v>
      </c>
      <c r="AW52" s="107">
        <f>IF(P52=0,"",IF(AV52=0,"",(AV52/P52)))</f>
        <v>0.083333333333333</v>
      </c>
      <c r="AX52" s="106"/>
      <c r="AY52" s="108">
        <f>IFERROR(AX52/AV52,"-")</f>
        <v>0</v>
      </c>
      <c r="AZ52" s="109"/>
      <c r="BA52" s="110">
        <f>IFERROR(AZ52/AV52,"-")</f>
        <v>0</v>
      </c>
      <c r="BB52" s="111"/>
      <c r="BC52" s="111"/>
      <c r="BD52" s="111"/>
      <c r="BE52" s="112">
        <v>6</v>
      </c>
      <c r="BF52" s="113">
        <f>IF(P52=0,"",IF(BE52=0,"",(BE52/P52)))</f>
        <v>0.5</v>
      </c>
      <c r="BG52" s="112">
        <v>1</v>
      </c>
      <c r="BH52" s="114">
        <f>IFERROR(BG52/BE52,"-")</f>
        <v>0.16666666666667</v>
      </c>
      <c r="BI52" s="115">
        <v>9000</v>
      </c>
      <c r="BJ52" s="116">
        <f>IFERROR(BI52/BE52,"-")</f>
        <v>1500</v>
      </c>
      <c r="BK52" s="117"/>
      <c r="BL52" s="117"/>
      <c r="BM52" s="117">
        <v>1</v>
      </c>
      <c r="BN52" s="119">
        <v>2</v>
      </c>
      <c r="BO52" s="120">
        <f>IF(P52=0,"",IF(BN52=0,"",(BN52/P52)))</f>
        <v>0.16666666666667</v>
      </c>
      <c r="BP52" s="121">
        <v>1</v>
      </c>
      <c r="BQ52" s="122">
        <f>IFERROR(BP52/BN52,"-")</f>
        <v>0.5</v>
      </c>
      <c r="BR52" s="123">
        <v>5000</v>
      </c>
      <c r="BS52" s="124">
        <f>IFERROR(BR52/BN52,"-")</f>
        <v>2500</v>
      </c>
      <c r="BT52" s="125">
        <v>1</v>
      </c>
      <c r="BU52" s="125"/>
      <c r="BV52" s="125"/>
      <c r="BW52" s="126">
        <v>2</v>
      </c>
      <c r="BX52" s="127">
        <f>IF(P52=0,"",IF(BW52=0,"",(BW52/P52)))</f>
        <v>0.16666666666667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>
        <v>1</v>
      </c>
      <c r="CG52" s="134">
        <f>IF(P52=0,"",IF(CF52=0,"",(CF52/P52)))</f>
        <v>0.083333333333333</v>
      </c>
      <c r="CH52" s="135">
        <v>1</v>
      </c>
      <c r="CI52" s="136">
        <f>IFERROR(CH52/CF52,"-")</f>
        <v>1</v>
      </c>
      <c r="CJ52" s="137">
        <v>467000</v>
      </c>
      <c r="CK52" s="138">
        <f>IFERROR(CJ52/CF52,"-")</f>
        <v>467000</v>
      </c>
      <c r="CL52" s="139"/>
      <c r="CM52" s="139"/>
      <c r="CN52" s="139">
        <v>1</v>
      </c>
      <c r="CO52" s="140">
        <v>3</v>
      </c>
      <c r="CP52" s="141">
        <v>481000</v>
      </c>
      <c r="CQ52" s="141">
        <v>467000</v>
      </c>
      <c r="CR52" s="141"/>
      <c r="CS52" s="142" t="str">
        <f>IF(AND(CQ52=0,CR52=0),"",IF(AND(CQ52&lt;=100000,CR52&lt;=100000),"",IF(CQ52/CP52&gt;0.7,"男高",IF(CR52/CP52&gt;0.7,"女高",""))))</f>
        <v>男高</v>
      </c>
    </row>
    <row r="53" spans="1:98">
      <c r="A53" s="80"/>
      <c r="B53" s="203" t="s">
        <v>172</v>
      </c>
      <c r="C53" s="203"/>
      <c r="D53" s="203" t="s">
        <v>62</v>
      </c>
      <c r="E53" s="203" t="s">
        <v>63</v>
      </c>
      <c r="F53" s="203" t="s">
        <v>77</v>
      </c>
      <c r="G53" s="203"/>
      <c r="H53" s="90"/>
      <c r="I53" s="90"/>
      <c r="J53" s="188"/>
      <c r="K53" s="81">
        <v>42</v>
      </c>
      <c r="L53" s="81">
        <v>33</v>
      </c>
      <c r="M53" s="81">
        <v>10</v>
      </c>
      <c r="N53" s="91">
        <v>9</v>
      </c>
      <c r="O53" s="92">
        <v>0</v>
      </c>
      <c r="P53" s="93">
        <f>N53+O53</f>
        <v>9</v>
      </c>
      <c r="Q53" s="82">
        <f>IFERROR(P53/M53,"-")</f>
        <v>0.9</v>
      </c>
      <c r="R53" s="81">
        <v>1</v>
      </c>
      <c r="S53" s="81">
        <v>3</v>
      </c>
      <c r="T53" s="82">
        <f>IFERROR(S53/(O53+P53),"-")</f>
        <v>0.33333333333333</v>
      </c>
      <c r="U53" s="182"/>
      <c r="V53" s="84">
        <v>3</v>
      </c>
      <c r="W53" s="82">
        <f>IF(P53=0,"-",V53/P53)</f>
        <v>0.33333333333333</v>
      </c>
      <c r="X53" s="186">
        <v>316000</v>
      </c>
      <c r="Y53" s="187">
        <f>IFERROR(X53/P53,"-")</f>
        <v>35111.111111111</v>
      </c>
      <c r="Z53" s="187">
        <f>IFERROR(X53/V53,"-")</f>
        <v>105333.33333333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>
        <v>1</v>
      </c>
      <c r="AN53" s="101">
        <f>IF(P53=0,"",IF(AM53=0,"",(AM53/P53)))</f>
        <v>0.11111111111111</v>
      </c>
      <c r="AO53" s="100"/>
      <c r="AP53" s="102">
        <f>IFERROR(AP53/AM53,"-")</f>
        <v>0</v>
      </c>
      <c r="AQ53" s="103"/>
      <c r="AR53" s="104">
        <f>IFERROR(AQ53/AM53,"-")</f>
        <v>0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0.11111111111111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5</v>
      </c>
      <c r="BO53" s="120">
        <f>IF(P53=0,"",IF(BN53=0,"",(BN53/P53)))</f>
        <v>0.55555555555556</v>
      </c>
      <c r="BP53" s="121">
        <v>2</v>
      </c>
      <c r="BQ53" s="122">
        <f>IFERROR(BP53/BN53,"-")</f>
        <v>0.4</v>
      </c>
      <c r="BR53" s="123">
        <v>12000</v>
      </c>
      <c r="BS53" s="124">
        <f>IFERROR(BR53/BN53,"-")</f>
        <v>2400</v>
      </c>
      <c r="BT53" s="125">
        <v>1</v>
      </c>
      <c r="BU53" s="125">
        <v>1</v>
      </c>
      <c r="BV53" s="125"/>
      <c r="BW53" s="126">
        <v>1</v>
      </c>
      <c r="BX53" s="127">
        <f>IF(P53=0,"",IF(BW53=0,"",(BW53/P53)))</f>
        <v>0.11111111111111</v>
      </c>
      <c r="BY53" s="128">
        <v>1</v>
      </c>
      <c r="BZ53" s="129">
        <f>IFERROR(BY53/BW53,"-")</f>
        <v>1</v>
      </c>
      <c r="CA53" s="130">
        <v>304000</v>
      </c>
      <c r="CB53" s="131">
        <f>IFERROR(CA53/BW53,"-")</f>
        <v>304000</v>
      </c>
      <c r="CC53" s="132"/>
      <c r="CD53" s="132"/>
      <c r="CE53" s="132">
        <v>1</v>
      </c>
      <c r="CF53" s="133">
        <v>1</v>
      </c>
      <c r="CG53" s="134">
        <f>IF(P53=0,"",IF(CF53=0,"",(CF53/P53)))</f>
        <v>0.11111111111111</v>
      </c>
      <c r="CH53" s="135"/>
      <c r="CI53" s="136">
        <f>IFERROR(CH53/CF53,"-")</f>
        <v>0</v>
      </c>
      <c r="CJ53" s="137"/>
      <c r="CK53" s="138">
        <f>IFERROR(CJ53/CF53,"-")</f>
        <v>0</v>
      </c>
      <c r="CL53" s="139"/>
      <c r="CM53" s="139"/>
      <c r="CN53" s="139"/>
      <c r="CO53" s="140">
        <v>3</v>
      </c>
      <c r="CP53" s="141">
        <v>316000</v>
      </c>
      <c r="CQ53" s="141">
        <v>304000</v>
      </c>
      <c r="CR53" s="141"/>
      <c r="CS53" s="142" t="str">
        <f>IF(AND(CQ53=0,CR53=0),"",IF(AND(CQ53&lt;=100000,CR53&lt;=100000),"",IF(CQ53/CP53&gt;0.7,"男高",IF(CR53/CP53&gt;0.7,"女高",""))))</f>
        <v>男高</v>
      </c>
    </row>
    <row r="54" spans="1:98">
      <c r="A54" s="80">
        <f>AB54</f>
        <v>3.1333333333333</v>
      </c>
      <c r="B54" s="203" t="s">
        <v>173</v>
      </c>
      <c r="C54" s="203"/>
      <c r="D54" s="203" t="s">
        <v>151</v>
      </c>
      <c r="E54" s="203" t="s">
        <v>152</v>
      </c>
      <c r="F54" s="203" t="s">
        <v>64</v>
      </c>
      <c r="G54" s="203" t="s">
        <v>174</v>
      </c>
      <c r="H54" s="90" t="s">
        <v>88</v>
      </c>
      <c r="I54" s="90" t="s">
        <v>175</v>
      </c>
      <c r="J54" s="188">
        <v>225000</v>
      </c>
      <c r="K54" s="81">
        <v>16</v>
      </c>
      <c r="L54" s="81">
        <v>0</v>
      </c>
      <c r="M54" s="81">
        <v>63</v>
      </c>
      <c r="N54" s="91">
        <v>5</v>
      </c>
      <c r="O54" s="92">
        <v>0</v>
      </c>
      <c r="P54" s="93">
        <f>N54+O54</f>
        <v>5</v>
      </c>
      <c r="Q54" s="82">
        <f>IFERROR(P54/M54,"-")</f>
        <v>0.079365079365079</v>
      </c>
      <c r="R54" s="81">
        <v>0</v>
      </c>
      <c r="S54" s="81">
        <v>3</v>
      </c>
      <c r="T54" s="82">
        <f>IFERROR(S54/(O54+P54),"-")</f>
        <v>0.6</v>
      </c>
      <c r="U54" s="182">
        <f>IFERROR(J54/SUM(P54:P55),"-")</f>
        <v>11250</v>
      </c>
      <c r="V54" s="84">
        <v>1</v>
      </c>
      <c r="W54" s="82">
        <f>IF(P54=0,"-",V54/P54)</f>
        <v>0.2</v>
      </c>
      <c r="X54" s="186">
        <v>3000</v>
      </c>
      <c r="Y54" s="187">
        <f>IFERROR(X54/P54,"-")</f>
        <v>600</v>
      </c>
      <c r="Z54" s="187">
        <f>IFERROR(X54/V54,"-")</f>
        <v>3000</v>
      </c>
      <c r="AA54" s="188">
        <f>SUM(X54:X55)-SUM(J54:J55)</f>
        <v>480000</v>
      </c>
      <c r="AB54" s="85">
        <f>SUM(X54:X55)/SUM(J54:J55)</f>
        <v>3.1333333333333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>
        <v>1</v>
      </c>
      <c r="AN54" s="101">
        <f>IF(P54=0,"",IF(AM54=0,"",(AM54/P54)))</f>
        <v>0.2</v>
      </c>
      <c r="AO54" s="100"/>
      <c r="AP54" s="102">
        <f>IFERROR(AP54/AM54,"-")</f>
        <v>0</v>
      </c>
      <c r="AQ54" s="103"/>
      <c r="AR54" s="104">
        <f>IFERROR(AQ54/AM54,"-")</f>
        <v>0</v>
      </c>
      <c r="AS54" s="105"/>
      <c r="AT54" s="105"/>
      <c r="AU54" s="105"/>
      <c r="AV54" s="106">
        <v>1</v>
      </c>
      <c r="AW54" s="107">
        <f>IF(P54=0,"",IF(AV54=0,"",(AV54/P54)))</f>
        <v>0.2</v>
      </c>
      <c r="AX54" s="106"/>
      <c r="AY54" s="108">
        <f>IFERROR(AX54/AV54,"-")</f>
        <v>0</v>
      </c>
      <c r="AZ54" s="109"/>
      <c r="BA54" s="110">
        <f>IFERROR(AZ54/AV54,"-")</f>
        <v>0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3</v>
      </c>
      <c r="BO54" s="120">
        <f>IF(P54=0,"",IF(BN54=0,"",(BN54/P54)))</f>
        <v>0.6</v>
      </c>
      <c r="BP54" s="121">
        <v>1</v>
      </c>
      <c r="BQ54" s="122">
        <f>IFERROR(BP54/BN54,"-")</f>
        <v>0.33333333333333</v>
      </c>
      <c r="BR54" s="123">
        <v>3000</v>
      </c>
      <c r="BS54" s="124">
        <f>IFERROR(BR54/BN54,"-")</f>
        <v>1000</v>
      </c>
      <c r="BT54" s="125">
        <v>1</v>
      </c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3000</v>
      </c>
      <c r="CQ54" s="141">
        <v>3000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176</v>
      </c>
      <c r="C55" s="203"/>
      <c r="D55" s="203" t="s">
        <v>151</v>
      </c>
      <c r="E55" s="203" t="s">
        <v>152</v>
      </c>
      <c r="F55" s="203" t="s">
        <v>77</v>
      </c>
      <c r="G55" s="203"/>
      <c r="H55" s="90"/>
      <c r="I55" s="90"/>
      <c r="J55" s="188"/>
      <c r="K55" s="81">
        <v>80</v>
      </c>
      <c r="L55" s="81">
        <v>52</v>
      </c>
      <c r="M55" s="81">
        <v>45</v>
      </c>
      <c r="N55" s="91">
        <v>15</v>
      </c>
      <c r="O55" s="92">
        <v>0</v>
      </c>
      <c r="P55" s="93">
        <f>N55+O55</f>
        <v>15</v>
      </c>
      <c r="Q55" s="82">
        <f>IFERROR(P55/M55,"-")</f>
        <v>0.33333333333333</v>
      </c>
      <c r="R55" s="81">
        <v>3</v>
      </c>
      <c r="S55" s="81">
        <v>3</v>
      </c>
      <c r="T55" s="82">
        <f>IFERROR(S55/(O55+P55),"-")</f>
        <v>0.2</v>
      </c>
      <c r="U55" s="182"/>
      <c r="V55" s="84">
        <v>5</v>
      </c>
      <c r="W55" s="82">
        <f>IF(P55=0,"-",V55/P55)</f>
        <v>0.33333333333333</v>
      </c>
      <c r="X55" s="186">
        <v>702000</v>
      </c>
      <c r="Y55" s="187">
        <f>IFERROR(X55/P55,"-")</f>
        <v>46800</v>
      </c>
      <c r="Z55" s="187">
        <f>IFERROR(X55/V55,"-")</f>
        <v>140400</v>
      </c>
      <c r="AA55" s="188"/>
      <c r="AB55" s="85"/>
      <c r="AC55" s="79"/>
      <c r="AD55" s="94">
        <v>2</v>
      </c>
      <c r="AE55" s="95">
        <f>IF(P55=0,"",IF(AD55=0,"",(AD55/P55)))</f>
        <v>0.13333333333333</v>
      </c>
      <c r="AF55" s="94"/>
      <c r="AG55" s="96">
        <f>IFERROR(AF55/AD55,"-")</f>
        <v>0</v>
      </c>
      <c r="AH55" s="97"/>
      <c r="AI55" s="98">
        <f>IFERROR(AH55/AD55,"-")</f>
        <v>0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>
        <v>1</v>
      </c>
      <c r="AW55" s="107">
        <f>IF(P55=0,"",IF(AV55=0,"",(AV55/P55)))</f>
        <v>0.066666666666667</v>
      </c>
      <c r="AX55" s="106"/>
      <c r="AY55" s="108">
        <f>IFERROR(AX55/AV55,"-")</f>
        <v>0</v>
      </c>
      <c r="AZ55" s="109"/>
      <c r="BA55" s="110">
        <f>IFERROR(AZ55/AV55,"-")</f>
        <v>0</v>
      </c>
      <c r="BB55" s="111"/>
      <c r="BC55" s="111"/>
      <c r="BD55" s="111"/>
      <c r="BE55" s="112">
        <v>2</v>
      </c>
      <c r="BF55" s="113">
        <f>IF(P55=0,"",IF(BE55=0,"",(BE55/P55)))</f>
        <v>0.13333333333333</v>
      </c>
      <c r="BG55" s="112">
        <v>1</v>
      </c>
      <c r="BH55" s="114">
        <f>IFERROR(BG55/BE55,"-")</f>
        <v>0.5</v>
      </c>
      <c r="BI55" s="115">
        <v>3000</v>
      </c>
      <c r="BJ55" s="116">
        <f>IFERROR(BI55/BE55,"-")</f>
        <v>1500</v>
      </c>
      <c r="BK55" s="117">
        <v>1</v>
      </c>
      <c r="BL55" s="117"/>
      <c r="BM55" s="117"/>
      <c r="BN55" s="119">
        <v>5</v>
      </c>
      <c r="BO55" s="120">
        <f>IF(P55=0,"",IF(BN55=0,"",(BN55/P55)))</f>
        <v>0.33333333333333</v>
      </c>
      <c r="BP55" s="121">
        <v>2</v>
      </c>
      <c r="BQ55" s="122">
        <f>IFERROR(BP55/BN55,"-")</f>
        <v>0.4</v>
      </c>
      <c r="BR55" s="123">
        <v>11000</v>
      </c>
      <c r="BS55" s="124">
        <f>IFERROR(BR55/BN55,"-")</f>
        <v>2200</v>
      </c>
      <c r="BT55" s="125">
        <v>2</v>
      </c>
      <c r="BU55" s="125"/>
      <c r="BV55" s="125"/>
      <c r="BW55" s="126">
        <v>4</v>
      </c>
      <c r="BX55" s="127">
        <f>IF(P55=0,"",IF(BW55=0,"",(BW55/P55)))</f>
        <v>0.26666666666667</v>
      </c>
      <c r="BY55" s="128">
        <v>1</v>
      </c>
      <c r="BZ55" s="129">
        <f>IFERROR(BY55/BW55,"-")</f>
        <v>0.25</v>
      </c>
      <c r="CA55" s="130">
        <v>685000</v>
      </c>
      <c r="CB55" s="131">
        <f>IFERROR(CA55/BW55,"-")</f>
        <v>171250</v>
      </c>
      <c r="CC55" s="132"/>
      <c r="CD55" s="132"/>
      <c r="CE55" s="132">
        <v>1</v>
      </c>
      <c r="CF55" s="133">
        <v>1</v>
      </c>
      <c r="CG55" s="134">
        <f>IF(P55=0,"",IF(CF55=0,"",(CF55/P55)))</f>
        <v>0.066666666666667</v>
      </c>
      <c r="CH55" s="135">
        <v>1</v>
      </c>
      <c r="CI55" s="136">
        <f>IFERROR(CH55/CF55,"-")</f>
        <v>1</v>
      </c>
      <c r="CJ55" s="137">
        <v>3000</v>
      </c>
      <c r="CK55" s="138">
        <f>IFERROR(CJ55/CF55,"-")</f>
        <v>3000</v>
      </c>
      <c r="CL55" s="139">
        <v>1</v>
      </c>
      <c r="CM55" s="139"/>
      <c r="CN55" s="139"/>
      <c r="CO55" s="140">
        <v>5</v>
      </c>
      <c r="CP55" s="141">
        <v>702000</v>
      </c>
      <c r="CQ55" s="141">
        <v>685000</v>
      </c>
      <c r="CR55" s="141"/>
      <c r="CS55" s="142" t="str">
        <f>IF(AND(CQ55=0,CR55=0),"",IF(AND(CQ55&lt;=100000,CR55&lt;=100000),"",IF(CQ55/CP55&gt;0.7,"男高",IF(CR55/CP55&gt;0.7,"女高",""))))</f>
        <v>男高</v>
      </c>
    </row>
    <row r="56" spans="1:98">
      <c r="A56" s="80">
        <f>AB56</f>
        <v>0</v>
      </c>
      <c r="B56" s="203" t="s">
        <v>177</v>
      </c>
      <c r="C56" s="203"/>
      <c r="D56" s="203" t="s">
        <v>62</v>
      </c>
      <c r="E56" s="203" t="s">
        <v>63</v>
      </c>
      <c r="F56" s="203" t="s">
        <v>64</v>
      </c>
      <c r="G56" s="203" t="s">
        <v>102</v>
      </c>
      <c r="H56" s="90" t="s">
        <v>88</v>
      </c>
      <c r="I56" s="204" t="s">
        <v>178</v>
      </c>
      <c r="J56" s="188">
        <v>130000</v>
      </c>
      <c r="K56" s="81">
        <v>2</v>
      </c>
      <c r="L56" s="81">
        <v>0</v>
      </c>
      <c r="M56" s="81">
        <v>28</v>
      </c>
      <c r="N56" s="91">
        <v>0</v>
      </c>
      <c r="O56" s="92">
        <v>0</v>
      </c>
      <c r="P56" s="93">
        <f>N56+O56</f>
        <v>0</v>
      </c>
      <c r="Q56" s="82">
        <f>IFERROR(P56/M56,"-")</f>
        <v>0</v>
      </c>
      <c r="R56" s="81">
        <v>0</v>
      </c>
      <c r="S56" s="81">
        <v>0</v>
      </c>
      <c r="T56" s="82" t="str">
        <f>IFERROR(S56/(O56+P56),"-")</f>
        <v>-</v>
      </c>
      <c r="U56" s="182">
        <f>IFERROR(J56/SUM(P56:P57),"-")</f>
        <v>43333.333333333</v>
      </c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>
        <f>SUM(X56:X57)-SUM(J56:J57)</f>
        <v>-130000</v>
      </c>
      <c r="AB56" s="85">
        <f>SUM(X56:X57)/SUM(J56:J57)</f>
        <v>0</v>
      </c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179</v>
      </c>
      <c r="C57" s="203"/>
      <c r="D57" s="203" t="s">
        <v>62</v>
      </c>
      <c r="E57" s="203" t="s">
        <v>63</v>
      </c>
      <c r="F57" s="203" t="s">
        <v>77</v>
      </c>
      <c r="G57" s="203"/>
      <c r="H57" s="90"/>
      <c r="I57" s="90"/>
      <c r="J57" s="188"/>
      <c r="K57" s="81">
        <v>9</v>
      </c>
      <c r="L57" s="81">
        <v>9</v>
      </c>
      <c r="M57" s="81">
        <v>4</v>
      </c>
      <c r="N57" s="91">
        <v>3</v>
      </c>
      <c r="O57" s="92">
        <v>0</v>
      </c>
      <c r="P57" s="93">
        <f>N57+O57</f>
        <v>3</v>
      </c>
      <c r="Q57" s="82">
        <f>IFERROR(P57/M57,"-")</f>
        <v>0.75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>
        <v>3</v>
      </c>
      <c r="BX57" s="127">
        <f>IF(P57=0,"",IF(BW57=0,"",(BW57/P57)))</f>
        <v>1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0.38461538461538</v>
      </c>
      <c r="B58" s="203" t="s">
        <v>180</v>
      </c>
      <c r="C58" s="203"/>
      <c r="D58" s="203" t="s">
        <v>151</v>
      </c>
      <c r="E58" s="203" t="s">
        <v>152</v>
      </c>
      <c r="F58" s="203" t="s">
        <v>64</v>
      </c>
      <c r="G58" s="203" t="s">
        <v>102</v>
      </c>
      <c r="H58" s="90" t="s">
        <v>88</v>
      </c>
      <c r="I58" s="205" t="s">
        <v>169</v>
      </c>
      <c r="J58" s="188">
        <v>130000</v>
      </c>
      <c r="K58" s="81">
        <v>12</v>
      </c>
      <c r="L58" s="81">
        <v>0</v>
      </c>
      <c r="M58" s="81">
        <v>31</v>
      </c>
      <c r="N58" s="91">
        <v>5</v>
      </c>
      <c r="O58" s="92">
        <v>0</v>
      </c>
      <c r="P58" s="93">
        <f>N58+O58</f>
        <v>5</v>
      </c>
      <c r="Q58" s="82">
        <f>IFERROR(P58/M58,"-")</f>
        <v>0.16129032258065</v>
      </c>
      <c r="R58" s="81">
        <v>0</v>
      </c>
      <c r="S58" s="81">
        <v>3</v>
      </c>
      <c r="T58" s="82">
        <f>IFERROR(S58/(O58+P58),"-")</f>
        <v>0.6</v>
      </c>
      <c r="U58" s="182">
        <f>IFERROR(J58/SUM(P58:P59),"-")</f>
        <v>14444.444444444</v>
      </c>
      <c r="V58" s="84">
        <v>1</v>
      </c>
      <c r="W58" s="82">
        <f>IF(P58=0,"-",V58/P58)</f>
        <v>0.2</v>
      </c>
      <c r="X58" s="186">
        <v>4000</v>
      </c>
      <c r="Y58" s="187">
        <f>IFERROR(X58/P58,"-")</f>
        <v>800</v>
      </c>
      <c r="Z58" s="187">
        <f>IFERROR(X58/V58,"-")</f>
        <v>4000</v>
      </c>
      <c r="AA58" s="188">
        <f>SUM(X58:X59)-SUM(J58:J59)</f>
        <v>-80000</v>
      </c>
      <c r="AB58" s="85">
        <f>SUM(X58:X59)/SUM(J58:J59)</f>
        <v>0.38461538461538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2</v>
      </c>
      <c r="BF58" s="113">
        <f>IF(P58=0,"",IF(BE58=0,"",(BE58/P58)))</f>
        <v>0.4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3</v>
      </c>
      <c r="BO58" s="120">
        <f>IF(P58=0,"",IF(BN58=0,"",(BN58/P58)))</f>
        <v>0.6</v>
      </c>
      <c r="BP58" s="121">
        <v>1</v>
      </c>
      <c r="BQ58" s="122">
        <f>IFERROR(BP58/BN58,"-")</f>
        <v>0.33333333333333</v>
      </c>
      <c r="BR58" s="123">
        <v>4000</v>
      </c>
      <c r="BS58" s="124">
        <f>IFERROR(BR58/BN58,"-")</f>
        <v>1333.3333333333</v>
      </c>
      <c r="BT58" s="125"/>
      <c r="BU58" s="125">
        <v>1</v>
      </c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1</v>
      </c>
      <c r="CP58" s="141">
        <v>4000</v>
      </c>
      <c r="CQ58" s="141">
        <v>4000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181</v>
      </c>
      <c r="C59" s="203"/>
      <c r="D59" s="203" t="s">
        <v>151</v>
      </c>
      <c r="E59" s="203" t="s">
        <v>152</v>
      </c>
      <c r="F59" s="203" t="s">
        <v>77</v>
      </c>
      <c r="G59" s="203"/>
      <c r="H59" s="90"/>
      <c r="I59" s="90"/>
      <c r="J59" s="188"/>
      <c r="K59" s="81">
        <v>23</v>
      </c>
      <c r="L59" s="81">
        <v>15</v>
      </c>
      <c r="M59" s="81">
        <v>10</v>
      </c>
      <c r="N59" s="91">
        <v>4</v>
      </c>
      <c r="O59" s="92">
        <v>0</v>
      </c>
      <c r="P59" s="93">
        <f>N59+O59</f>
        <v>4</v>
      </c>
      <c r="Q59" s="82">
        <f>IFERROR(P59/M59,"-")</f>
        <v>0.4</v>
      </c>
      <c r="R59" s="81">
        <v>2</v>
      </c>
      <c r="S59" s="81">
        <v>2</v>
      </c>
      <c r="T59" s="82">
        <f>IFERROR(S59/(O59+P59),"-")</f>
        <v>0.5</v>
      </c>
      <c r="U59" s="182"/>
      <c r="V59" s="84">
        <v>2</v>
      </c>
      <c r="W59" s="82">
        <f>IF(P59=0,"-",V59/P59)</f>
        <v>0.5</v>
      </c>
      <c r="X59" s="186">
        <v>46000</v>
      </c>
      <c r="Y59" s="187">
        <f>IFERROR(X59/P59,"-")</f>
        <v>11500</v>
      </c>
      <c r="Z59" s="187">
        <f>IFERROR(X59/V59,"-")</f>
        <v>23000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>
        <v>1</v>
      </c>
      <c r="AW59" s="107">
        <f>IF(P59=0,"",IF(AV59=0,"",(AV59/P59)))</f>
        <v>0.25</v>
      </c>
      <c r="AX59" s="106">
        <v>1</v>
      </c>
      <c r="AY59" s="108">
        <f>IFERROR(AX59/AV59,"-")</f>
        <v>1</v>
      </c>
      <c r="AZ59" s="109">
        <v>2000</v>
      </c>
      <c r="BA59" s="110">
        <f>IFERROR(AZ59/AV59,"-")</f>
        <v>2000</v>
      </c>
      <c r="BB59" s="111">
        <v>1</v>
      </c>
      <c r="BC59" s="111"/>
      <c r="BD59" s="111"/>
      <c r="BE59" s="112">
        <v>1</v>
      </c>
      <c r="BF59" s="113">
        <f>IF(P59=0,"",IF(BE59=0,"",(BE59/P59)))</f>
        <v>0.25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>
        <v>1</v>
      </c>
      <c r="BO59" s="120">
        <f>IF(P59=0,"",IF(BN59=0,"",(BN59/P59)))</f>
        <v>0.25</v>
      </c>
      <c r="BP59" s="121">
        <v>1</v>
      </c>
      <c r="BQ59" s="122">
        <f>IFERROR(BP59/BN59,"-")</f>
        <v>1</v>
      </c>
      <c r="BR59" s="123">
        <v>44000</v>
      </c>
      <c r="BS59" s="124">
        <f>IFERROR(BR59/BN59,"-")</f>
        <v>44000</v>
      </c>
      <c r="BT59" s="125"/>
      <c r="BU59" s="125"/>
      <c r="BV59" s="125">
        <v>1</v>
      </c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>
        <v>1</v>
      </c>
      <c r="CG59" s="134">
        <f>IF(P59=0,"",IF(CF59=0,"",(CF59/P59)))</f>
        <v>0.25</v>
      </c>
      <c r="CH59" s="135"/>
      <c r="CI59" s="136">
        <f>IFERROR(CH59/CF59,"-")</f>
        <v>0</v>
      </c>
      <c r="CJ59" s="137"/>
      <c r="CK59" s="138">
        <f>IFERROR(CJ59/CF59,"-")</f>
        <v>0</v>
      </c>
      <c r="CL59" s="139"/>
      <c r="CM59" s="139"/>
      <c r="CN59" s="139"/>
      <c r="CO59" s="140">
        <v>2</v>
      </c>
      <c r="CP59" s="141">
        <v>46000</v>
      </c>
      <c r="CQ59" s="141">
        <v>44000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3.5916666666667</v>
      </c>
      <c r="B60" s="203" t="s">
        <v>182</v>
      </c>
      <c r="C60" s="203"/>
      <c r="D60" s="203" t="s">
        <v>62</v>
      </c>
      <c r="E60" s="203" t="s">
        <v>63</v>
      </c>
      <c r="F60" s="203" t="s">
        <v>64</v>
      </c>
      <c r="G60" s="203" t="s">
        <v>183</v>
      </c>
      <c r="H60" s="90" t="s">
        <v>66</v>
      </c>
      <c r="I60" s="90" t="s">
        <v>184</v>
      </c>
      <c r="J60" s="188">
        <v>120000</v>
      </c>
      <c r="K60" s="81">
        <v>10</v>
      </c>
      <c r="L60" s="81">
        <v>0</v>
      </c>
      <c r="M60" s="81">
        <v>47</v>
      </c>
      <c r="N60" s="91">
        <v>4</v>
      </c>
      <c r="O60" s="92">
        <v>0</v>
      </c>
      <c r="P60" s="93">
        <f>N60+O60</f>
        <v>4</v>
      </c>
      <c r="Q60" s="82">
        <f>IFERROR(P60/M60,"-")</f>
        <v>0.085106382978723</v>
      </c>
      <c r="R60" s="81">
        <v>1</v>
      </c>
      <c r="S60" s="81">
        <v>2</v>
      </c>
      <c r="T60" s="82">
        <f>IFERROR(S60/(O60+P60),"-")</f>
        <v>0.5</v>
      </c>
      <c r="U60" s="182">
        <f>IFERROR(J60/SUM(P60:P61),"-")</f>
        <v>10909.090909091</v>
      </c>
      <c r="V60" s="84">
        <v>2</v>
      </c>
      <c r="W60" s="82">
        <f>IF(P60=0,"-",V60/P60)</f>
        <v>0.5</v>
      </c>
      <c r="X60" s="186">
        <v>134000</v>
      </c>
      <c r="Y60" s="187">
        <f>IFERROR(X60/P60,"-")</f>
        <v>33500</v>
      </c>
      <c r="Z60" s="187">
        <f>IFERROR(X60/V60,"-")</f>
        <v>67000</v>
      </c>
      <c r="AA60" s="188">
        <f>SUM(X60:X61)-SUM(J60:J61)</f>
        <v>311000</v>
      </c>
      <c r="AB60" s="85">
        <f>SUM(X60:X61)/SUM(J60:J61)</f>
        <v>3.5916666666667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0.25</v>
      </c>
      <c r="BG60" s="112">
        <v>1</v>
      </c>
      <c r="BH60" s="114">
        <f>IFERROR(BG60/BE60,"-")</f>
        <v>1</v>
      </c>
      <c r="BI60" s="115">
        <v>74000</v>
      </c>
      <c r="BJ60" s="116">
        <f>IFERROR(BI60/BE60,"-")</f>
        <v>74000</v>
      </c>
      <c r="BK60" s="117"/>
      <c r="BL60" s="117"/>
      <c r="BM60" s="117">
        <v>1</v>
      </c>
      <c r="BN60" s="119">
        <v>2</v>
      </c>
      <c r="BO60" s="120">
        <f>IF(P60=0,"",IF(BN60=0,"",(BN60/P60)))</f>
        <v>0.5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>
        <v>1</v>
      </c>
      <c r="CG60" s="134">
        <f>IF(P60=0,"",IF(CF60=0,"",(CF60/P60)))</f>
        <v>0.25</v>
      </c>
      <c r="CH60" s="135">
        <v>1</v>
      </c>
      <c r="CI60" s="136">
        <f>IFERROR(CH60/CF60,"-")</f>
        <v>1</v>
      </c>
      <c r="CJ60" s="137">
        <v>60000</v>
      </c>
      <c r="CK60" s="138">
        <f>IFERROR(CJ60/CF60,"-")</f>
        <v>60000</v>
      </c>
      <c r="CL60" s="139"/>
      <c r="CM60" s="139"/>
      <c r="CN60" s="139">
        <v>1</v>
      </c>
      <c r="CO60" s="140">
        <v>2</v>
      </c>
      <c r="CP60" s="141">
        <v>134000</v>
      </c>
      <c r="CQ60" s="141">
        <v>74000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185</v>
      </c>
      <c r="C61" s="203"/>
      <c r="D61" s="203" t="s">
        <v>62</v>
      </c>
      <c r="E61" s="203" t="s">
        <v>63</v>
      </c>
      <c r="F61" s="203" t="s">
        <v>77</v>
      </c>
      <c r="G61" s="203"/>
      <c r="H61" s="90"/>
      <c r="I61" s="90"/>
      <c r="J61" s="188"/>
      <c r="K61" s="81">
        <v>62</v>
      </c>
      <c r="L61" s="81">
        <v>36</v>
      </c>
      <c r="M61" s="81">
        <v>50</v>
      </c>
      <c r="N61" s="91">
        <v>7</v>
      </c>
      <c r="O61" s="92">
        <v>0</v>
      </c>
      <c r="P61" s="93">
        <f>N61+O61</f>
        <v>7</v>
      </c>
      <c r="Q61" s="82">
        <f>IFERROR(P61/M61,"-")</f>
        <v>0.14</v>
      </c>
      <c r="R61" s="81">
        <v>2</v>
      </c>
      <c r="S61" s="81">
        <v>3</v>
      </c>
      <c r="T61" s="82">
        <f>IFERROR(S61/(O61+P61),"-")</f>
        <v>0.42857142857143</v>
      </c>
      <c r="U61" s="182"/>
      <c r="V61" s="84">
        <v>2</v>
      </c>
      <c r="W61" s="82">
        <f>IF(P61=0,"-",V61/P61)</f>
        <v>0.28571428571429</v>
      </c>
      <c r="X61" s="186">
        <v>297000</v>
      </c>
      <c r="Y61" s="187">
        <f>IFERROR(X61/P61,"-")</f>
        <v>42428.571428571</v>
      </c>
      <c r="Z61" s="187">
        <f>IFERROR(X61/V61,"-")</f>
        <v>148500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1</v>
      </c>
      <c r="BF61" s="113">
        <f>IF(P61=0,"",IF(BE61=0,"",(BE61/P61)))</f>
        <v>0.14285714285714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>
        <v>4</v>
      </c>
      <c r="BO61" s="120">
        <f>IF(P61=0,"",IF(BN61=0,"",(BN61/P61)))</f>
        <v>0.57142857142857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2</v>
      </c>
      <c r="BX61" s="127">
        <f>IF(P61=0,"",IF(BW61=0,"",(BW61/P61)))</f>
        <v>0.28571428571429</v>
      </c>
      <c r="BY61" s="128">
        <v>2</v>
      </c>
      <c r="BZ61" s="129">
        <f>IFERROR(BY61/BW61,"-")</f>
        <v>1</v>
      </c>
      <c r="CA61" s="130">
        <v>297000</v>
      </c>
      <c r="CB61" s="131">
        <f>IFERROR(CA61/BW61,"-")</f>
        <v>148500</v>
      </c>
      <c r="CC61" s="132"/>
      <c r="CD61" s="132">
        <v>1</v>
      </c>
      <c r="CE61" s="132">
        <v>1</v>
      </c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2</v>
      </c>
      <c r="CP61" s="141">
        <v>297000</v>
      </c>
      <c r="CQ61" s="141">
        <v>293000</v>
      </c>
      <c r="CR61" s="141"/>
      <c r="CS61" s="142" t="str">
        <f>IF(AND(CQ61=0,CR61=0),"",IF(AND(CQ61&lt;=100000,CR61&lt;=100000),"",IF(CQ61/CP61&gt;0.7,"男高",IF(CR61/CP61&gt;0.7,"女高",""))))</f>
        <v>男高</v>
      </c>
    </row>
    <row r="62" spans="1:98">
      <c r="A62" s="80">
        <f>AB62</f>
        <v>0.13333333333333</v>
      </c>
      <c r="B62" s="203" t="s">
        <v>186</v>
      </c>
      <c r="C62" s="203"/>
      <c r="D62" s="203" t="s">
        <v>151</v>
      </c>
      <c r="E62" s="203" t="s">
        <v>152</v>
      </c>
      <c r="F62" s="203" t="s">
        <v>64</v>
      </c>
      <c r="G62" s="203" t="s">
        <v>183</v>
      </c>
      <c r="H62" s="90" t="s">
        <v>66</v>
      </c>
      <c r="I62" s="205" t="s">
        <v>169</v>
      </c>
      <c r="J62" s="188">
        <v>120000</v>
      </c>
      <c r="K62" s="81">
        <v>9</v>
      </c>
      <c r="L62" s="81">
        <v>0</v>
      </c>
      <c r="M62" s="81">
        <v>60</v>
      </c>
      <c r="N62" s="91">
        <v>4</v>
      </c>
      <c r="O62" s="92">
        <v>0</v>
      </c>
      <c r="P62" s="93">
        <f>N62+O62</f>
        <v>4</v>
      </c>
      <c r="Q62" s="82">
        <f>IFERROR(P62/M62,"-")</f>
        <v>0.066666666666667</v>
      </c>
      <c r="R62" s="81">
        <v>0</v>
      </c>
      <c r="S62" s="81">
        <v>0</v>
      </c>
      <c r="T62" s="82">
        <f>IFERROR(S62/(O62+P62),"-")</f>
        <v>0</v>
      </c>
      <c r="U62" s="182">
        <f>IFERROR(J62/SUM(P62:P63),"-")</f>
        <v>9230.7692307692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-104000</v>
      </c>
      <c r="AB62" s="85">
        <f>SUM(X62:X63)/SUM(J62:J63)</f>
        <v>0.13333333333333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1</v>
      </c>
      <c r="BF62" s="113">
        <f>IF(P62=0,"",IF(BE62=0,"",(BE62/P62)))</f>
        <v>0.25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2</v>
      </c>
      <c r="BO62" s="120">
        <f>IF(P62=0,"",IF(BN62=0,"",(BN62/P62)))</f>
        <v>0.5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>
        <v>1</v>
      </c>
      <c r="BX62" s="127">
        <f>IF(P62=0,"",IF(BW62=0,"",(BW62/P62)))</f>
        <v>0.25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187</v>
      </c>
      <c r="C63" s="203"/>
      <c r="D63" s="203" t="s">
        <v>151</v>
      </c>
      <c r="E63" s="203" t="s">
        <v>152</v>
      </c>
      <c r="F63" s="203" t="s">
        <v>77</v>
      </c>
      <c r="G63" s="203"/>
      <c r="H63" s="90"/>
      <c r="I63" s="90"/>
      <c r="J63" s="188"/>
      <c r="K63" s="81">
        <v>40</v>
      </c>
      <c r="L63" s="81">
        <v>26</v>
      </c>
      <c r="M63" s="81">
        <v>4</v>
      </c>
      <c r="N63" s="91">
        <v>9</v>
      </c>
      <c r="O63" s="92">
        <v>0</v>
      </c>
      <c r="P63" s="93">
        <f>N63+O63</f>
        <v>9</v>
      </c>
      <c r="Q63" s="82">
        <f>IFERROR(P63/M63,"-")</f>
        <v>2.25</v>
      </c>
      <c r="R63" s="81">
        <v>0</v>
      </c>
      <c r="S63" s="81">
        <v>2</v>
      </c>
      <c r="T63" s="82">
        <f>IFERROR(S63/(O63+P63),"-")</f>
        <v>0.22222222222222</v>
      </c>
      <c r="U63" s="182"/>
      <c r="V63" s="84">
        <v>2</v>
      </c>
      <c r="W63" s="82">
        <f>IF(P63=0,"-",V63/P63)</f>
        <v>0.22222222222222</v>
      </c>
      <c r="X63" s="186">
        <v>16000</v>
      </c>
      <c r="Y63" s="187">
        <f>IFERROR(X63/P63,"-")</f>
        <v>1777.7777777778</v>
      </c>
      <c r="Z63" s="187">
        <f>IFERROR(X63/V63,"-")</f>
        <v>8000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>
        <v>1</v>
      </c>
      <c r="AN63" s="101">
        <f>IF(P63=0,"",IF(AM63=0,"",(AM63/P63)))</f>
        <v>0.11111111111111</v>
      </c>
      <c r="AO63" s="100"/>
      <c r="AP63" s="102">
        <f>IFERROR(AP63/AM63,"-")</f>
        <v>0</v>
      </c>
      <c r="AQ63" s="103"/>
      <c r="AR63" s="104">
        <f>IFERROR(AQ63/AM63,"-")</f>
        <v>0</v>
      </c>
      <c r="AS63" s="105"/>
      <c r="AT63" s="105"/>
      <c r="AU63" s="105"/>
      <c r="AV63" s="106">
        <v>1</v>
      </c>
      <c r="AW63" s="107">
        <f>IF(P63=0,"",IF(AV63=0,"",(AV63/P63)))</f>
        <v>0.11111111111111</v>
      </c>
      <c r="AX63" s="106"/>
      <c r="AY63" s="108">
        <f>IFERROR(AX63/AV63,"-")</f>
        <v>0</v>
      </c>
      <c r="AZ63" s="109"/>
      <c r="BA63" s="110">
        <f>IFERROR(AZ63/AV63,"-")</f>
        <v>0</v>
      </c>
      <c r="BB63" s="111"/>
      <c r="BC63" s="111"/>
      <c r="BD63" s="111"/>
      <c r="BE63" s="112">
        <v>1</v>
      </c>
      <c r="BF63" s="113">
        <f>IF(P63=0,"",IF(BE63=0,"",(BE63/P63)))</f>
        <v>0.11111111111111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5</v>
      </c>
      <c r="BO63" s="120">
        <f>IF(P63=0,"",IF(BN63=0,"",(BN63/P63)))</f>
        <v>0.55555555555556</v>
      </c>
      <c r="BP63" s="121">
        <v>1</v>
      </c>
      <c r="BQ63" s="122">
        <f>IFERROR(BP63/BN63,"-")</f>
        <v>0.2</v>
      </c>
      <c r="BR63" s="123">
        <v>13000</v>
      </c>
      <c r="BS63" s="124">
        <f>IFERROR(BR63/BN63,"-")</f>
        <v>2600</v>
      </c>
      <c r="BT63" s="125"/>
      <c r="BU63" s="125"/>
      <c r="BV63" s="125">
        <v>1</v>
      </c>
      <c r="BW63" s="126">
        <v>1</v>
      </c>
      <c r="BX63" s="127">
        <f>IF(P63=0,"",IF(BW63=0,"",(BW63/P63)))</f>
        <v>0.11111111111111</v>
      </c>
      <c r="BY63" s="128">
        <v>1</v>
      </c>
      <c r="BZ63" s="129">
        <f>IFERROR(BY63/BW63,"-")</f>
        <v>1</v>
      </c>
      <c r="CA63" s="130">
        <v>3000</v>
      </c>
      <c r="CB63" s="131">
        <f>IFERROR(CA63/BW63,"-")</f>
        <v>3000</v>
      </c>
      <c r="CC63" s="132">
        <v>1</v>
      </c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2</v>
      </c>
      <c r="CP63" s="141">
        <v>16000</v>
      </c>
      <c r="CQ63" s="141">
        <v>13000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13.7</v>
      </c>
      <c r="B64" s="203" t="s">
        <v>188</v>
      </c>
      <c r="C64" s="203"/>
      <c r="D64" s="203" t="s">
        <v>140</v>
      </c>
      <c r="E64" s="203" t="s">
        <v>160</v>
      </c>
      <c r="F64" s="203" t="s">
        <v>64</v>
      </c>
      <c r="G64" s="203" t="s">
        <v>189</v>
      </c>
      <c r="H64" s="90" t="s">
        <v>88</v>
      </c>
      <c r="I64" s="205" t="s">
        <v>99</v>
      </c>
      <c r="J64" s="188">
        <v>80000</v>
      </c>
      <c r="K64" s="81">
        <v>4</v>
      </c>
      <c r="L64" s="81">
        <v>0</v>
      </c>
      <c r="M64" s="81">
        <v>22</v>
      </c>
      <c r="N64" s="91">
        <v>0</v>
      </c>
      <c r="O64" s="92">
        <v>0</v>
      </c>
      <c r="P64" s="93">
        <f>N64+O64</f>
        <v>0</v>
      </c>
      <c r="Q64" s="82">
        <f>IFERROR(P64/M64,"-")</f>
        <v>0</v>
      </c>
      <c r="R64" s="81">
        <v>0</v>
      </c>
      <c r="S64" s="81">
        <v>0</v>
      </c>
      <c r="T64" s="82" t="str">
        <f>IFERROR(S64/(O64+P64),"-")</f>
        <v>-</v>
      </c>
      <c r="U64" s="182">
        <f>IFERROR(J64/SUM(P64:P65),"-")</f>
        <v>8000</v>
      </c>
      <c r="V64" s="84">
        <v>0</v>
      </c>
      <c r="W64" s="82" t="str">
        <f>IF(P64=0,"-",V64/P64)</f>
        <v>-</v>
      </c>
      <c r="X64" s="186">
        <v>0</v>
      </c>
      <c r="Y64" s="187" t="str">
        <f>IFERROR(X64/P64,"-")</f>
        <v>-</v>
      </c>
      <c r="Z64" s="187" t="str">
        <f>IFERROR(X64/V64,"-")</f>
        <v>-</v>
      </c>
      <c r="AA64" s="188">
        <f>SUM(X64:X65)-SUM(J64:J65)</f>
        <v>1016000</v>
      </c>
      <c r="AB64" s="85">
        <f>SUM(X64:X65)/SUM(J64:J65)</f>
        <v>13.7</v>
      </c>
      <c r="AC64" s="79"/>
      <c r="AD64" s="94"/>
      <c r="AE64" s="95" t="str">
        <f>IF(P64=0,"",IF(AD64=0,"",(AD64/P64)))</f>
        <v/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 t="str">
        <f>IF(P64=0,"",IF(AM64=0,"",(AM64/P64)))</f>
        <v/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 t="str">
        <f>IF(P64=0,"",IF(AV64=0,"",(AV64/P64)))</f>
        <v/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 t="str">
        <f>IF(P64=0,"",IF(BE64=0,"",(BE64/P64)))</f>
        <v/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 t="str">
        <f>IF(P64=0,"",IF(BN64=0,"",(BN64/P64)))</f>
        <v/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 t="str">
        <f>IF(P64=0,"",IF(BW64=0,"",(BW64/P64)))</f>
        <v/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 t="str">
        <f>IF(P64=0,"",IF(CF64=0,"",(CF64/P64)))</f>
        <v/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190</v>
      </c>
      <c r="C65" s="203"/>
      <c r="D65" s="203" t="s">
        <v>140</v>
      </c>
      <c r="E65" s="203" t="s">
        <v>160</v>
      </c>
      <c r="F65" s="203" t="s">
        <v>77</v>
      </c>
      <c r="G65" s="203"/>
      <c r="H65" s="90"/>
      <c r="I65" s="90"/>
      <c r="J65" s="188"/>
      <c r="K65" s="81">
        <v>35</v>
      </c>
      <c r="L65" s="81">
        <v>25</v>
      </c>
      <c r="M65" s="81">
        <v>4</v>
      </c>
      <c r="N65" s="91">
        <v>10</v>
      </c>
      <c r="O65" s="92">
        <v>0</v>
      </c>
      <c r="P65" s="93">
        <f>N65+O65</f>
        <v>10</v>
      </c>
      <c r="Q65" s="82">
        <f>IFERROR(P65/M65,"-")</f>
        <v>2.5</v>
      </c>
      <c r="R65" s="81">
        <v>1</v>
      </c>
      <c r="S65" s="81">
        <v>0</v>
      </c>
      <c r="T65" s="82">
        <f>IFERROR(S65/(O65+P65),"-")</f>
        <v>0</v>
      </c>
      <c r="U65" s="182"/>
      <c r="V65" s="84">
        <v>2</v>
      </c>
      <c r="W65" s="82">
        <f>IF(P65=0,"-",V65/P65)</f>
        <v>0.2</v>
      </c>
      <c r="X65" s="186">
        <v>1096000</v>
      </c>
      <c r="Y65" s="187">
        <f>IFERROR(X65/P65,"-")</f>
        <v>109600</v>
      </c>
      <c r="Z65" s="187">
        <f>IFERROR(X65/V65,"-")</f>
        <v>548000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>
        <v>1</v>
      </c>
      <c r="AW65" s="107">
        <f>IF(P65=0,"",IF(AV65=0,"",(AV65/P65)))</f>
        <v>0.1</v>
      </c>
      <c r="AX65" s="106"/>
      <c r="AY65" s="108">
        <f>IFERROR(AX65/AV65,"-")</f>
        <v>0</v>
      </c>
      <c r="AZ65" s="109"/>
      <c r="BA65" s="110">
        <f>IFERROR(AZ65/AV65,"-")</f>
        <v>0</v>
      </c>
      <c r="BB65" s="111"/>
      <c r="BC65" s="111"/>
      <c r="BD65" s="111"/>
      <c r="BE65" s="112">
        <v>2</v>
      </c>
      <c r="BF65" s="113">
        <f>IF(P65=0,"",IF(BE65=0,"",(BE65/P65)))</f>
        <v>0.2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3</v>
      </c>
      <c r="BO65" s="120">
        <f>IF(P65=0,"",IF(BN65=0,"",(BN65/P65)))</f>
        <v>0.3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4</v>
      </c>
      <c r="BX65" s="127">
        <f>IF(P65=0,"",IF(BW65=0,"",(BW65/P65)))</f>
        <v>0.4</v>
      </c>
      <c r="BY65" s="128">
        <v>2</v>
      </c>
      <c r="BZ65" s="129">
        <f>IFERROR(BY65/BW65,"-")</f>
        <v>0.5</v>
      </c>
      <c r="CA65" s="130">
        <v>1096000</v>
      </c>
      <c r="CB65" s="131">
        <f>IFERROR(CA65/BW65,"-")</f>
        <v>274000</v>
      </c>
      <c r="CC65" s="132"/>
      <c r="CD65" s="132"/>
      <c r="CE65" s="132">
        <v>2</v>
      </c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2</v>
      </c>
      <c r="CP65" s="141">
        <v>1096000</v>
      </c>
      <c r="CQ65" s="141">
        <v>1085000</v>
      </c>
      <c r="CR65" s="141"/>
      <c r="CS65" s="142" t="str">
        <f>IF(AND(CQ65=0,CR65=0),"",IF(AND(CQ65&lt;=100000,CR65&lt;=100000),"",IF(CQ65/CP65&gt;0.7,"男高",IF(CR65/CP65&gt;0.7,"女高",""))))</f>
        <v>男高</v>
      </c>
    </row>
    <row r="66" spans="1:98">
      <c r="A66" s="80">
        <f>AB66</f>
        <v>0.22</v>
      </c>
      <c r="B66" s="203" t="s">
        <v>191</v>
      </c>
      <c r="C66" s="203"/>
      <c r="D66" s="203" t="s">
        <v>62</v>
      </c>
      <c r="E66" s="203" t="s">
        <v>63</v>
      </c>
      <c r="F66" s="203" t="s">
        <v>64</v>
      </c>
      <c r="G66" s="203" t="s">
        <v>107</v>
      </c>
      <c r="H66" s="90" t="s">
        <v>192</v>
      </c>
      <c r="I66" s="90" t="s">
        <v>157</v>
      </c>
      <c r="J66" s="188">
        <v>50000</v>
      </c>
      <c r="K66" s="81">
        <v>6</v>
      </c>
      <c r="L66" s="81">
        <v>0</v>
      </c>
      <c r="M66" s="81">
        <v>20</v>
      </c>
      <c r="N66" s="91">
        <v>6</v>
      </c>
      <c r="O66" s="92">
        <v>0</v>
      </c>
      <c r="P66" s="93">
        <f>N66+O66</f>
        <v>6</v>
      </c>
      <c r="Q66" s="82">
        <f>IFERROR(P66/M66,"-")</f>
        <v>0.3</v>
      </c>
      <c r="R66" s="81">
        <v>1</v>
      </c>
      <c r="S66" s="81">
        <v>3</v>
      </c>
      <c r="T66" s="82">
        <f>IFERROR(S66/(O66+P66),"-")</f>
        <v>0.5</v>
      </c>
      <c r="U66" s="182">
        <f>IFERROR(J66/SUM(P66:P67),"-")</f>
        <v>8333.3333333333</v>
      </c>
      <c r="V66" s="84">
        <v>2</v>
      </c>
      <c r="W66" s="82">
        <f>IF(P66=0,"-",V66/P66)</f>
        <v>0.33333333333333</v>
      </c>
      <c r="X66" s="186">
        <v>11000</v>
      </c>
      <c r="Y66" s="187">
        <f>IFERROR(X66/P66,"-")</f>
        <v>1833.3333333333</v>
      </c>
      <c r="Z66" s="187">
        <f>IFERROR(X66/V66,"-")</f>
        <v>5500</v>
      </c>
      <c r="AA66" s="188">
        <f>SUM(X66:X67)-SUM(J66:J67)</f>
        <v>-39000</v>
      </c>
      <c r="AB66" s="85">
        <f>SUM(X66:X67)/SUM(J66:J67)</f>
        <v>0.22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>
        <v>1</v>
      </c>
      <c r="AN66" s="101">
        <f>IF(P66=0,"",IF(AM66=0,"",(AM66/P66)))</f>
        <v>0.16666666666667</v>
      </c>
      <c r="AO66" s="100"/>
      <c r="AP66" s="102">
        <f>IFERROR(AP66/AM66,"-")</f>
        <v>0</v>
      </c>
      <c r="AQ66" s="103"/>
      <c r="AR66" s="104">
        <f>IFERROR(AQ66/AM66,"-")</f>
        <v>0</v>
      </c>
      <c r="AS66" s="105"/>
      <c r="AT66" s="105"/>
      <c r="AU66" s="105"/>
      <c r="AV66" s="106">
        <v>1</v>
      </c>
      <c r="AW66" s="107">
        <f>IF(P66=0,"",IF(AV66=0,"",(AV66/P66)))</f>
        <v>0.16666666666667</v>
      </c>
      <c r="AX66" s="106"/>
      <c r="AY66" s="108">
        <f>IFERROR(AX66/AV66,"-")</f>
        <v>0</v>
      </c>
      <c r="AZ66" s="109"/>
      <c r="BA66" s="110">
        <f>IFERROR(AZ66/AV66,"-")</f>
        <v>0</v>
      </c>
      <c r="BB66" s="111"/>
      <c r="BC66" s="111"/>
      <c r="BD66" s="111"/>
      <c r="BE66" s="112">
        <v>1</v>
      </c>
      <c r="BF66" s="113">
        <f>IF(P66=0,"",IF(BE66=0,"",(BE66/P66)))</f>
        <v>0.16666666666667</v>
      </c>
      <c r="BG66" s="112">
        <v>1</v>
      </c>
      <c r="BH66" s="114">
        <f>IFERROR(BG66/BE66,"-")</f>
        <v>1</v>
      </c>
      <c r="BI66" s="115">
        <v>3000</v>
      </c>
      <c r="BJ66" s="116">
        <f>IFERROR(BI66/BE66,"-")</f>
        <v>3000</v>
      </c>
      <c r="BK66" s="117">
        <v>1</v>
      </c>
      <c r="BL66" s="117"/>
      <c r="BM66" s="117"/>
      <c r="BN66" s="119">
        <v>1</v>
      </c>
      <c r="BO66" s="120">
        <f>IF(P66=0,"",IF(BN66=0,"",(BN66/P66)))</f>
        <v>0.16666666666667</v>
      </c>
      <c r="BP66" s="121">
        <v>1</v>
      </c>
      <c r="BQ66" s="122">
        <f>IFERROR(BP66/BN66,"-")</f>
        <v>1</v>
      </c>
      <c r="BR66" s="123">
        <v>8000</v>
      </c>
      <c r="BS66" s="124">
        <f>IFERROR(BR66/BN66,"-")</f>
        <v>8000</v>
      </c>
      <c r="BT66" s="125"/>
      <c r="BU66" s="125">
        <v>1</v>
      </c>
      <c r="BV66" s="125"/>
      <c r="BW66" s="126">
        <v>2</v>
      </c>
      <c r="BX66" s="127">
        <f>IF(P66=0,"",IF(BW66=0,"",(BW66/P66)))</f>
        <v>0.33333333333333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2</v>
      </c>
      <c r="CP66" s="141">
        <v>11000</v>
      </c>
      <c r="CQ66" s="141">
        <v>8000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193</v>
      </c>
      <c r="C67" s="203"/>
      <c r="D67" s="203" t="s">
        <v>62</v>
      </c>
      <c r="E67" s="203" t="s">
        <v>63</v>
      </c>
      <c r="F67" s="203" t="s">
        <v>77</v>
      </c>
      <c r="G67" s="203"/>
      <c r="H67" s="90"/>
      <c r="I67" s="90"/>
      <c r="J67" s="188"/>
      <c r="K67" s="81">
        <v>5</v>
      </c>
      <c r="L67" s="81">
        <v>4</v>
      </c>
      <c r="M67" s="81">
        <v>0</v>
      </c>
      <c r="N67" s="91">
        <v>0</v>
      </c>
      <c r="O67" s="92">
        <v>0</v>
      </c>
      <c r="P67" s="93">
        <f>N67+O67</f>
        <v>0</v>
      </c>
      <c r="Q67" s="82" t="str">
        <f>IFERROR(P67/M67,"-")</f>
        <v>-</v>
      </c>
      <c r="R67" s="81">
        <v>0</v>
      </c>
      <c r="S67" s="81">
        <v>0</v>
      </c>
      <c r="T67" s="82" t="str">
        <f>IFERROR(S67/(O67+P67),"-")</f>
        <v>-</v>
      </c>
      <c r="U67" s="182"/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/>
      <c r="AB67" s="85"/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0.06</v>
      </c>
      <c r="B68" s="203" t="s">
        <v>194</v>
      </c>
      <c r="C68" s="203"/>
      <c r="D68" s="203" t="s">
        <v>140</v>
      </c>
      <c r="E68" s="203" t="s">
        <v>160</v>
      </c>
      <c r="F68" s="203" t="s">
        <v>64</v>
      </c>
      <c r="G68" s="203" t="s">
        <v>107</v>
      </c>
      <c r="H68" s="90" t="s">
        <v>192</v>
      </c>
      <c r="I68" s="205" t="s">
        <v>99</v>
      </c>
      <c r="J68" s="188">
        <v>50000</v>
      </c>
      <c r="K68" s="81">
        <v>7</v>
      </c>
      <c r="L68" s="81">
        <v>0</v>
      </c>
      <c r="M68" s="81">
        <v>28</v>
      </c>
      <c r="N68" s="91">
        <v>3</v>
      </c>
      <c r="O68" s="92">
        <v>0</v>
      </c>
      <c r="P68" s="93">
        <f>N68+O68</f>
        <v>3</v>
      </c>
      <c r="Q68" s="82">
        <f>IFERROR(P68/M68,"-")</f>
        <v>0.10714285714286</v>
      </c>
      <c r="R68" s="81">
        <v>0</v>
      </c>
      <c r="S68" s="81">
        <v>0</v>
      </c>
      <c r="T68" s="82">
        <f>IFERROR(S68/(O68+P68),"-")</f>
        <v>0</v>
      </c>
      <c r="U68" s="182">
        <f>IFERROR(J68/SUM(P68:P69),"-")</f>
        <v>7142.8571428571</v>
      </c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>
        <f>SUM(X68:X69)-SUM(J68:J69)</f>
        <v>-47000</v>
      </c>
      <c r="AB68" s="85">
        <f>SUM(X68:X69)/SUM(J68:J69)</f>
        <v>0.06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>
        <v>1</v>
      </c>
      <c r="AN68" s="101">
        <f>IF(P68=0,"",IF(AM68=0,"",(AM68/P68)))</f>
        <v>0.33333333333333</v>
      </c>
      <c r="AO68" s="100"/>
      <c r="AP68" s="102">
        <f>IFERROR(AP68/AM68,"-")</f>
        <v>0</v>
      </c>
      <c r="AQ68" s="103"/>
      <c r="AR68" s="104">
        <f>IFERROR(AQ68/AM68,"-")</f>
        <v>0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1</v>
      </c>
      <c r="BO68" s="120">
        <f>IF(P68=0,"",IF(BN68=0,"",(BN68/P68)))</f>
        <v>0.33333333333333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>
        <v>1</v>
      </c>
      <c r="BX68" s="127">
        <f>IF(P68=0,"",IF(BW68=0,"",(BW68/P68)))</f>
        <v>0.33333333333333</v>
      </c>
      <c r="BY68" s="128"/>
      <c r="BZ68" s="129">
        <f>IFERROR(BY68/BW68,"-")</f>
        <v>0</v>
      </c>
      <c r="CA68" s="130"/>
      <c r="CB68" s="131">
        <f>IFERROR(CA68/BW68,"-")</f>
        <v>0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195</v>
      </c>
      <c r="C69" s="203"/>
      <c r="D69" s="203" t="s">
        <v>140</v>
      </c>
      <c r="E69" s="203" t="s">
        <v>160</v>
      </c>
      <c r="F69" s="203" t="s">
        <v>77</v>
      </c>
      <c r="G69" s="203"/>
      <c r="H69" s="90"/>
      <c r="I69" s="90"/>
      <c r="J69" s="188"/>
      <c r="K69" s="81">
        <v>15</v>
      </c>
      <c r="L69" s="81">
        <v>11</v>
      </c>
      <c r="M69" s="81">
        <v>4</v>
      </c>
      <c r="N69" s="91">
        <v>4</v>
      </c>
      <c r="O69" s="92">
        <v>0</v>
      </c>
      <c r="P69" s="93">
        <f>N69+O69</f>
        <v>4</v>
      </c>
      <c r="Q69" s="82">
        <f>IFERROR(P69/M69,"-")</f>
        <v>1</v>
      </c>
      <c r="R69" s="81">
        <v>1</v>
      </c>
      <c r="S69" s="81">
        <v>0</v>
      </c>
      <c r="T69" s="82">
        <f>IFERROR(S69/(O69+P69),"-")</f>
        <v>0</v>
      </c>
      <c r="U69" s="182"/>
      <c r="V69" s="84">
        <v>1</v>
      </c>
      <c r="W69" s="82">
        <f>IF(P69=0,"-",V69/P69)</f>
        <v>0.25</v>
      </c>
      <c r="X69" s="186">
        <v>3000</v>
      </c>
      <c r="Y69" s="187">
        <f>IFERROR(X69/P69,"-")</f>
        <v>750</v>
      </c>
      <c r="Z69" s="187">
        <f>IFERROR(X69/V69,"-")</f>
        <v>3000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>
        <v>1</v>
      </c>
      <c r="AN69" s="101">
        <f>IF(P69=0,"",IF(AM69=0,"",(AM69/P69)))</f>
        <v>0.25</v>
      </c>
      <c r="AO69" s="100"/>
      <c r="AP69" s="102">
        <f>IFERROR(AP69/AM69,"-")</f>
        <v>0</v>
      </c>
      <c r="AQ69" s="103"/>
      <c r="AR69" s="104">
        <f>IFERROR(AQ69/AM69,"-")</f>
        <v>0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1</v>
      </c>
      <c r="BF69" s="113">
        <f>IF(P69=0,"",IF(BE69=0,"",(BE69/P69)))</f>
        <v>0.25</v>
      </c>
      <c r="BG69" s="112">
        <v>1</v>
      </c>
      <c r="BH69" s="114">
        <f>IFERROR(BG69/BE69,"-")</f>
        <v>1</v>
      </c>
      <c r="BI69" s="115">
        <v>3000</v>
      </c>
      <c r="BJ69" s="116">
        <f>IFERROR(BI69/BE69,"-")</f>
        <v>3000</v>
      </c>
      <c r="BK69" s="117">
        <v>1</v>
      </c>
      <c r="BL69" s="117"/>
      <c r="BM69" s="117"/>
      <c r="BN69" s="119">
        <v>1</v>
      </c>
      <c r="BO69" s="120">
        <f>IF(P69=0,"",IF(BN69=0,"",(BN69/P69)))</f>
        <v>0.25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>
        <v>1</v>
      </c>
      <c r="BX69" s="127">
        <f>IF(P69=0,"",IF(BW69=0,"",(BW69/P69)))</f>
        <v>0.25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1</v>
      </c>
      <c r="CP69" s="141">
        <v>3000</v>
      </c>
      <c r="CQ69" s="141">
        <v>3000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0.7</v>
      </c>
      <c r="B70" s="203" t="s">
        <v>196</v>
      </c>
      <c r="C70" s="203"/>
      <c r="D70" s="203" t="s">
        <v>197</v>
      </c>
      <c r="E70" s="203" t="s">
        <v>198</v>
      </c>
      <c r="F70" s="203" t="s">
        <v>64</v>
      </c>
      <c r="G70" s="203" t="s">
        <v>183</v>
      </c>
      <c r="H70" s="90" t="s">
        <v>199</v>
      </c>
      <c r="I70" s="205" t="s">
        <v>108</v>
      </c>
      <c r="J70" s="188">
        <v>100000</v>
      </c>
      <c r="K70" s="81">
        <v>0</v>
      </c>
      <c r="L70" s="81">
        <v>0</v>
      </c>
      <c r="M70" s="81">
        <v>20</v>
      </c>
      <c r="N70" s="91">
        <v>0</v>
      </c>
      <c r="O70" s="92">
        <v>0</v>
      </c>
      <c r="P70" s="93">
        <f>N70+O70</f>
        <v>0</v>
      </c>
      <c r="Q70" s="82">
        <f>IFERROR(P70/M70,"-")</f>
        <v>0</v>
      </c>
      <c r="R70" s="81">
        <v>0</v>
      </c>
      <c r="S70" s="81">
        <v>0</v>
      </c>
      <c r="T70" s="82" t="str">
        <f>IFERROR(S70/(O70+P70),"-")</f>
        <v>-</v>
      </c>
      <c r="U70" s="182">
        <f>IFERROR(J70/SUM(P70:P74),"-")</f>
        <v>9090.9090909091</v>
      </c>
      <c r="V70" s="84">
        <v>0</v>
      </c>
      <c r="W70" s="82" t="str">
        <f>IF(P70=0,"-",V70/P70)</f>
        <v>-</v>
      </c>
      <c r="X70" s="186">
        <v>0</v>
      </c>
      <c r="Y70" s="187" t="str">
        <f>IFERROR(X70/P70,"-")</f>
        <v>-</v>
      </c>
      <c r="Z70" s="187" t="str">
        <f>IFERROR(X70/V70,"-")</f>
        <v>-</v>
      </c>
      <c r="AA70" s="188">
        <f>SUM(X70:X74)-SUM(J70:J74)</f>
        <v>-30000</v>
      </c>
      <c r="AB70" s="85">
        <f>SUM(X70:X74)/SUM(J70:J74)</f>
        <v>0.7</v>
      </c>
      <c r="AC70" s="79"/>
      <c r="AD70" s="94"/>
      <c r="AE70" s="95" t="str">
        <f>IF(P70=0,"",IF(AD70=0,"",(AD70/P70)))</f>
        <v/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 t="str">
        <f>IF(P70=0,"",IF(AM70=0,"",(AM70/P70)))</f>
        <v/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 t="str">
        <f>IF(P70=0,"",IF(AV70=0,"",(AV70/P70)))</f>
        <v/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 t="str">
        <f>IF(P70=0,"",IF(BE70=0,"",(BE70/P70)))</f>
        <v/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 t="str">
        <f>IF(P70=0,"",IF(BN70=0,"",(BN70/P70)))</f>
        <v/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 t="str">
        <f>IF(P70=0,"",IF(BW70=0,"",(BW70/P70)))</f>
        <v/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 t="str">
        <f>IF(P70=0,"",IF(CF70=0,"",(CF70/P70)))</f>
        <v/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200</v>
      </c>
      <c r="C71" s="203"/>
      <c r="D71" s="203" t="s">
        <v>201</v>
      </c>
      <c r="E71" s="203" t="s">
        <v>117</v>
      </c>
      <c r="F71" s="203" t="s">
        <v>64</v>
      </c>
      <c r="G71" s="203" t="s">
        <v>183</v>
      </c>
      <c r="H71" s="90" t="s">
        <v>199</v>
      </c>
      <c r="I71" s="204" t="s">
        <v>67</v>
      </c>
      <c r="J71" s="188"/>
      <c r="K71" s="81">
        <v>6</v>
      </c>
      <c r="L71" s="81">
        <v>0</v>
      </c>
      <c r="M71" s="81">
        <v>21</v>
      </c>
      <c r="N71" s="91">
        <v>2</v>
      </c>
      <c r="O71" s="92">
        <v>0</v>
      </c>
      <c r="P71" s="93">
        <f>N71+O71</f>
        <v>2</v>
      </c>
      <c r="Q71" s="82">
        <f>IFERROR(P71/M71,"-")</f>
        <v>0.095238095238095</v>
      </c>
      <c r="R71" s="81">
        <v>0</v>
      </c>
      <c r="S71" s="81">
        <v>1</v>
      </c>
      <c r="T71" s="82">
        <f>IFERROR(S71/(O71+P71),"-")</f>
        <v>0.5</v>
      </c>
      <c r="U71" s="182"/>
      <c r="V71" s="84">
        <v>1</v>
      </c>
      <c r="W71" s="82">
        <f>IF(P71=0,"-",V71/P71)</f>
        <v>0.5</v>
      </c>
      <c r="X71" s="186">
        <v>63000</v>
      </c>
      <c r="Y71" s="187">
        <f>IFERROR(X71/P71,"-")</f>
        <v>31500</v>
      </c>
      <c r="Z71" s="187">
        <f>IFERROR(X71/V71,"-")</f>
        <v>63000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1</v>
      </c>
      <c r="BO71" s="120">
        <f>IF(P71=0,"",IF(BN71=0,"",(BN71/P71)))</f>
        <v>0.5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>
        <v>1</v>
      </c>
      <c r="BX71" s="127">
        <f>IF(P71=0,"",IF(BW71=0,"",(BW71/P71)))</f>
        <v>0.5</v>
      </c>
      <c r="BY71" s="128">
        <v>1</v>
      </c>
      <c r="BZ71" s="129">
        <f>IFERROR(BY71/BW71,"-")</f>
        <v>1</v>
      </c>
      <c r="CA71" s="130">
        <v>63000</v>
      </c>
      <c r="CB71" s="131">
        <f>IFERROR(CA71/BW71,"-")</f>
        <v>63000</v>
      </c>
      <c r="CC71" s="132"/>
      <c r="CD71" s="132"/>
      <c r="CE71" s="132">
        <v>1</v>
      </c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1</v>
      </c>
      <c r="CP71" s="141">
        <v>63000</v>
      </c>
      <c r="CQ71" s="141">
        <v>63000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202</v>
      </c>
      <c r="C72" s="203"/>
      <c r="D72" s="203" t="s">
        <v>203</v>
      </c>
      <c r="E72" s="203" t="s">
        <v>120</v>
      </c>
      <c r="F72" s="203" t="s">
        <v>64</v>
      </c>
      <c r="G72" s="203" t="s">
        <v>183</v>
      </c>
      <c r="H72" s="90" t="s">
        <v>199</v>
      </c>
      <c r="I72" s="205" t="s">
        <v>103</v>
      </c>
      <c r="J72" s="188"/>
      <c r="K72" s="81">
        <v>5</v>
      </c>
      <c r="L72" s="81">
        <v>0</v>
      </c>
      <c r="M72" s="81">
        <v>24</v>
      </c>
      <c r="N72" s="91">
        <v>2</v>
      </c>
      <c r="O72" s="92">
        <v>0</v>
      </c>
      <c r="P72" s="93">
        <f>N72+O72</f>
        <v>2</v>
      </c>
      <c r="Q72" s="82">
        <f>IFERROR(P72/M72,"-")</f>
        <v>0.083333333333333</v>
      </c>
      <c r="R72" s="81">
        <v>0</v>
      </c>
      <c r="S72" s="81">
        <v>0</v>
      </c>
      <c r="T72" s="82">
        <f>IFERROR(S72/(O72+P72),"-")</f>
        <v>0</v>
      </c>
      <c r="U72" s="182"/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1</v>
      </c>
      <c r="BO72" s="120">
        <f>IF(P72=0,"",IF(BN72=0,"",(BN72/P72)))</f>
        <v>0.5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>
        <v>1</v>
      </c>
      <c r="BX72" s="127">
        <f>IF(P72=0,"",IF(BW72=0,"",(BW72/P72)))</f>
        <v>0.5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204</v>
      </c>
      <c r="C73" s="203"/>
      <c r="D73" s="203" t="s">
        <v>205</v>
      </c>
      <c r="E73" s="203" t="s">
        <v>206</v>
      </c>
      <c r="F73" s="203" t="s">
        <v>64</v>
      </c>
      <c r="G73" s="203" t="s">
        <v>183</v>
      </c>
      <c r="H73" s="90" t="s">
        <v>199</v>
      </c>
      <c r="I73" s="204" t="s">
        <v>207</v>
      </c>
      <c r="J73" s="188"/>
      <c r="K73" s="81">
        <v>6</v>
      </c>
      <c r="L73" s="81">
        <v>0</v>
      </c>
      <c r="M73" s="81">
        <v>33</v>
      </c>
      <c r="N73" s="91">
        <v>1</v>
      </c>
      <c r="O73" s="92">
        <v>0</v>
      </c>
      <c r="P73" s="93">
        <f>N73+O73</f>
        <v>1</v>
      </c>
      <c r="Q73" s="82">
        <f>IFERROR(P73/M73,"-")</f>
        <v>0.03030303030303</v>
      </c>
      <c r="R73" s="81">
        <v>0</v>
      </c>
      <c r="S73" s="81">
        <v>1</v>
      </c>
      <c r="T73" s="82">
        <f>IFERROR(S73/(O73+P73),"-")</f>
        <v>1</v>
      </c>
      <c r="U73" s="182"/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>
        <v>1</v>
      </c>
      <c r="BO73" s="120">
        <f>IF(P73=0,"",IF(BN73=0,"",(BN73/P73)))</f>
        <v>1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208</v>
      </c>
      <c r="C74" s="203"/>
      <c r="D74" s="203" t="s">
        <v>125</v>
      </c>
      <c r="E74" s="203" t="s">
        <v>125</v>
      </c>
      <c r="F74" s="203" t="s">
        <v>77</v>
      </c>
      <c r="G74" s="203" t="s">
        <v>209</v>
      </c>
      <c r="H74" s="90"/>
      <c r="I74" s="90"/>
      <c r="J74" s="188"/>
      <c r="K74" s="81">
        <v>47</v>
      </c>
      <c r="L74" s="81">
        <v>38</v>
      </c>
      <c r="M74" s="81">
        <v>3</v>
      </c>
      <c r="N74" s="91">
        <v>6</v>
      </c>
      <c r="O74" s="92">
        <v>0</v>
      </c>
      <c r="P74" s="93">
        <f>N74+O74</f>
        <v>6</v>
      </c>
      <c r="Q74" s="82">
        <f>IFERROR(P74/M74,"-")</f>
        <v>2</v>
      </c>
      <c r="R74" s="81">
        <v>0</v>
      </c>
      <c r="S74" s="81">
        <v>2</v>
      </c>
      <c r="T74" s="82">
        <f>IFERROR(S74/(O74+P74),"-")</f>
        <v>0.33333333333333</v>
      </c>
      <c r="U74" s="182"/>
      <c r="V74" s="84">
        <v>2</v>
      </c>
      <c r="W74" s="82">
        <f>IF(P74=0,"-",V74/P74)</f>
        <v>0.33333333333333</v>
      </c>
      <c r="X74" s="186">
        <v>7000</v>
      </c>
      <c r="Y74" s="187">
        <f>IFERROR(X74/P74,"-")</f>
        <v>1166.6666666667</v>
      </c>
      <c r="Z74" s="187">
        <f>IFERROR(X74/V74,"-")</f>
        <v>3500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3</v>
      </c>
      <c r="BF74" s="113">
        <f>IF(P74=0,"",IF(BE74=0,"",(BE74/P74)))</f>
        <v>0.5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3</v>
      </c>
      <c r="BO74" s="120">
        <f>IF(P74=0,"",IF(BN74=0,"",(BN74/P74)))</f>
        <v>0.5</v>
      </c>
      <c r="BP74" s="121">
        <v>2</v>
      </c>
      <c r="BQ74" s="122">
        <f>IFERROR(BP74/BN74,"-")</f>
        <v>0.66666666666667</v>
      </c>
      <c r="BR74" s="123">
        <v>7000</v>
      </c>
      <c r="BS74" s="124">
        <f>IFERROR(BR74/BN74,"-")</f>
        <v>2333.3333333333</v>
      </c>
      <c r="BT74" s="125">
        <v>1</v>
      </c>
      <c r="BU74" s="125"/>
      <c r="BV74" s="125">
        <v>1</v>
      </c>
      <c r="BW74" s="126"/>
      <c r="BX74" s="127">
        <f>IF(P74=0,"",IF(BW74=0,"",(BW74/P74)))</f>
        <v>0</v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2</v>
      </c>
      <c r="CP74" s="141">
        <v>7000</v>
      </c>
      <c r="CQ74" s="141">
        <v>6000</v>
      </c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1.02</v>
      </c>
      <c r="B75" s="203" t="s">
        <v>210</v>
      </c>
      <c r="C75" s="203"/>
      <c r="D75" s="203" t="s">
        <v>62</v>
      </c>
      <c r="E75" s="203" t="s">
        <v>63</v>
      </c>
      <c r="F75" s="203" t="s">
        <v>64</v>
      </c>
      <c r="G75" s="203" t="s">
        <v>211</v>
      </c>
      <c r="H75" s="90" t="s">
        <v>66</v>
      </c>
      <c r="I75" s="205" t="s">
        <v>169</v>
      </c>
      <c r="J75" s="188">
        <v>150000</v>
      </c>
      <c r="K75" s="81">
        <v>11</v>
      </c>
      <c r="L75" s="81">
        <v>0</v>
      </c>
      <c r="M75" s="81">
        <v>52</v>
      </c>
      <c r="N75" s="91">
        <v>6</v>
      </c>
      <c r="O75" s="92">
        <v>0</v>
      </c>
      <c r="P75" s="93">
        <f>N75+O75</f>
        <v>6</v>
      </c>
      <c r="Q75" s="82">
        <f>IFERROR(P75/M75,"-")</f>
        <v>0.11538461538462</v>
      </c>
      <c r="R75" s="81">
        <v>1</v>
      </c>
      <c r="S75" s="81">
        <v>0</v>
      </c>
      <c r="T75" s="82">
        <f>IFERROR(S75/(O75+P75),"-")</f>
        <v>0</v>
      </c>
      <c r="U75" s="182">
        <f>IFERROR(J75/SUM(P75:P76),"-")</f>
        <v>12500</v>
      </c>
      <c r="V75" s="84">
        <v>2</v>
      </c>
      <c r="W75" s="82">
        <f>IF(P75=0,"-",V75/P75)</f>
        <v>0.33333333333333</v>
      </c>
      <c r="X75" s="186">
        <v>153000</v>
      </c>
      <c r="Y75" s="187">
        <f>IFERROR(X75/P75,"-")</f>
        <v>25500</v>
      </c>
      <c r="Z75" s="187">
        <f>IFERROR(X75/V75,"-")</f>
        <v>76500</v>
      </c>
      <c r="AA75" s="188">
        <f>SUM(X75:X76)-SUM(J75:J76)</f>
        <v>3000</v>
      </c>
      <c r="AB75" s="85">
        <f>SUM(X75:X76)/SUM(J75:J76)</f>
        <v>1.02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>
        <v>4</v>
      </c>
      <c r="BF75" s="113">
        <f>IF(P75=0,"",IF(BE75=0,"",(BE75/P75)))</f>
        <v>0.66666666666667</v>
      </c>
      <c r="BG75" s="112">
        <v>1</v>
      </c>
      <c r="BH75" s="114">
        <f>IFERROR(BG75/BE75,"-")</f>
        <v>0.25</v>
      </c>
      <c r="BI75" s="115">
        <v>3000</v>
      </c>
      <c r="BJ75" s="116">
        <f>IFERROR(BI75/BE75,"-")</f>
        <v>750</v>
      </c>
      <c r="BK75" s="117">
        <v>1</v>
      </c>
      <c r="BL75" s="117"/>
      <c r="BM75" s="117"/>
      <c r="BN75" s="119"/>
      <c r="BO75" s="120">
        <f>IF(P75=0,"",IF(BN75=0,"",(BN75/P75)))</f>
        <v>0</v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>
        <v>2</v>
      </c>
      <c r="BX75" s="127">
        <f>IF(P75=0,"",IF(BW75=0,"",(BW75/P75)))</f>
        <v>0.33333333333333</v>
      </c>
      <c r="BY75" s="128">
        <v>1</v>
      </c>
      <c r="BZ75" s="129">
        <f>IFERROR(BY75/BW75,"-")</f>
        <v>0.5</v>
      </c>
      <c r="CA75" s="130">
        <v>150000</v>
      </c>
      <c r="CB75" s="131">
        <f>IFERROR(CA75/BW75,"-")</f>
        <v>75000</v>
      </c>
      <c r="CC75" s="132"/>
      <c r="CD75" s="132"/>
      <c r="CE75" s="132">
        <v>1</v>
      </c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2</v>
      </c>
      <c r="CP75" s="141">
        <v>153000</v>
      </c>
      <c r="CQ75" s="141">
        <v>150000</v>
      </c>
      <c r="CR75" s="141"/>
      <c r="CS75" s="142" t="str">
        <f>IF(AND(CQ75=0,CR75=0),"",IF(AND(CQ75&lt;=100000,CR75&lt;=100000),"",IF(CQ75/CP75&gt;0.7,"男高",IF(CR75/CP75&gt;0.7,"女高",""))))</f>
        <v>男高</v>
      </c>
    </row>
    <row r="76" spans="1:98">
      <c r="A76" s="80"/>
      <c r="B76" s="203" t="s">
        <v>212</v>
      </c>
      <c r="C76" s="203"/>
      <c r="D76" s="203" t="s">
        <v>62</v>
      </c>
      <c r="E76" s="203" t="s">
        <v>63</v>
      </c>
      <c r="F76" s="203" t="s">
        <v>77</v>
      </c>
      <c r="G76" s="203"/>
      <c r="H76" s="90"/>
      <c r="I76" s="90"/>
      <c r="J76" s="188"/>
      <c r="K76" s="81">
        <v>31</v>
      </c>
      <c r="L76" s="81">
        <v>21</v>
      </c>
      <c r="M76" s="81">
        <v>1</v>
      </c>
      <c r="N76" s="91">
        <v>5</v>
      </c>
      <c r="O76" s="92">
        <v>1</v>
      </c>
      <c r="P76" s="93">
        <f>N76+O76</f>
        <v>6</v>
      </c>
      <c r="Q76" s="82">
        <f>IFERROR(P76/M76,"-")</f>
        <v>6</v>
      </c>
      <c r="R76" s="81">
        <v>0</v>
      </c>
      <c r="S76" s="81">
        <v>1</v>
      </c>
      <c r="T76" s="82">
        <f>IFERROR(S76/(O76+P76),"-")</f>
        <v>0.14285714285714</v>
      </c>
      <c r="U76" s="182"/>
      <c r="V76" s="84">
        <v>0</v>
      </c>
      <c r="W76" s="82">
        <f>IF(P76=0,"-",V76/P76)</f>
        <v>0</v>
      </c>
      <c r="X76" s="186">
        <v>0</v>
      </c>
      <c r="Y76" s="187">
        <f>IFERROR(X76/P76,"-")</f>
        <v>0</v>
      </c>
      <c r="Z76" s="187" t="str">
        <f>IFERROR(X76/V76,"-")</f>
        <v>-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>
        <v>2</v>
      </c>
      <c r="AW76" s="107">
        <f>IF(P76=0,"",IF(AV76=0,"",(AV76/P76)))</f>
        <v>0.33333333333333</v>
      </c>
      <c r="AX76" s="106"/>
      <c r="AY76" s="108">
        <f>IFERROR(AX76/AV76,"-")</f>
        <v>0</v>
      </c>
      <c r="AZ76" s="109"/>
      <c r="BA76" s="110">
        <f>IFERROR(AZ76/AV76,"-")</f>
        <v>0</v>
      </c>
      <c r="BB76" s="111"/>
      <c r="BC76" s="111"/>
      <c r="BD76" s="111"/>
      <c r="BE76" s="112">
        <v>1</v>
      </c>
      <c r="BF76" s="113">
        <f>IF(P76=0,"",IF(BE76=0,"",(BE76/P76)))</f>
        <v>0.16666666666667</v>
      </c>
      <c r="BG76" s="112"/>
      <c r="BH76" s="114">
        <f>IFERROR(BG76/BE76,"-")</f>
        <v>0</v>
      </c>
      <c r="BI76" s="115"/>
      <c r="BJ76" s="116">
        <f>IFERROR(BI76/BE76,"-")</f>
        <v>0</v>
      </c>
      <c r="BK76" s="117"/>
      <c r="BL76" s="117"/>
      <c r="BM76" s="117"/>
      <c r="BN76" s="119">
        <v>1</v>
      </c>
      <c r="BO76" s="120">
        <f>IF(P76=0,"",IF(BN76=0,"",(BN76/P76)))</f>
        <v>0.16666666666667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>
        <v>2</v>
      </c>
      <c r="BX76" s="127">
        <f>IF(P76=0,"",IF(BW76=0,"",(BW76/P76)))</f>
        <v>0.33333333333333</v>
      </c>
      <c r="BY76" s="128"/>
      <c r="BZ76" s="129">
        <f>IFERROR(BY76/BW76,"-")</f>
        <v>0</v>
      </c>
      <c r="CA76" s="130"/>
      <c r="CB76" s="131">
        <f>IFERROR(CA76/BW76,"-")</f>
        <v>0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0.88888888888889</v>
      </c>
      <c r="B77" s="203" t="s">
        <v>213</v>
      </c>
      <c r="C77" s="203"/>
      <c r="D77" s="203" t="s">
        <v>151</v>
      </c>
      <c r="E77" s="203" t="s">
        <v>152</v>
      </c>
      <c r="F77" s="203" t="s">
        <v>64</v>
      </c>
      <c r="G77" s="203" t="s">
        <v>211</v>
      </c>
      <c r="H77" s="90" t="s">
        <v>88</v>
      </c>
      <c r="I77" s="205" t="s">
        <v>103</v>
      </c>
      <c r="J77" s="188">
        <v>90000</v>
      </c>
      <c r="K77" s="81">
        <v>12</v>
      </c>
      <c r="L77" s="81">
        <v>0</v>
      </c>
      <c r="M77" s="81">
        <v>29</v>
      </c>
      <c r="N77" s="91">
        <v>3</v>
      </c>
      <c r="O77" s="92">
        <v>0</v>
      </c>
      <c r="P77" s="93">
        <f>N77+O77</f>
        <v>3</v>
      </c>
      <c r="Q77" s="82">
        <f>IFERROR(P77/M77,"-")</f>
        <v>0.10344827586207</v>
      </c>
      <c r="R77" s="81">
        <v>0</v>
      </c>
      <c r="S77" s="81">
        <v>1</v>
      </c>
      <c r="T77" s="82">
        <f>IFERROR(S77/(O77+P77),"-")</f>
        <v>0.33333333333333</v>
      </c>
      <c r="U77" s="182">
        <f>IFERROR(J77/SUM(P77:P78),"-")</f>
        <v>22500</v>
      </c>
      <c r="V77" s="84">
        <v>1</v>
      </c>
      <c r="W77" s="82">
        <f>IF(P77=0,"-",V77/P77)</f>
        <v>0.33333333333333</v>
      </c>
      <c r="X77" s="186">
        <v>80000</v>
      </c>
      <c r="Y77" s="187">
        <f>IFERROR(X77/P77,"-")</f>
        <v>26666.666666667</v>
      </c>
      <c r="Z77" s="187">
        <f>IFERROR(X77/V77,"-")</f>
        <v>80000</v>
      </c>
      <c r="AA77" s="188">
        <f>SUM(X77:X78)-SUM(J77:J78)</f>
        <v>-10000</v>
      </c>
      <c r="AB77" s="85">
        <f>SUM(X77:X78)/SUM(J77:J78)</f>
        <v>0.88888888888889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>
        <v>2</v>
      </c>
      <c r="BF77" s="113">
        <f>IF(P77=0,"",IF(BE77=0,"",(BE77/P77)))</f>
        <v>0.66666666666667</v>
      </c>
      <c r="BG77" s="112"/>
      <c r="BH77" s="114">
        <f>IFERROR(BG77/BE77,"-")</f>
        <v>0</v>
      </c>
      <c r="BI77" s="115"/>
      <c r="BJ77" s="116">
        <f>IFERROR(BI77/BE77,"-")</f>
        <v>0</v>
      </c>
      <c r="BK77" s="117"/>
      <c r="BL77" s="117"/>
      <c r="BM77" s="117"/>
      <c r="BN77" s="119"/>
      <c r="BO77" s="120">
        <f>IF(P77=0,"",IF(BN77=0,"",(BN77/P77)))</f>
        <v>0</v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>
        <v>1</v>
      </c>
      <c r="BX77" s="127">
        <f>IF(P77=0,"",IF(BW77=0,"",(BW77/P77)))</f>
        <v>0.33333333333333</v>
      </c>
      <c r="BY77" s="128">
        <v>1</v>
      </c>
      <c r="BZ77" s="129">
        <f>IFERROR(BY77/BW77,"-")</f>
        <v>1</v>
      </c>
      <c r="CA77" s="130">
        <v>80000</v>
      </c>
      <c r="CB77" s="131">
        <f>IFERROR(CA77/BW77,"-")</f>
        <v>80000</v>
      </c>
      <c r="CC77" s="132"/>
      <c r="CD77" s="132"/>
      <c r="CE77" s="132">
        <v>1</v>
      </c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1</v>
      </c>
      <c r="CP77" s="141">
        <v>80000</v>
      </c>
      <c r="CQ77" s="141">
        <v>80000</v>
      </c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214</v>
      </c>
      <c r="C78" s="203"/>
      <c r="D78" s="203" t="s">
        <v>151</v>
      </c>
      <c r="E78" s="203" t="s">
        <v>152</v>
      </c>
      <c r="F78" s="203" t="s">
        <v>77</v>
      </c>
      <c r="G78" s="203"/>
      <c r="H78" s="90"/>
      <c r="I78" s="90"/>
      <c r="J78" s="188"/>
      <c r="K78" s="81">
        <v>15</v>
      </c>
      <c r="L78" s="81">
        <v>12</v>
      </c>
      <c r="M78" s="81">
        <v>11</v>
      </c>
      <c r="N78" s="91">
        <v>1</v>
      </c>
      <c r="O78" s="92">
        <v>0</v>
      </c>
      <c r="P78" s="93">
        <f>N78+O78</f>
        <v>1</v>
      </c>
      <c r="Q78" s="82">
        <f>IFERROR(P78/M78,"-")</f>
        <v>0.090909090909091</v>
      </c>
      <c r="R78" s="81">
        <v>0</v>
      </c>
      <c r="S78" s="81">
        <v>0</v>
      </c>
      <c r="T78" s="82">
        <f>IFERROR(S78/(O78+P78),"-")</f>
        <v>0</v>
      </c>
      <c r="U78" s="182"/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>
        <v>1</v>
      </c>
      <c r="BF78" s="113">
        <f>IF(P78=0,"",IF(BE78=0,"",(BE78/P78)))</f>
        <v>1</v>
      </c>
      <c r="BG78" s="112"/>
      <c r="BH78" s="114">
        <f>IFERROR(BG78/BE78,"-")</f>
        <v>0</v>
      </c>
      <c r="BI78" s="115"/>
      <c r="BJ78" s="116">
        <f>IFERROR(BI78/BE78,"-")</f>
        <v>0</v>
      </c>
      <c r="BK78" s="117"/>
      <c r="BL78" s="117"/>
      <c r="BM78" s="117"/>
      <c r="BN78" s="119"/>
      <c r="BO78" s="120">
        <f>IF(P78=0,"",IF(BN78=0,"",(BN78/P78)))</f>
        <v>0</v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>
        <f>AB79</f>
        <v>0.61052631578947</v>
      </c>
      <c r="B79" s="203" t="s">
        <v>215</v>
      </c>
      <c r="C79" s="203"/>
      <c r="D79" s="203" t="s">
        <v>62</v>
      </c>
      <c r="E79" s="203" t="s">
        <v>63</v>
      </c>
      <c r="F79" s="203" t="s">
        <v>64</v>
      </c>
      <c r="G79" s="203" t="s">
        <v>216</v>
      </c>
      <c r="H79" s="90" t="s">
        <v>66</v>
      </c>
      <c r="I79" s="205" t="s">
        <v>108</v>
      </c>
      <c r="J79" s="188">
        <v>190000</v>
      </c>
      <c r="K79" s="81">
        <v>11</v>
      </c>
      <c r="L79" s="81">
        <v>0</v>
      </c>
      <c r="M79" s="81">
        <v>33</v>
      </c>
      <c r="N79" s="91">
        <v>5</v>
      </c>
      <c r="O79" s="92">
        <v>0</v>
      </c>
      <c r="P79" s="93">
        <f>N79+O79</f>
        <v>5</v>
      </c>
      <c r="Q79" s="82">
        <f>IFERROR(P79/M79,"-")</f>
        <v>0.15151515151515</v>
      </c>
      <c r="R79" s="81">
        <v>1</v>
      </c>
      <c r="S79" s="81">
        <v>3</v>
      </c>
      <c r="T79" s="82">
        <f>IFERROR(S79/(O79+P79),"-")</f>
        <v>0.6</v>
      </c>
      <c r="U79" s="182">
        <f>IFERROR(J79/SUM(P79:P80),"-")</f>
        <v>15833.333333333</v>
      </c>
      <c r="V79" s="84">
        <v>2</v>
      </c>
      <c r="W79" s="82">
        <f>IF(P79=0,"-",V79/P79)</f>
        <v>0.4</v>
      </c>
      <c r="X79" s="186">
        <v>110000</v>
      </c>
      <c r="Y79" s="187">
        <f>IFERROR(X79/P79,"-")</f>
        <v>22000</v>
      </c>
      <c r="Z79" s="187">
        <f>IFERROR(X79/V79,"-")</f>
        <v>55000</v>
      </c>
      <c r="AA79" s="188">
        <f>SUM(X79:X80)-SUM(J79:J80)</f>
        <v>-74000</v>
      </c>
      <c r="AB79" s="85">
        <f>SUM(X79:X80)/SUM(J79:J80)</f>
        <v>0.61052631578947</v>
      </c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>
        <v>1</v>
      </c>
      <c r="BF79" s="113">
        <f>IF(P79=0,"",IF(BE79=0,"",(BE79/P79)))</f>
        <v>0.2</v>
      </c>
      <c r="BG79" s="112"/>
      <c r="BH79" s="114">
        <f>IFERROR(BG79/BE79,"-")</f>
        <v>0</v>
      </c>
      <c r="BI79" s="115"/>
      <c r="BJ79" s="116">
        <f>IFERROR(BI79/BE79,"-")</f>
        <v>0</v>
      </c>
      <c r="BK79" s="117"/>
      <c r="BL79" s="117"/>
      <c r="BM79" s="117"/>
      <c r="BN79" s="119">
        <v>3</v>
      </c>
      <c r="BO79" s="120">
        <f>IF(P79=0,"",IF(BN79=0,"",(BN79/P79)))</f>
        <v>0.6</v>
      </c>
      <c r="BP79" s="121">
        <v>1</v>
      </c>
      <c r="BQ79" s="122">
        <f>IFERROR(BP79/BN79,"-")</f>
        <v>0.33333333333333</v>
      </c>
      <c r="BR79" s="123">
        <v>107000</v>
      </c>
      <c r="BS79" s="124">
        <f>IFERROR(BR79/BN79,"-")</f>
        <v>35666.666666667</v>
      </c>
      <c r="BT79" s="125"/>
      <c r="BU79" s="125"/>
      <c r="BV79" s="125">
        <v>1</v>
      </c>
      <c r="BW79" s="126">
        <v>1</v>
      </c>
      <c r="BX79" s="127">
        <f>IF(P79=0,"",IF(BW79=0,"",(BW79/P79)))</f>
        <v>0.2</v>
      </c>
      <c r="BY79" s="128">
        <v>1</v>
      </c>
      <c r="BZ79" s="129">
        <f>IFERROR(BY79/BW79,"-")</f>
        <v>1</v>
      </c>
      <c r="CA79" s="130">
        <v>3000</v>
      </c>
      <c r="CB79" s="131">
        <f>IFERROR(CA79/BW79,"-")</f>
        <v>3000</v>
      </c>
      <c r="CC79" s="132">
        <v>1</v>
      </c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2</v>
      </c>
      <c r="CP79" s="141">
        <v>110000</v>
      </c>
      <c r="CQ79" s="141">
        <v>107000</v>
      </c>
      <c r="CR79" s="141"/>
      <c r="CS79" s="142" t="str">
        <f>IF(AND(CQ79=0,CR79=0),"",IF(AND(CQ79&lt;=100000,CR79&lt;=100000),"",IF(CQ79/CP79&gt;0.7,"男高",IF(CR79/CP79&gt;0.7,"女高",""))))</f>
        <v>男高</v>
      </c>
    </row>
    <row r="80" spans="1:98">
      <c r="A80" s="80"/>
      <c r="B80" s="203" t="s">
        <v>217</v>
      </c>
      <c r="C80" s="203"/>
      <c r="D80" s="203" t="s">
        <v>62</v>
      </c>
      <c r="E80" s="203" t="s">
        <v>63</v>
      </c>
      <c r="F80" s="203" t="s">
        <v>77</v>
      </c>
      <c r="G80" s="203"/>
      <c r="H80" s="90"/>
      <c r="I80" s="90"/>
      <c r="J80" s="188"/>
      <c r="K80" s="81">
        <v>36</v>
      </c>
      <c r="L80" s="81">
        <v>23</v>
      </c>
      <c r="M80" s="81">
        <v>4</v>
      </c>
      <c r="N80" s="91">
        <v>7</v>
      </c>
      <c r="O80" s="92">
        <v>0</v>
      </c>
      <c r="P80" s="93">
        <f>N80+O80</f>
        <v>7</v>
      </c>
      <c r="Q80" s="82">
        <f>IFERROR(P80/M80,"-")</f>
        <v>1.75</v>
      </c>
      <c r="R80" s="81">
        <v>0</v>
      </c>
      <c r="S80" s="81">
        <v>2</v>
      </c>
      <c r="T80" s="82">
        <f>IFERROR(S80/(O80+P80),"-")</f>
        <v>0.28571428571429</v>
      </c>
      <c r="U80" s="182"/>
      <c r="V80" s="84">
        <v>1</v>
      </c>
      <c r="W80" s="82">
        <f>IF(P80=0,"-",V80/P80)</f>
        <v>0.14285714285714</v>
      </c>
      <c r="X80" s="186">
        <v>6000</v>
      </c>
      <c r="Y80" s="187">
        <f>IFERROR(X80/P80,"-")</f>
        <v>857.14285714286</v>
      </c>
      <c r="Z80" s="187">
        <f>IFERROR(X80/V80,"-")</f>
        <v>6000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>
        <v>2</v>
      </c>
      <c r="BF80" s="113">
        <f>IF(P80=0,"",IF(BE80=0,"",(BE80/P80)))</f>
        <v>0.28571428571429</v>
      </c>
      <c r="BG80" s="112"/>
      <c r="BH80" s="114">
        <f>IFERROR(BG80/BE80,"-")</f>
        <v>0</v>
      </c>
      <c r="BI80" s="115"/>
      <c r="BJ80" s="116">
        <f>IFERROR(BI80/BE80,"-")</f>
        <v>0</v>
      </c>
      <c r="BK80" s="117"/>
      <c r="BL80" s="117"/>
      <c r="BM80" s="117"/>
      <c r="BN80" s="119">
        <v>3</v>
      </c>
      <c r="BO80" s="120">
        <f>IF(P80=0,"",IF(BN80=0,"",(BN80/P80)))</f>
        <v>0.42857142857143</v>
      </c>
      <c r="BP80" s="121">
        <v>1</v>
      </c>
      <c r="BQ80" s="122">
        <f>IFERROR(BP80/BN80,"-")</f>
        <v>0.33333333333333</v>
      </c>
      <c r="BR80" s="123">
        <v>6000</v>
      </c>
      <c r="BS80" s="124">
        <f>IFERROR(BR80/BN80,"-")</f>
        <v>2000</v>
      </c>
      <c r="BT80" s="125"/>
      <c r="BU80" s="125">
        <v>1</v>
      </c>
      <c r="BV80" s="125"/>
      <c r="BW80" s="126">
        <v>1</v>
      </c>
      <c r="BX80" s="127">
        <f>IF(P80=0,"",IF(BW80=0,"",(BW80/P80)))</f>
        <v>0.14285714285714</v>
      </c>
      <c r="BY80" s="128"/>
      <c r="BZ80" s="129">
        <f>IFERROR(BY80/BW80,"-")</f>
        <v>0</v>
      </c>
      <c r="CA80" s="130"/>
      <c r="CB80" s="131">
        <f>IFERROR(CA80/BW80,"-")</f>
        <v>0</v>
      </c>
      <c r="CC80" s="132"/>
      <c r="CD80" s="132"/>
      <c r="CE80" s="132"/>
      <c r="CF80" s="133">
        <v>1</v>
      </c>
      <c r="CG80" s="134">
        <f>IF(P80=0,"",IF(CF80=0,"",(CF80/P80)))</f>
        <v>0.14285714285714</v>
      </c>
      <c r="CH80" s="135"/>
      <c r="CI80" s="136">
        <f>IFERROR(CH80/CF80,"-")</f>
        <v>0</v>
      </c>
      <c r="CJ80" s="137"/>
      <c r="CK80" s="138">
        <f>IFERROR(CJ80/CF80,"-")</f>
        <v>0</v>
      </c>
      <c r="CL80" s="139"/>
      <c r="CM80" s="139"/>
      <c r="CN80" s="139"/>
      <c r="CO80" s="140">
        <v>1</v>
      </c>
      <c r="CP80" s="141">
        <v>6000</v>
      </c>
      <c r="CQ80" s="141">
        <v>6000</v>
      </c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>
        <f>AB81</f>
        <v>11.9875</v>
      </c>
      <c r="B81" s="203" t="s">
        <v>218</v>
      </c>
      <c r="C81" s="203"/>
      <c r="D81" s="203" t="s">
        <v>219</v>
      </c>
      <c r="E81" s="203" t="s">
        <v>220</v>
      </c>
      <c r="F81" s="203" t="s">
        <v>64</v>
      </c>
      <c r="G81" s="203" t="s">
        <v>189</v>
      </c>
      <c r="H81" s="90" t="s">
        <v>88</v>
      </c>
      <c r="I81" s="204" t="s">
        <v>82</v>
      </c>
      <c r="J81" s="188">
        <v>80000</v>
      </c>
      <c r="K81" s="81">
        <v>6</v>
      </c>
      <c r="L81" s="81">
        <v>0</v>
      </c>
      <c r="M81" s="81">
        <v>23</v>
      </c>
      <c r="N81" s="91">
        <v>3</v>
      </c>
      <c r="O81" s="92">
        <v>0</v>
      </c>
      <c r="P81" s="93">
        <f>N81+O81</f>
        <v>3</v>
      </c>
      <c r="Q81" s="82">
        <f>IFERROR(P81/M81,"-")</f>
        <v>0.1304347826087</v>
      </c>
      <c r="R81" s="81">
        <v>0</v>
      </c>
      <c r="S81" s="81">
        <v>1</v>
      </c>
      <c r="T81" s="82">
        <f>IFERROR(S81/(O81+P81),"-")</f>
        <v>0.33333333333333</v>
      </c>
      <c r="U81" s="182">
        <f>IFERROR(J81/SUM(P81:P82),"-")</f>
        <v>11428.571428571</v>
      </c>
      <c r="V81" s="84">
        <v>0</v>
      </c>
      <c r="W81" s="82">
        <f>IF(P81=0,"-",V81/P81)</f>
        <v>0</v>
      </c>
      <c r="X81" s="186">
        <v>0</v>
      </c>
      <c r="Y81" s="187">
        <f>IFERROR(X81/P81,"-")</f>
        <v>0</v>
      </c>
      <c r="Z81" s="187" t="str">
        <f>IFERROR(X81/V81,"-")</f>
        <v>-</v>
      </c>
      <c r="AA81" s="188">
        <f>SUM(X81:X82)-SUM(J81:J82)</f>
        <v>879000</v>
      </c>
      <c r="AB81" s="85">
        <f>SUM(X81:X82)/SUM(J81:J82)</f>
        <v>11.9875</v>
      </c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>
        <v>1</v>
      </c>
      <c r="AW81" s="107">
        <f>IF(P81=0,"",IF(AV81=0,"",(AV81/P81)))</f>
        <v>0.33333333333333</v>
      </c>
      <c r="AX81" s="106"/>
      <c r="AY81" s="108">
        <f>IFERROR(AX81/AV81,"-")</f>
        <v>0</v>
      </c>
      <c r="AZ81" s="109"/>
      <c r="BA81" s="110">
        <f>IFERROR(AZ81/AV81,"-")</f>
        <v>0</v>
      </c>
      <c r="BB81" s="111"/>
      <c r="BC81" s="111"/>
      <c r="BD81" s="111"/>
      <c r="BE81" s="112">
        <v>1</v>
      </c>
      <c r="BF81" s="113">
        <f>IF(P81=0,"",IF(BE81=0,"",(BE81/P81)))</f>
        <v>0.33333333333333</v>
      </c>
      <c r="BG81" s="112"/>
      <c r="BH81" s="114">
        <f>IFERROR(BG81/BE81,"-")</f>
        <v>0</v>
      </c>
      <c r="BI81" s="115"/>
      <c r="BJ81" s="116">
        <f>IFERROR(BI81/BE81,"-")</f>
        <v>0</v>
      </c>
      <c r="BK81" s="117"/>
      <c r="BL81" s="117"/>
      <c r="BM81" s="117"/>
      <c r="BN81" s="119">
        <v>1</v>
      </c>
      <c r="BO81" s="120">
        <f>IF(P81=0,"",IF(BN81=0,"",(BN81/P81)))</f>
        <v>0.33333333333333</v>
      </c>
      <c r="BP81" s="121"/>
      <c r="BQ81" s="122">
        <f>IFERROR(BP81/BN81,"-")</f>
        <v>0</v>
      </c>
      <c r="BR81" s="123"/>
      <c r="BS81" s="124">
        <f>IFERROR(BR81/BN81,"-")</f>
        <v>0</v>
      </c>
      <c r="BT81" s="125"/>
      <c r="BU81" s="125"/>
      <c r="BV81" s="125"/>
      <c r="BW81" s="126"/>
      <c r="BX81" s="127">
        <f>IF(P81=0,"",IF(BW81=0,"",(BW81/P81)))</f>
        <v>0</v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221</v>
      </c>
      <c r="C82" s="203"/>
      <c r="D82" s="203" t="s">
        <v>219</v>
      </c>
      <c r="E82" s="203" t="s">
        <v>220</v>
      </c>
      <c r="F82" s="203" t="s">
        <v>77</v>
      </c>
      <c r="G82" s="203"/>
      <c r="H82" s="90"/>
      <c r="I82" s="90"/>
      <c r="J82" s="188"/>
      <c r="K82" s="81">
        <v>17</v>
      </c>
      <c r="L82" s="81">
        <v>12</v>
      </c>
      <c r="M82" s="81">
        <v>6</v>
      </c>
      <c r="N82" s="91">
        <v>4</v>
      </c>
      <c r="O82" s="92">
        <v>0</v>
      </c>
      <c r="P82" s="93">
        <f>N82+O82</f>
        <v>4</v>
      </c>
      <c r="Q82" s="82">
        <f>IFERROR(P82/M82,"-")</f>
        <v>0.66666666666667</v>
      </c>
      <c r="R82" s="81">
        <v>1</v>
      </c>
      <c r="S82" s="81">
        <v>1</v>
      </c>
      <c r="T82" s="82">
        <f>IFERROR(S82/(O82+P82),"-")</f>
        <v>0.25</v>
      </c>
      <c r="U82" s="182"/>
      <c r="V82" s="84">
        <v>2</v>
      </c>
      <c r="W82" s="82">
        <f>IF(P82=0,"-",V82/P82)</f>
        <v>0.5</v>
      </c>
      <c r="X82" s="186">
        <v>959000</v>
      </c>
      <c r="Y82" s="187">
        <f>IFERROR(X82/P82,"-")</f>
        <v>239750</v>
      </c>
      <c r="Z82" s="187">
        <f>IFERROR(X82/V82,"-")</f>
        <v>479500</v>
      </c>
      <c r="AA82" s="188"/>
      <c r="AB82" s="85"/>
      <c r="AC82" s="79"/>
      <c r="AD82" s="94">
        <v>1</v>
      </c>
      <c r="AE82" s="95">
        <f>IF(P82=0,"",IF(AD82=0,"",(AD82/P82)))</f>
        <v>0.25</v>
      </c>
      <c r="AF82" s="94">
        <v>1</v>
      </c>
      <c r="AG82" s="96">
        <f>IFERROR(AF82/AD82,"-")</f>
        <v>1</v>
      </c>
      <c r="AH82" s="97">
        <v>958000</v>
      </c>
      <c r="AI82" s="98">
        <f>IFERROR(AH82/AD82,"-")</f>
        <v>958000</v>
      </c>
      <c r="AJ82" s="99"/>
      <c r="AK82" s="99"/>
      <c r="AL82" s="99">
        <v>1</v>
      </c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>
        <v>3</v>
      </c>
      <c r="BO82" s="120">
        <f>IF(P82=0,"",IF(BN82=0,"",(BN82/P82)))</f>
        <v>0.75</v>
      </c>
      <c r="BP82" s="121">
        <v>1</v>
      </c>
      <c r="BQ82" s="122">
        <f>IFERROR(BP82/BN82,"-")</f>
        <v>0.33333333333333</v>
      </c>
      <c r="BR82" s="123">
        <v>1000</v>
      </c>
      <c r="BS82" s="124">
        <f>IFERROR(BR82/BN82,"-")</f>
        <v>333.33333333333</v>
      </c>
      <c r="BT82" s="125">
        <v>1</v>
      </c>
      <c r="BU82" s="125"/>
      <c r="BV82" s="125"/>
      <c r="BW82" s="126"/>
      <c r="BX82" s="127">
        <f>IF(P82=0,"",IF(BW82=0,"",(BW82/P82)))</f>
        <v>0</v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2</v>
      </c>
      <c r="CP82" s="141">
        <v>959000</v>
      </c>
      <c r="CQ82" s="141">
        <v>958000</v>
      </c>
      <c r="CR82" s="141"/>
      <c r="CS82" s="142" t="str">
        <f>IF(AND(CQ82=0,CR82=0),"",IF(AND(CQ82&lt;=100000,CR82&lt;=100000),"",IF(CQ82/CP82&gt;0.7,"男高",IF(CR82/CP82&gt;0.7,"女高",""))))</f>
        <v>男高</v>
      </c>
    </row>
    <row r="83" spans="1:98">
      <c r="A83" s="80">
        <f>AB83</f>
        <v>0.14210526315789</v>
      </c>
      <c r="B83" s="203" t="s">
        <v>222</v>
      </c>
      <c r="C83" s="203"/>
      <c r="D83" s="203" t="s">
        <v>62</v>
      </c>
      <c r="E83" s="203" t="s">
        <v>63</v>
      </c>
      <c r="F83" s="203" t="s">
        <v>64</v>
      </c>
      <c r="G83" s="203" t="s">
        <v>216</v>
      </c>
      <c r="H83" s="90" t="s">
        <v>66</v>
      </c>
      <c r="I83" s="205" t="s">
        <v>99</v>
      </c>
      <c r="J83" s="188">
        <v>190000</v>
      </c>
      <c r="K83" s="81">
        <v>5</v>
      </c>
      <c r="L83" s="81">
        <v>0</v>
      </c>
      <c r="M83" s="81">
        <v>29</v>
      </c>
      <c r="N83" s="91">
        <v>4</v>
      </c>
      <c r="O83" s="92">
        <v>0</v>
      </c>
      <c r="P83" s="93">
        <f>N83+O83</f>
        <v>4</v>
      </c>
      <c r="Q83" s="82">
        <f>IFERROR(P83/M83,"-")</f>
        <v>0.13793103448276</v>
      </c>
      <c r="R83" s="81">
        <v>0</v>
      </c>
      <c r="S83" s="81">
        <v>1</v>
      </c>
      <c r="T83" s="82">
        <f>IFERROR(S83/(O83+P83),"-")</f>
        <v>0.25</v>
      </c>
      <c r="U83" s="182">
        <f>IFERROR(J83/SUM(P83:P84),"-")</f>
        <v>21111.111111111</v>
      </c>
      <c r="V83" s="84">
        <v>0</v>
      </c>
      <c r="W83" s="82">
        <f>IF(P83=0,"-",V83/P83)</f>
        <v>0</v>
      </c>
      <c r="X83" s="186">
        <v>0</v>
      </c>
      <c r="Y83" s="187">
        <f>IFERROR(X83/P83,"-")</f>
        <v>0</v>
      </c>
      <c r="Z83" s="187" t="str">
        <f>IFERROR(X83/V83,"-")</f>
        <v>-</v>
      </c>
      <c r="AA83" s="188">
        <f>SUM(X83:X84)-SUM(J83:J84)</f>
        <v>-163000</v>
      </c>
      <c r="AB83" s="85">
        <f>SUM(X83:X84)/SUM(J83:J84)</f>
        <v>0.14210526315789</v>
      </c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>
        <v>3</v>
      </c>
      <c r="BF83" s="113">
        <f>IF(P83=0,"",IF(BE83=0,"",(BE83/P83)))</f>
        <v>0.75</v>
      </c>
      <c r="BG83" s="112"/>
      <c r="BH83" s="114">
        <f>IFERROR(BG83/BE83,"-")</f>
        <v>0</v>
      </c>
      <c r="BI83" s="115"/>
      <c r="BJ83" s="116">
        <f>IFERROR(BI83/BE83,"-")</f>
        <v>0</v>
      </c>
      <c r="BK83" s="117"/>
      <c r="BL83" s="117"/>
      <c r="BM83" s="117"/>
      <c r="BN83" s="119">
        <v>1</v>
      </c>
      <c r="BO83" s="120">
        <f>IF(P83=0,"",IF(BN83=0,"",(BN83/P83)))</f>
        <v>0.25</v>
      </c>
      <c r="BP83" s="121"/>
      <c r="BQ83" s="122">
        <f>IFERROR(BP83/BN83,"-")</f>
        <v>0</v>
      </c>
      <c r="BR83" s="123"/>
      <c r="BS83" s="124">
        <f>IFERROR(BR83/BN83,"-")</f>
        <v>0</v>
      </c>
      <c r="BT83" s="125"/>
      <c r="BU83" s="125"/>
      <c r="BV83" s="125"/>
      <c r="BW83" s="126"/>
      <c r="BX83" s="127">
        <f>IF(P83=0,"",IF(BW83=0,"",(BW83/P83)))</f>
        <v>0</v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/>
      <c r="B84" s="203" t="s">
        <v>223</v>
      </c>
      <c r="C84" s="203"/>
      <c r="D84" s="203" t="s">
        <v>62</v>
      </c>
      <c r="E84" s="203" t="s">
        <v>63</v>
      </c>
      <c r="F84" s="203" t="s">
        <v>77</v>
      </c>
      <c r="G84" s="203"/>
      <c r="H84" s="90"/>
      <c r="I84" s="90"/>
      <c r="J84" s="188"/>
      <c r="K84" s="81">
        <v>35</v>
      </c>
      <c r="L84" s="81">
        <v>25</v>
      </c>
      <c r="M84" s="81">
        <v>11</v>
      </c>
      <c r="N84" s="91">
        <v>5</v>
      </c>
      <c r="O84" s="92">
        <v>0</v>
      </c>
      <c r="P84" s="93">
        <f>N84+O84</f>
        <v>5</v>
      </c>
      <c r="Q84" s="82">
        <f>IFERROR(P84/M84,"-")</f>
        <v>0.45454545454545</v>
      </c>
      <c r="R84" s="81">
        <v>2</v>
      </c>
      <c r="S84" s="81">
        <v>1</v>
      </c>
      <c r="T84" s="82">
        <f>IFERROR(S84/(O84+P84),"-")</f>
        <v>0.2</v>
      </c>
      <c r="U84" s="182"/>
      <c r="V84" s="84">
        <v>2</v>
      </c>
      <c r="W84" s="82">
        <f>IF(P84=0,"-",V84/P84)</f>
        <v>0.4</v>
      </c>
      <c r="X84" s="186">
        <v>27000</v>
      </c>
      <c r="Y84" s="187">
        <f>IFERROR(X84/P84,"-")</f>
        <v>5400</v>
      </c>
      <c r="Z84" s="187">
        <f>IFERROR(X84/V84,"-")</f>
        <v>13500</v>
      </c>
      <c r="AA84" s="188"/>
      <c r="AB84" s="85"/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>
        <v>1</v>
      </c>
      <c r="BF84" s="113">
        <f>IF(P84=0,"",IF(BE84=0,"",(BE84/P84)))</f>
        <v>0.2</v>
      </c>
      <c r="BG84" s="112"/>
      <c r="BH84" s="114">
        <f>IFERROR(BG84/BE84,"-")</f>
        <v>0</v>
      </c>
      <c r="BI84" s="115"/>
      <c r="BJ84" s="116">
        <f>IFERROR(BI84/BE84,"-")</f>
        <v>0</v>
      </c>
      <c r="BK84" s="117"/>
      <c r="BL84" s="117"/>
      <c r="BM84" s="117"/>
      <c r="BN84" s="119">
        <v>2</v>
      </c>
      <c r="BO84" s="120">
        <f>IF(P84=0,"",IF(BN84=0,"",(BN84/P84)))</f>
        <v>0.4</v>
      </c>
      <c r="BP84" s="121"/>
      <c r="BQ84" s="122">
        <f>IFERROR(BP84/BN84,"-")</f>
        <v>0</v>
      </c>
      <c r="BR84" s="123"/>
      <c r="BS84" s="124">
        <f>IFERROR(BR84/BN84,"-")</f>
        <v>0</v>
      </c>
      <c r="BT84" s="125"/>
      <c r="BU84" s="125"/>
      <c r="BV84" s="125"/>
      <c r="BW84" s="126">
        <v>2</v>
      </c>
      <c r="BX84" s="127">
        <f>IF(P84=0,"",IF(BW84=0,"",(BW84/P84)))</f>
        <v>0.4</v>
      </c>
      <c r="BY84" s="128">
        <v>2</v>
      </c>
      <c r="BZ84" s="129">
        <f>IFERROR(BY84/BW84,"-")</f>
        <v>1</v>
      </c>
      <c r="CA84" s="130">
        <v>27000</v>
      </c>
      <c r="CB84" s="131">
        <f>IFERROR(CA84/BW84,"-")</f>
        <v>13500</v>
      </c>
      <c r="CC84" s="132"/>
      <c r="CD84" s="132">
        <v>1</v>
      </c>
      <c r="CE84" s="132">
        <v>1</v>
      </c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2</v>
      </c>
      <c r="CP84" s="141">
        <v>27000</v>
      </c>
      <c r="CQ84" s="141">
        <v>17000</v>
      </c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>
        <f>AB85</f>
        <v>0.728125</v>
      </c>
      <c r="B85" s="203" t="s">
        <v>224</v>
      </c>
      <c r="C85" s="203"/>
      <c r="D85" s="203" t="s">
        <v>225</v>
      </c>
      <c r="E85" s="203" t="s">
        <v>226</v>
      </c>
      <c r="F85" s="203" t="s">
        <v>64</v>
      </c>
      <c r="G85" s="203" t="s">
        <v>216</v>
      </c>
      <c r="H85" s="90" t="s">
        <v>98</v>
      </c>
      <c r="I85" s="204" t="s">
        <v>178</v>
      </c>
      <c r="J85" s="188">
        <v>320000</v>
      </c>
      <c r="K85" s="81">
        <v>30</v>
      </c>
      <c r="L85" s="81">
        <v>0</v>
      </c>
      <c r="M85" s="81">
        <v>90</v>
      </c>
      <c r="N85" s="91">
        <v>14</v>
      </c>
      <c r="O85" s="92">
        <v>0</v>
      </c>
      <c r="P85" s="93">
        <f>N85+O85</f>
        <v>14</v>
      </c>
      <c r="Q85" s="82">
        <f>IFERROR(P85/M85,"-")</f>
        <v>0.15555555555556</v>
      </c>
      <c r="R85" s="81">
        <v>1</v>
      </c>
      <c r="S85" s="81">
        <v>7</v>
      </c>
      <c r="T85" s="82">
        <f>IFERROR(S85/(O85+P85),"-")</f>
        <v>0.5</v>
      </c>
      <c r="U85" s="182">
        <f>IFERROR(J85/SUM(P85:P86),"-")</f>
        <v>11851.851851852</v>
      </c>
      <c r="V85" s="84">
        <v>4</v>
      </c>
      <c r="W85" s="82">
        <f>IF(P85=0,"-",V85/P85)</f>
        <v>0.28571428571429</v>
      </c>
      <c r="X85" s="186">
        <v>147000</v>
      </c>
      <c r="Y85" s="187">
        <f>IFERROR(X85/P85,"-")</f>
        <v>10500</v>
      </c>
      <c r="Z85" s="187">
        <f>IFERROR(X85/V85,"-")</f>
        <v>36750</v>
      </c>
      <c r="AA85" s="188">
        <f>SUM(X85:X86)-SUM(J85:J86)</f>
        <v>-87000</v>
      </c>
      <c r="AB85" s="85">
        <f>SUM(X85:X86)/SUM(J85:J86)</f>
        <v>0.728125</v>
      </c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>
        <v>2</v>
      </c>
      <c r="AW85" s="107">
        <f>IF(P85=0,"",IF(AV85=0,"",(AV85/P85)))</f>
        <v>0.14285714285714</v>
      </c>
      <c r="AX85" s="106"/>
      <c r="AY85" s="108">
        <f>IFERROR(AX85/AV85,"-")</f>
        <v>0</v>
      </c>
      <c r="AZ85" s="109"/>
      <c r="BA85" s="110">
        <f>IFERROR(AZ85/AV85,"-")</f>
        <v>0</v>
      </c>
      <c r="BB85" s="111"/>
      <c r="BC85" s="111"/>
      <c r="BD85" s="111"/>
      <c r="BE85" s="112">
        <v>4</v>
      </c>
      <c r="BF85" s="113">
        <f>IF(P85=0,"",IF(BE85=0,"",(BE85/P85)))</f>
        <v>0.28571428571429</v>
      </c>
      <c r="BG85" s="112">
        <v>1</v>
      </c>
      <c r="BH85" s="114">
        <f>IFERROR(BG85/BE85,"-")</f>
        <v>0.25</v>
      </c>
      <c r="BI85" s="115">
        <v>5000</v>
      </c>
      <c r="BJ85" s="116">
        <f>IFERROR(BI85/BE85,"-")</f>
        <v>1250</v>
      </c>
      <c r="BK85" s="117">
        <v>1</v>
      </c>
      <c r="BL85" s="117"/>
      <c r="BM85" s="117"/>
      <c r="BN85" s="119">
        <v>7</v>
      </c>
      <c r="BO85" s="120">
        <f>IF(P85=0,"",IF(BN85=0,"",(BN85/P85)))</f>
        <v>0.5</v>
      </c>
      <c r="BP85" s="121">
        <v>2</v>
      </c>
      <c r="BQ85" s="122">
        <f>IFERROR(BP85/BN85,"-")</f>
        <v>0.28571428571429</v>
      </c>
      <c r="BR85" s="123">
        <v>136000</v>
      </c>
      <c r="BS85" s="124">
        <f>IFERROR(BR85/BN85,"-")</f>
        <v>19428.571428571</v>
      </c>
      <c r="BT85" s="125">
        <v>1</v>
      </c>
      <c r="BU85" s="125"/>
      <c r="BV85" s="125">
        <v>1</v>
      </c>
      <c r="BW85" s="126">
        <v>1</v>
      </c>
      <c r="BX85" s="127">
        <f>IF(P85=0,"",IF(BW85=0,"",(BW85/P85)))</f>
        <v>0.071428571428571</v>
      </c>
      <c r="BY85" s="128">
        <v>1</v>
      </c>
      <c r="BZ85" s="129">
        <f>IFERROR(BY85/BW85,"-")</f>
        <v>1</v>
      </c>
      <c r="CA85" s="130">
        <v>6000</v>
      </c>
      <c r="CB85" s="131">
        <f>IFERROR(CA85/BW85,"-")</f>
        <v>6000</v>
      </c>
      <c r="CC85" s="132"/>
      <c r="CD85" s="132">
        <v>1</v>
      </c>
      <c r="CE85" s="132"/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4</v>
      </c>
      <c r="CP85" s="141">
        <v>147000</v>
      </c>
      <c r="CQ85" s="141">
        <v>134000</v>
      </c>
      <c r="CR85" s="141"/>
      <c r="CS85" s="142" t="str">
        <f>IF(AND(CQ85=0,CR85=0),"",IF(AND(CQ85&lt;=100000,CR85&lt;=100000),"",IF(CQ85/CP85&gt;0.7,"男高",IF(CR85/CP85&gt;0.7,"女高",""))))</f>
        <v>男高</v>
      </c>
    </row>
    <row r="86" spans="1:98">
      <c r="A86" s="80"/>
      <c r="B86" s="203" t="s">
        <v>227</v>
      </c>
      <c r="C86" s="203"/>
      <c r="D86" s="203" t="s">
        <v>225</v>
      </c>
      <c r="E86" s="203" t="s">
        <v>226</v>
      </c>
      <c r="F86" s="203" t="s">
        <v>77</v>
      </c>
      <c r="G86" s="203"/>
      <c r="H86" s="90"/>
      <c r="I86" s="90"/>
      <c r="J86" s="188"/>
      <c r="K86" s="81">
        <v>54</v>
      </c>
      <c r="L86" s="81">
        <v>34</v>
      </c>
      <c r="M86" s="81">
        <v>10</v>
      </c>
      <c r="N86" s="91">
        <v>13</v>
      </c>
      <c r="O86" s="92">
        <v>0</v>
      </c>
      <c r="P86" s="93">
        <f>N86+O86</f>
        <v>13</v>
      </c>
      <c r="Q86" s="82">
        <f>IFERROR(P86/M86,"-")</f>
        <v>1.3</v>
      </c>
      <c r="R86" s="81">
        <v>3</v>
      </c>
      <c r="S86" s="81">
        <v>2</v>
      </c>
      <c r="T86" s="82">
        <f>IFERROR(S86/(O86+P86),"-")</f>
        <v>0.15384615384615</v>
      </c>
      <c r="U86" s="182"/>
      <c r="V86" s="84">
        <v>3</v>
      </c>
      <c r="W86" s="82">
        <f>IF(P86=0,"-",V86/P86)</f>
        <v>0.23076923076923</v>
      </c>
      <c r="X86" s="186">
        <v>86000</v>
      </c>
      <c r="Y86" s="187">
        <f>IFERROR(X86/P86,"-")</f>
        <v>6615.3846153846</v>
      </c>
      <c r="Z86" s="187">
        <f>IFERROR(X86/V86,"-")</f>
        <v>28666.666666667</v>
      </c>
      <c r="AA86" s="188"/>
      <c r="AB86" s="85"/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>
        <f>IF(P86=0,"",IF(AM86=0,"",(AM86/P86)))</f>
        <v>0</v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>
        <f>IF(P86=0,"",IF(AV86=0,"",(AV86/P86)))</f>
        <v>0</v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>
        <v>3</v>
      </c>
      <c r="BF86" s="113">
        <f>IF(P86=0,"",IF(BE86=0,"",(BE86/P86)))</f>
        <v>0.23076923076923</v>
      </c>
      <c r="BG86" s="112"/>
      <c r="BH86" s="114">
        <f>IFERROR(BG86/BE86,"-")</f>
        <v>0</v>
      </c>
      <c r="BI86" s="115"/>
      <c r="BJ86" s="116">
        <f>IFERROR(BI86/BE86,"-")</f>
        <v>0</v>
      </c>
      <c r="BK86" s="117"/>
      <c r="BL86" s="117"/>
      <c r="BM86" s="117"/>
      <c r="BN86" s="119">
        <v>4</v>
      </c>
      <c r="BO86" s="120">
        <f>IF(P86=0,"",IF(BN86=0,"",(BN86/P86)))</f>
        <v>0.30769230769231</v>
      </c>
      <c r="BP86" s="121">
        <v>2</v>
      </c>
      <c r="BQ86" s="122">
        <f>IFERROR(BP86/BN86,"-")</f>
        <v>0.5</v>
      </c>
      <c r="BR86" s="123">
        <v>66000</v>
      </c>
      <c r="BS86" s="124">
        <f>IFERROR(BR86/BN86,"-")</f>
        <v>16500</v>
      </c>
      <c r="BT86" s="125">
        <v>1</v>
      </c>
      <c r="BU86" s="125"/>
      <c r="BV86" s="125">
        <v>1</v>
      </c>
      <c r="BW86" s="126">
        <v>5</v>
      </c>
      <c r="BX86" s="127">
        <f>IF(P86=0,"",IF(BW86=0,"",(BW86/P86)))</f>
        <v>0.38461538461538</v>
      </c>
      <c r="BY86" s="128"/>
      <c r="BZ86" s="129">
        <f>IFERROR(BY86/BW86,"-")</f>
        <v>0</v>
      </c>
      <c r="CA86" s="130"/>
      <c r="CB86" s="131">
        <f>IFERROR(CA86/BW86,"-")</f>
        <v>0</v>
      </c>
      <c r="CC86" s="132"/>
      <c r="CD86" s="132"/>
      <c r="CE86" s="132"/>
      <c r="CF86" s="133">
        <v>1</v>
      </c>
      <c r="CG86" s="134">
        <f>IF(P86=0,"",IF(CF86=0,"",(CF86/P86)))</f>
        <v>0.076923076923077</v>
      </c>
      <c r="CH86" s="135">
        <v>1</v>
      </c>
      <c r="CI86" s="136">
        <f>IFERROR(CH86/CF86,"-")</f>
        <v>1</v>
      </c>
      <c r="CJ86" s="137">
        <v>20000</v>
      </c>
      <c r="CK86" s="138">
        <f>IFERROR(CJ86/CF86,"-")</f>
        <v>20000</v>
      </c>
      <c r="CL86" s="139"/>
      <c r="CM86" s="139"/>
      <c r="CN86" s="139">
        <v>1</v>
      </c>
      <c r="CO86" s="140">
        <v>3</v>
      </c>
      <c r="CP86" s="141">
        <v>86000</v>
      </c>
      <c r="CQ86" s="141">
        <v>56000</v>
      </c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>
        <f>AB87</f>
        <v>0.4125</v>
      </c>
      <c r="B87" s="203" t="s">
        <v>228</v>
      </c>
      <c r="C87" s="203"/>
      <c r="D87" s="203" t="s">
        <v>225</v>
      </c>
      <c r="E87" s="203" t="s">
        <v>226</v>
      </c>
      <c r="F87" s="203" t="s">
        <v>64</v>
      </c>
      <c r="G87" s="203" t="s">
        <v>229</v>
      </c>
      <c r="H87" s="90" t="s">
        <v>230</v>
      </c>
      <c r="I87" s="90" t="s">
        <v>142</v>
      </c>
      <c r="J87" s="188">
        <v>80000</v>
      </c>
      <c r="K87" s="81">
        <v>4</v>
      </c>
      <c r="L87" s="81">
        <v>0</v>
      </c>
      <c r="M87" s="81">
        <v>84</v>
      </c>
      <c r="N87" s="91">
        <v>1</v>
      </c>
      <c r="O87" s="92">
        <v>0</v>
      </c>
      <c r="P87" s="93">
        <f>N87+O87</f>
        <v>1</v>
      </c>
      <c r="Q87" s="82">
        <f>IFERROR(P87/M87,"-")</f>
        <v>0.011904761904762</v>
      </c>
      <c r="R87" s="81">
        <v>0</v>
      </c>
      <c r="S87" s="81">
        <v>0</v>
      </c>
      <c r="T87" s="82">
        <f>IFERROR(S87/(O87+P87),"-")</f>
        <v>0</v>
      </c>
      <c r="U87" s="182">
        <f>IFERROR(J87/SUM(P87:P88),"-")</f>
        <v>11428.571428571</v>
      </c>
      <c r="V87" s="84">
        <v>0</v>
      </c>
      <c r="W87" s="82">
        <f>IF(P87=0,"-",V87/P87)</f>
        <v>0</v>
      </c>
      <c r="X87" s="186">
        <v>0</v>
      </c>
      <c r="Y87" s="187">
        <f>IFERROR(X87/P87,"-")</f>
        <v>0</v>
      </c>
      <c r="Z87" s="187" t="str">
        <f>IFERROR(X87/V87,"-")</f>
        <v>-</v>
      </c>
      <c r="AA87" s="188">
        <f>SUM(X87:X88)-SUM(J87:J88)</f>
        <v>-47000</v>
      </c>
      <c r="AB87" s="85">
        <f>SUM(X87:X88)/SUM(J87:J88)</f>
        <v>0.4125</v>
      </c>
      <c r="AC87" s="79"/>
      <c r="AD87" s="94"/>
      <c r="AE87" s="95">
        <f>IF(P87=0,"",IF(AD87=0,"",(AD87/P87)))</f>
        <v>0</v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>
        <f>IF(P87=0,"",IF(AM87=0,"",(AM87/P87)))</f>
        <v>0</v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/>
      <c r="AW87" s="107">
        <f>IF(P87=0,"",IF(AV87=0,"",(AV87/P87)))</f>
        <v>0</v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/>
      <c r="BF87" s="113">
        <f>IF(P87=0,"",IF(BE87=0,"",(BE87/P87)))</f>
        <v>0</v>
      </c>
      <c r="BG87" s="112"/>
      <c r="BH87" s="114" t="str">
        <f>IFERROR(BG87/BE87,"-")</f>
        <v>-</v>
      </c>
      <c r="BI87" s="115"/>
      <c r="BJ87" s="116" t="str">
        <f>IFERROR(BI87/BE87,"-")</f>
        <v>-</v>
      </c>
      <c r="BK87" s="117"/>
      <c r="BL87" s="117"/>
      <c r="BM87" s="117"/>
      <c r="BN87" s="119">
        <v>1</v>
      </c>
      <c r="BO87" s="120">
        <f>IF(P87=0,"",IF(BN87=0,"",(BN87/P87)))</f>
        <v>1</v>
      </c>
      <c r="BP87" s="121"/>
      <c r="BQ87" s="122">
        <f>IFERROR(BP87/BN87,"-")</f>
        <v>0</v>
      </c>
      <c r="BR87" s="123"/>
      <c r="BS87" s="124">
        <f>IFERROR(BR87/BN87,"-")</f>
        <v>0</v>
      </c>
      <c r="BT87" s="125"/>
      <c r="BU87" s="125"/>
      <c r="BV87" s="125"/>
      <c r="BW87" s="126"/>
      <c r="BX87" s="127">
        <f>IF(P87=0,"",IF(BW87=0,"",(BW87/P87)))</f>
        <v>0</v>
      </c>
      <c r="BY87" s="128"/>
      <c r="BZ87" s="129" t="str">
        <f>IFERROR(BY87/BW87,"-")</f>
        <v>-</v>
      </c>
      <c r="CA87" s="130"/>
      <c r="CB87" s="131" t="str">
        <f>IFERROR(CA87/BW87,"-")</f>
        <v>-</v>
      </c>
      <c r="CC87" s="132"/>
      <c r="CD87" s="132"/>
      <c r="CE87" s="132"/>
      <c r="CF87" s="133"/>
      <c r="CG87" s="134">
        <f>IF(P87=0,"",IF(CF87=0,"",(CF87/P87)))</f>
        <v>0</v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0</v>
      </c>
      <c r="CP87" s="141">
        <v>0</v>
      </c>
      <c r="CQ87" s="141"/>
      <c r="CR87" s="141"/>
      <c r="CS87" s="142" t="str">
        <f>IF(AND(CQ87=0,CR87=0),"",IF(AND(CQ87&lt;=100000,CR87&lt;=100000),"",IF(CQ87/CP87&gt;0.7,"男高",IF(CR87/CP87&gt;0.7,"女高",""))))</f>
        <v/>
      </c>
    </row>
    <row r="88" spans="1:98">
      <c r="A88" s="80"/>
      <c r="B88" s="203" t="s">
        <v>231</v>
      </c>
      <c r="C88" s="203"/>
      <c r="D88" s="203" t="s">
        <v>225</v>
      </c>
      <c r="E88" s="203" t="s">
        <v>226</v>
      </c>
      <c r="F88" s="203" t="s">
        <v>77</v>
      </c>
      <c r="G88" s="203"/>
      <c r="H88" s="90"/>
      <c r="I88" s="90"/>
      <c r="J88" s="188"/>
      <c r="K88" s="81">
        <v>18</v>
      </c>
      <c r="L88" s="81">
        <v>15</v>
      </c>
      <c r="M88" s="81">
        <v>2</v>
      </c>
      <c r="N88" s="91">
        <v>6</v>
      </c>
      <c r="O88" s="92">
        <v>0</v>
      </c>
      <c r="P88" s="93">
        <f>N88+O88</f>
        <v>6</v>
      </c>
      <c r="Q88" s="82">
        <f>IFERROR(P88/M88,"-")</f>
        <v>3</v>
      </c>
      <c r="R88" s="81">
        <v>0</v>
      </c>
      <c r="S88" s="81">
        <v>3</v>
      </c>
      <c r="T88" s="82">
        <f>IFERROR(S88/(O88+P88),"-")</f>
        <v>0.5</v>
      </c>
      <c r="U88" s="182"/>
      <c r="V88" s="84">
        <v>2</v>
      </c>
      <c r="W88" s="82">
        <f>IF(P88=0,"-",V88/P88)</f>
        <v>0.33333333333333</v>
      </c>
      <c r="X88" s="186">
        <v>33000</v>
      </c>
      <c r="Y88" s="187">
        <f>IFERROR(X88/P88,"-")</f>
        <v>5500</v>
      </c>
      <c r="Z88" s="187">
        <f>IFERROR(X88/V88,"-")</f>
        <v>16500</v>
      </c>
      <c r="AA88" s="188"/>
      <c r="AB88" s="85"/>
      <c r="AC88" s="79"/>
      <c r="AD88" s="94"/>
      <c r="AE88" s="95">
        <f>IF(P88=0,"",IF(AD88=0,"",(AD88/P88)))</f>
        <v>0</v>
      </c>
      <c r="AF88" s="94"/>
      <c r="AG88" s="96" t="str">
        <f>IFERROR(AF88/AD88,"-")</f>
        <v>-</v>
      </c>
      <c r="AH88" s="97"/>
      <c r="AI88" s="98" t="str">
        <f>IFERROR(AH88/AD88,"-")</f>
        <v>-</v>
      </c>
      <c r="AJ88" s="99"/>
      <c r="AK88" s="99"/>
      <c r="AL88" s="99"/>
      <c r="AM88" s="100"/>
      <c r="AN88" s="101">
        <f>IF(P88=0,"",IF(AM88=0,"",(AM88/P88)))</f>
        <v>0</v>
      </c>
      <c r="AO88" s="100"/>
      <c r="AP88" s="102" t="str">
        <f>IFERROR(AP88/AM88,"-")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>
        <v>1</v>
      </c>
      <c r="AW88" s="107">
        <f>IF(P88=0,"",IF(AV88=0,"",(AV88/P88)))</f>
        <v>0.16666666666667</v>
      </c>
      <c r="AX88" s="106"/>
      <c r="AY88" s="108">
        <f>IFERROR(AX88/AV88,"-")</f>
        <v>0</v>
      </c>
      <c r="AZ88" s="109"/>
      <c r="BA88" s="110">
        <f>IFERROR(AZ88/AV88,"-")</f>
        <v>0</v>
      </c>
      <c r="BB88" s="111"/>
      <c r="BC88" s="111"/>
      <c r="BD88" s="111"/>
      <c r="BE88" s="112"/>
      <c r="BF88" s="113">
        <f>IF(P88=0,"",IF(BE88=0,"",(BE88/P88)))</f>
        <v>0</v>
      </c>
      <c r="BG88" s="112"/>
      <c r="BH88" s="114" t="str">
        <f>IFERROR(BG88/BE88,"-")</f>
        <v>-</v>
      </c>
      <c r="BI88" s="115"/>
      <c r="BJ88" s="116" t="str">
        <f>IFERROR(BI88/BE88,"-")</f>
        <v>-</v>
      </c>
      <c r="BK88" s="117"/>
      <c r="BL88" s="117"/>
      <c r="BM88" s="117"/>
      <c r="BN88" s="119">
        <v>4</v>
      </c>
      <c r="BO88" s="120">
        <f>IF(P88=0,"",IF(BN88=0,"",(BN88/P88)))</f>
        <v>0.66666666666667</v>
      </c>
      <c r="BP88" s="121">
        <v>2</v>
      </c>
      <c r="BQ88" s="122">
        <f>IFERROR(BP88/BN88,"-")</f>
        <v>0.5</v>
      </c>
      <c r="BR88" s="123">
        <v>33000</v>
      </c>
      <c r="BS88" s="124">
        <f>IFERROR(BR88/BN88,"-")</f>
        <v>8250</v>
      </c>
      <c r="BT88" s="125">
        <v>1</v>
      </c>
      <c r="BU88" s="125"/>
      <c r="BV88" s="125">
        <v>1</v>
      </c>
      <c r="BW88" s="126">
        <v>1</v>
      </c>
      <c r="BX88" s="127">
        <f>IF(P88=0,"",IF(BW88=0,"",(BW88/P88)))</f>
        <v>0.16666666666667</v>
      </c>
      <c r="BY88" s="128"/>
      <c r="BZ88" s="129">
        <f>IFERROR(BY88/BW88,"-")</f>
        <v>0</v>
      </c>
      <c r="CA88" s="130"/>
      <c r="CB88" s="131">
        <f>IFERROR(CA88/BW88,"-")</f>
        <v>0</v>
      </c>
      <c r="CC88" s="132"/>
      <c r="CD88" s="132"/>
      <c r="CE88" s="132"/>
      <c r="CF88" s="133"/>
      <c r="CG88" s="134">
        <f>IF(P88=0,"",IF(CF88=0,"",(CF88/P88)))</f>
        <v>0</v>
      </c>
      <c r="CH88" s="135"/>
      <c r="CI88" s="136" t="str">
        <f>IFERROR(CH88/CF88,"-")</f>
        <v>-</v>
      </c>
      <c r="CJ88" s="137"/>
      <c r="CK88" s="138" t="str">
        <f>IFERROR(CJ88/CF88,"-")</f>
        <v>-</v>
      </c>
      <c r="CL88" s="139"/>
      <c r="CM88" s="139"/>
      <c r="CN88" s="139"/>
      <c r="CO88" s="140">
        <v>2</v>
      </c>
      <c r="CP88" s="141">
        <v>33000</v>
      </c>
      <c r="CQ88" s="141">
        <v>30000</v>
      </c>
      <c r="CR88" s="141"/>
      <c r="CS88" s="142" t="str">
        <f>IF(AND(CQ88=0,CR88=0),"",IF(AND(CQ88&lt;=100000,CR88&lt;=100000),"",IF(CQ88/CP88&gt;0.7,"男高",IF(CR88/CP88&gt;0.7,"女高",""))))</f>
        <v/>
      </c>
    </row>
    <row r="89" spans="1:98">
      <c r="A89" s="80">
        <f>AB89</f>
        <v>0.084615384615385</v>
      </c>
      <c r="B89" s="203" t="s">
        <v>232</v>
      </c>
      <c r="C89" s="203"/>
      <c r="D89" s="203" t="s">
        <v>106</v>
      </c>
      <c r="E89" s="203" t="s">
        <v>233</v>
      </c>
      <c r="F89" s="203" t="s">
        <v>64</v>
      </c>
      <c r="G89" s="203" t="s">
        <v>234</v>
      </c>
      <c r="H89" s="90" t="s">
        <v>88</v>
      </c>
      <c r="I89" s="90"/>
      <c r="J89" s="188">
        <v>260000</v>
      </c>
      <c r="K89" s="81">
        <v>13</v>
      </c>
      <c r="L89" s="81">
        <v>0</v>
      </c>
      <c r="M89" s="81">
        <v>64</v>
      </c>
      <c r="N89" s="91">
        <v>6</v>
      </c>
      <c r="O89" s="92">
        <v>0</v>
      </c>
      <c r="P89" s="93">
        <f>N89+O89</f>
        <v>6</v>
      </c>
      <c r="Q89" s="82">
        <f>IFERROR(P89/M89,"-")</f>
        <v>0.09375</v>
      </c>
      <c r="R89" s="81">
        <v>0</v>
      </c>
      <c r="S89" s="81">
        <v>5</v>
      </c>
      <c r="T89" s="82">
        <f>IFERROR(S89/(O89+P89),"-")</f>
        <v>0.83333333333333</v>
      </c>
      <c r="U89" s="182">
        <f>IFERROR(J89/SUM(P89:P90),"-")</f>
        <v>32500</v>
      </c>
      <c r="V89" s="84">
        <v>4</v>
      </c>
      <c r="W89" s="82">
        <f>IF(P89=0,"-",V89/P89)</f>
        <v>0.66666666666667</v>
      </c>
      <c r="X89" s="186">
        <v>22000</v>
      </c>
      <c r="Y89" s="187">
        <f>IFERROR(X89/P89,"-")</f>
        <v>3666.6666666667</v>
      </c>
      <c r="Z89" s="187">
        <f>IFERROR(X89/V89,"-")</f>
        <v>5500</v>
      </c>
      <c r="AA89" s="188">
        <f>SUM(X89:X90)-SUM(J89:J90)</f>
        <v>-238000</v>
      </c>
      <c r="AB89" s="85">
        <f>SUM(X89:X90)/SUM(J89:J90)</f>
        <v>0.084615384615385</v>
      </c>
      <c r="AC89" s="79"/>
      <c r="AD89" s="94"/>
      <c r="AE89" s="95">
        <f>IF(P89=0,"",IF(AD89=0,"",(AD89/P89)))</f>
        <v>0</v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/>
      <c r="AN89" s="101">
        <f>IF(P89=0,"",IF(AM89=0,"",(AM89/P89)))</f>
        <v>0</v>
      </c>
      <c r="AO89" s="100"/>
      <c r="AP89" s="102" t="str">
        <f>IFERROR(AP89/AM89,"-")</f>
        <v>-</v>
      </c>
      <c r="AQ89" s="103"/>
      <c r="AR89" s="104" t="str">
        <f>IFERROR(AQ89/AM89,"-")</f>
        <v>-</v>
      </c>
      <c r="AS89" s="105"/>
      <c r="AT89" s="105"/>
      <c r="AU89" s="105"/>
      <c r="AV89" s="106"/>
      <c r="AW89" s="107">
        <f>IF(P89=0,"",IF(AV89=0,"",(AV89/P89)))</f>
        <v>0</v>
      </c>
      <c r="AX89" s="106"/>
      <c r="AY89" s="108" t="str">
        <f>IFERROR(AX89/AV89,"-")</f>
        <v>-</v>
      </c>
      <c r="AZ89" s="109"/>
      <c r="BA89" s="110" t="str">
        <f>IFERROR(AZ89/AV89,"-")</f>
        <v>-</v>
      </c>
      <c r="BB89" s="111"/>
      <c r="BC89" s="111"/>
      <c r="BD89" s="111"/>
      <c r="BE89" s="112">
        <v>2</v>
      </c>
      <c r="BF89" s="113">
        <f>IF(P89=0,"",IF(BE89=0,"",(BE89/P89)))</f>
        <v>0.33333333333333</v>
      </c>
      <c r="BG89" s="112">
        <v>1</v>
      </c>
      <c r="BH89" s="114">
        <f>IFERROR(BG89/BE89,"-")</f>
        <v>0.5</v>
      </c>
      <c r="BI89" s="115">
        <v>10000</v>
      </c>
      <c r="BJ89" s="116">
        <f>IFERROR(BI89/BE89,"-")</f>
        <v>5000</v>
      </c>
      <c r="BK89" s="117">
        <v>1</v>
      </c>
      <c r="BL89" s="117"/>
      <c r="BM89" s="117"/>
      <c r="BN89" s="119">
        <v>3</v>
      </c>
      <c r="BO89" s="120">
        <f>IF(P89=0,"",IF(BN89=0,"",(BN89/P89)))</f>
        <v>0.5</v>
      </c>
      <c r="BP89" s="121">
        <v>3</v>
      </c>
      <c r="BQ89" s="122">
        <f>IFERROR(BP89/BN89,"-")</f>
        <v>1</v>
      </c>
      <c r="BR89" s="123">
        <v>12000</v>
      </c>
      <c r="BS89" s="124">
        <f>IFERROR(BR89/BN89,"-")</f>
        <v>4000</v>
      </c>
      <c r="BT89" s="125">
        <v>2</v>
      </c>
      <c r="BU89" s="125">
        <v>1</v>
      </c>
      <c r="BV89" s="125"/>
      <c r="BW89" s="126">
        <v>1</v>
      </c>
      <c r="BX89" s="127">
        <f>IF(P89=0,"",IF(BW89=0,"",(BW89/P89)))</f>
        <v>0.16666666666667</v>
      </c>
      <c r="BY89" s="128"/>
      <c r="BZ89" s="129">
        <f>IFERROR(BY89/BW89,"-")</f>
        <v>0</v>
      </c>
      <c r="CA89" s="130"/>
      <c r="CB89" s="131">
        <f>IFERROR(CA89/BW89,"-")</f>
        <v>0</v>
      </c>
      <c r="CC89" s="132"/>
      <c r="CD89" s="132"/>
      <c r="CE89" s="132"/>
      <c r="CF89" s="133"/>
      <c r="CG89" s="134">
        <f>IF(P89=0,"",IF(CF89=0,"",(CF89/P89)))</f>
        <v>0</v>
      </c>
      <c r="CH89" s="135"/>
      <c r="CI89" s="136" t="str">
        <f>IFERROR(CH89/CF89,"-")</f>
        <v>-</v>
      </c>
      <c r="CJ89" s="137"/>
      <c r="CK89" s="138" t="str">
        <f>IFERROR(CJ89/CF89,"-")</f>
        <v>-</v>
      </c>
      <c r="CL89" s="139"/>
      <c r="CM89" s="139"/>
      <c r="CN89" s="139"/>
      <c r="CO89" s="140">
        <v>4</v>
      </c>
      <c r="CP89" s="141">
        <v>22000</v>
      </c>
      <c r="CQ89" s="141">
        <v>10000</v>
      </c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80"/>
      <c r="B90" s="203" t="s">
        <v>235</v>
      </c>
      <c r="C90" s="203"/>
      <c r="D90" s="203" t="s">
        <v>106</v>
      </c>
      <c r="E90" s="203" t="s">
        <v>233</v>
      </c>
      <c r="F90" s="203" t="s">
        <v>77</v>
      </c>
      <c r="G90" s="203"/>
      <c r="H90" s="90"/>
      <c r="I90" s="90"/>
      <c r="J90" s="188"/>
      <c r="K90" s="81">
        <v>84</v>
      </c>
      <c r="L90" s="81">
        <v>11</v>
      </c>
      <c r="M90" s="81">
        <v>0</v>
      </c>
      <c r="N90" s="91">
        <v>2</v>
      </c>
      <c r="O90" s="92">
        <v>0</v>
      </c>
      <c r="P90" s="93">
        <f>N90+O90</f>
        <v>2</v>
      </c>
      <c r="Q90" s="82" t="str">
        <f>IFERROR(P90/M90,"-")</f>
        <v>-</v>
      </c>
      <c r="R90" s="81">
        <v>0</v>
      </c>
      <c r="S90" s="81">
        <v>0</v>
      </c>
      <c r="T90" s="82">
        <f>IFERROR(S90/(O90+P90),"-")</f>
        <v>0</v>
      </c>
      <c r="U90" s="182"/>
      <c r="V90" s="84">
        <v>0</v>
      </c>
      <c r="W90" s="82">
        <f>IF(P90=0,"-",V90/P90)</f>
        <v>0</v>
      </c>
      <c r="X90" s="186">
        <v>0</v>
      </c>
      <c r="Y90" s="187">
        <f>IFERROR(X90/P90,"-")</f>
        <v>0</v>
      </c>
      <c r="Z90" s="187" t="str">
        <f>IFERROR(X90/V90,"-")</f>
        <v>-</v>
      </c>
      <c r="AA90" s="188"/>
      <c r="AB90" s="85"/>
      <c r="AC90" s="79"/>
      <c r="AD90" s="94"/>
      <c r="AE90" s="95">
        <f>IF(P90=0,"",IF(AD90=0,"",(AD90/P90)))</f>
        <v>0</v>
      </c>
      <c r="AF90" s="94"/>
      <c r="AG90" s="96" t="str">
        <f>IFERROR(AF90/AD90,"-")</f>
        <v>-</v>
      </c>
      <c r="AH90" s="97"/>
      <c r="AI90" s="98" t="str">
        <f>IFERROR(AH90/AD90,"-")</f>
        <v>-</v>
      </c>
      <c r="AJ90" s="99"/>
      <c r="AK90" s="99"/>
      <c r="AL90" s="99"/>
      <c r="AM90" s="100"/>
      <c r="AN90" s="101">
        <f>IF(P90=0,"",IF(AM90=0,"",(AM90/P90)))</f>
        <v>0</v>
      </c>
      <c r="AO90" s="100"/>
      <c r="AP90" s="102" t="str">
        <f>IFERROR(AP90/AM90,"-")</f>
        <v>-</v>
      </c>
      <c r="AQ90" s="103"/>
      <c r="AR90" s="104" t="str">
        <f>IFERROR(AQ90/AM90,"-")</f>
        <v>-</v>
      </c>
      <c r="AS90" s="105"/>
      <c r="AT90" s="105"/>
      <c r="AU90" s="105"/>
      <c r="AV90" s="106"/>
      <c r="AW90" s="107">
        <f>IF(P90=0,"",IF(AV90=0,"",(AV90/P90)))</f>
        <v>0</v>
      </c>
      <c r="AX90" s="106"/>
      <c r="AY90" s="108" t="str">
        <f>IFERROR(AX90/AV90,"-")</f>
        <v>-</v>
      </c>
      <c r="AZ90" s="109"/>
      <c r="BA90" s="110" t="str">
        <f>IFERROR(AZ90/AV90,"-")</f>
        <v>-</v>
      </c>
      <c r="BB90" s="111"/>
      <c r="BC90" s="111"/>
      <c r="BD90" s="111"/>
      <c r="BE90" s="112">
        <v>2</v>
      </c>
      <c r="BF90" s="113">
        <f>IF(P90=0,"",IF(BE90=0,"",(BE90/P90)))</f>
        <v>1</v>
      </c>
      <c r="BG90" s="112"/>
      <c r="BH90" s="114">
        <f>IFERROR(BG90/BE90,"-")</f>
        <v>0</v>
      </c>
      <c r="BI90" s="115"/>
      <c r="BJ90" s="116">
        <f>IFERROR(BI90/BE90,"-")</f>
        <v>0</v>
      </c>
      <c r="BK90" s="117"/>
      <c r="BL90" s="117"/>
      <c r="BM90" s="117"/>
      <c r="BN90" s="119"/>
      <c r="BO90" s="120">
        <f>IF(P90=0,"",IF(BN90=0,"",(BN90/P90)))</f>
        <v>0</v>
      </c>
      <c r="BP90" s="121"/>
      <c r="BQ90" s="122" t="str">
        <f>IFERROR(BP90/BN90,"-")</f>
        <v>-</v>
      </c>
      <c r="BR90" s="123"/>
      <c r="BS90" s="124" t="str">
        <f>IFERROR(BR90/BN90,"-")</f>
        <v>-</v>
      </c>
      <c r="BT90" s="125"/>
      <c r="BU90" s="125"/>
      <c r="BV90" s="125"/>
      <c r="BW90" s="126"/>
      <c r="BX90" s="127">
        <f>IF(P90=0,"",IF(BW90=0,"",(BW90/P90)))</f>
        <v>0</v>
      </c>
      <c r="BY90" s="128"/>
      <c r="BZ90" s="129" t="str">
        <f>IFERROR(BY90/BW90,"-")</f>
        <v>-</v>
      </c>
      <c r="CA90" s="130"/>
      <c r="CB90" s="131" t="str">
        <f>IFERROR(CA90/BW90,"-")</f>
        <v>-</v>
      </c>
      <c r="CC90" s="132"/>
      <c r="CD90" s="132"/>
      <c r="CE90" s="132"/>
      <c r="CF90" s="133"/>
      <c r="CG90" s="134">
        <f>IF(P90=0,"",IF(CF90=0,"",(CF90/P90)))</f>
        <v>0</v>
      </c>
      <c r="CH90" s="135"/>
      <c r="CI90" s="136" t="str">
        <f>IFERROR(CH90/CF90,"-")</f>
        <v>-</v>
      </c>
      <c r="CJ90" s="137"/>
      <c r="CK90" s="138" t="str">
        <f>IFERROR(CJ90/CF90,"-")</f>
        <v>-</v>
      </c>
      <c r="CL90" s="139"/>
      <c r="CM90" s="139"/>
      <c r="CN90" s="139"/>
      <c r="CO90" s="140">
        <v>0</v>
      </c>
      <c r="CP90" s="141">
        <v>0</v>
      </c>
      <c r="CQ90" s="141"/>
      <c r="CR90" s="141"/>
      <c r="CS90" s="142" t="str">
        <f>IF(AND(CQ90=0,CR90=0),"",IF(AND(CQ90&lt;=100000,CR90&lt;=100000),"",IF(CQ90/CP90&gt;0.7,"男高",IF(CR90/CP90&gt;0.7,"女高",""))))</f>
        <v/>
      </c>
    </row>
    <row r="91" spans="1:98">
      <c r="A91" s="30"/>
      <c r="B91" s="87"/>
      <c r="C91" s="88"/>
      <c r="D91" s="88"/>
      <c r="E91" s="88"/>
      <c r="F91" s="89"/>
      <c r="G91" s="90"/>
      <c r="H91" s="90"/>
      <c r="I91" s="90"/>
      <c r="J91" s="192"/>
      <c r="K91" s="34"/>
      <c r="L91" s="34"/>
      <c r="M91" s="31"/>
      <c r="N91" s="23"/>
      <c r="O91" s="23"/>
      <c r="P91" s="23"/>
      <c r="Q91" s="33"/>
      <c r="R91" s="32"/>
      <c r="S91" s="23"/>
      <c r="T91" s="32"/>
      <c r="U91" s="183"/>
      <c r="V91" s="25"/>
      <c r="W91" s="25"/>
      <c r="X91" s="189"/>
      <c r="Y91" s="189"/>
      <c r="Z91" s="189"/>
      <c r="AA91" s="189"/>
      <c r="AB91" s="33"/>
      <c r="AC91" s="59"/>
      <c r="AD91" s="63"/>
      <c r="AE91" s="64"/>
      <c r="AF91" s="63"/>
      <c r="AG91" s="67"/>
      <c r="AH91" s="68"/>
      <c r="AI91" s="69"/>
      <c r="AJ91" s="70"/>
      <c r="AK91" s="70"/>
      <c r="AL91" s="70"/>
      <c r="AM91" s="63"/>
      <c r="AN91" s="64"/>
      <c r="AO91" s="63"/>
      <c r="AP91" s="67"/>
      <c r="AQ91" s="68"/>
      <c r="AR91" s="69"/>
      <c r="AS91" s="70"/>
      <c r="AT91" s="70"/>
      <c r="AU91" s="70"/>
      <c r="AV91" s="63"/>
      <c r="AW91" s="64"/>
      <c r="AX91" s="63"/>
      <c r="AY91" s="67"/>
      <c r="AZ91" s="68"/>
      <c r="BA91" s="69"/>
      <c r="BB91" s="70"/>
      <c r="BC91" s="70"/>
      <c r="BD91" s="70"/>
      <c r="BE91" s="63"/>
      <c r="BF91" s="64"/>
      <c r="BG91" s="63"/>
      <c r="BH91" s="67"/>
      <c r="BI91" s="68"/>
      <c r="BJ91" s="69"/>
      <c r="BK91" s="70"/>
      <c r="BL91" s="70"/>
      <c r="BM91" s="70"/>
      <c r="BN91" s="65"/>
      <c r="BO91" s="66"/>
      <c r="BP91" s="63"/>
      <c r="BQ91" s="67"/>
      <c r="BR91" s="68"/>
      <c r="BS91" s="69"/>
      <c r="BT91" s="70"/>
      <c r="BU91" s="70"/>
      <c r="BV91" s="70"/>
      <c r="BW91" s="65"/>
      <c r="BX91" s="66"/>
      <c r="BY91" s="63"/>
      <c r="BZ91" s="67"/>
      <c r="CA91" s="68"/>
      <c r="CB91" s="69"/>
      <c r="CC91" s="70"/>
      <c r="CD91" s="70"/>
      <c r="CE91" s="70"/>
      <c r="CF91" s="65"/>
      <c r="CG91" s="66"/>
      <c r="CH91" s="63"/>
      <c r="CI91" s="67"/>
      <c r="CJ91" s="68"/>
      <c r="CK91" s="69"/>
      <c r="CL91" s="70"/>
      <c r="CM91" s="70"/>
      <c r="CN91" s="70"/>
      <c r="CO91" s="71"/>
      <c r="CP91" s="68"/>
      <c r="CQ91" s="68"/>
      <c r="CR91" s="68"/>
      <c r="CS91" s="72"/>
    </row>
    <row r="92" spans="1:98">
      <c r="A92" s="30"/>
      <c r="B92" s="37"/>
      <c r="C92" s="21"/>
      <c r="D92" s="21"/>
      <c r="E92" s="21"/>
      <c r="F92" s="22"/>
      <c r="G92" s="36"/>
      <c r="H92" s="36"/>
      <c r="I92" s="75"/>
      <c r="J92" s="193"/>
      <c r="K92" s="34"/>
      <c r="L92" s="34"/>
      <c r="M92" s="31"/>
      <c r="N92" s="23"/>
      <c r="O92" s="23"/>
      <c r="P92" s="23"/>
      <c r="Q92" s="33"/>
      <c r="R92" s="32"/>
      <c r="S92" s="23"/>
      <c r="T92" s="32"/>
      <c r="U92" s="183"/>
      <c r="V92" s="25"/>
      <c r="W92" s="25"/>
      <c r="X92" s="189"/>
      <c r="Y92" s="189"/>
      <c r="Z92" s="189"/>
      <c r="AA92" s="189"/>
      <c r="AB92" s="33"/>
      <c r="AC92" s="61"/>
      <c r="AD92" s="63"/>
      <c r="AE92" s="64"/>
      <c r="AF92" s="63"/>
      <c r="AG92" s="67"/>
      <c r="AH92" s="68"/>
      <c r="AI92" s="69"/>
      <c r="AJ92" s="70"/>
      <c r="AK92" s="70"/>
      <c r="AL92" s="70"/>
      <c r="AM92" s="63"/>
      <c r="AN92" s="64"/>
      <c r="AO92" s="63"/>
      <c r="AP92" s="67"/>
      <c r="AQ92" s="68"/>
      <c r="AR92" s="69"/>
      <c r="AS92" s="70"/>
      <c r="AT92" s="70"/>
      <c r="AU92" s="70"/>
      <c r="AV92" s="63"/>
      <c r="AW92" s="64"/>
      <c r="AX92" s="63"/>
      <c r="AY92" s="67"/>
      <c r="AZ92" s="68"/>
      <c r="BA92" s="69"/>
      <c r="BB92" s="70"/>
      <c r="BC92" s="70"/>
      <c r="BD92" s="70"/>
      <c r="BE92" s="63"/>
      <c r="BF92" s="64"/>
      <c r="BG92" s="63"/>
      <c r="BH92" s="67"/>
      <c r="BI92" s="68"/>
      <c r="BJ92" s="69"/>
      <c r="BK92" s="70"/>
      <c r="BL92" s="70"/>
      <c r="BM92" s="70"/>
      <c r="BN92" s="65"/>
      <c r="BO92" s="66"/>
      <c r="BP92" s="63"/>
      <c r="BQ92" s="67"/>
      <c r="BR92" s="68"/>
      <c r="BS92" s="69"/>
      <c r="BT92" s="70"/>
      <c r="BU92" s="70"/>
      <c r="BV92" s="70"/>
      <c r="BW92" s="65"/>
      <c r="BX92" s="66"/>
      <c r="BY92" s="63"/>
      <c r="BZ92" s="67"/>
      <c r="CA92" s="68"/>
      <c r="CB92" s="69"/>
      <c r="CC92" s="70"/>
      <c r="CD92" s="70"/>
      <c r="CE92" s="70"/>
      <c r="CF92" s="65"/>
      <c r="CG92" s="66"/>
      <c r="CH92" s="63"/>
      <c r="CI92" s="67"/>
      <c r="CJ92" s="68"/>
      <c r="CK92" s="69"/>
      <c r="CL92" s="70"/>
      <c r="CM92" s="70"/>
      <c r="CN92" s="70"/>
      <c r="CO92" s="71"/>
      <c r="CP92" s="68"/>
      <c r="CQ92" s="68"/>
      <c r="CR92" s="68"/>
      <c r="CS92" s="72"/>
    </row>
    <row r="93" spans="1:98">
      <c r="A93" s="19">
        <f>AB93</f>
        <v>1.6146820027064</v>
      </c>
      <c r="B93" s="39"/>
      <c r="C93" s="39"/>
      <c r="D93" s="39"/>
      <c r="E93" s="39"/>
      <c r="F93" s="39"/>
      <c r="G93" s="40" t="s">
        <v>236</v>
      </c>
      <c r="H93" s="40"/>
      <c r="I93" s="40"/>
      <c r="J93" s="190">
        <f>SUM(J6:J92)</f>
        <v>7390000</v>
      </c>
      <c r="K93" s="41">
        <f>SUM(K6:K92)</f>
        <v>2308</v>
      </c>
      <c r="L93" s="41">
        <f>SUM(L6:L92)</f>
        <v>1091</v>
      </c>
      <c r="M93" s="41">
        <f>SUM(M6:M92)</f>
        <v>3029</v>
      </c>
      <c r="N93" s="41">
        <f>SUM(N6:N92)</f>
        <v>564</v>
      </c>
      <c r="O93" s="41">
        <f>SUM(O6:O92)</f>
        <v>4</v>
      </c>
      <c r="P93" s="41">
        <f>SUM(P6:P92)</f>
        <v>568</v>
      </c>
      <c r="Q93" s="42">
        <f>IFERROR(P93/M93,"-")</f>
        <v>0.18752063387257</v>
      </c>
      <c r="R93" s="78">
        <f>SUM(R6:R92)</f>
        <v>61</v>
      </c>
      <c r="S93" s="78">
        <f>SUM(S6:S92)</f>
        <v>183</v>
      </c>
      <c r="T93" s="42">
        <f>IFERROR(R93/P93,"-")</f>
        <v>0.10739436619718</v>
      </c>
      <c r="U93" s="184">
        <f>IFERROR(J93/P93,"-")</f>
        <v>13010.563380282</v>
      </c>
      <c r="V93" s="44">
        <f>SUM(V6:V92)</f>
        <v>143</v>
      </c>
      <c r="W93" s="42">
        <f>IFERROR(V93/P93,"-")</f>
        <v>0.25176056338028</v>
      </c>
      <c r="X93" s="190">
        <f>SUM(X6:X92)</f>
        <v>11932500</v>
      </c>
      <c r="Y93" s="190">
        <f>IFERROR(X93/P93,"-")</f>
        <v>21007.922535211</v>
      </c>
      <c r="Z93" s="190">
        <f>IFERROR(X93/V93,"-")</f>
        <v>83444.055944056</v>
      </c>
      <c r="AA93" s="190">
        <f>X93-J93</f>
        <v>4542500</v>
      </c>
      <c r="AB93" s="47">
        <f>X93/J93</f>
        <v>1.6146820027064</v>
      </c>
      <c r="AC93" s="60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7"/>
    <mergeCell ref="J23:J27"/>
    <mergeCell ref="U23:U27"/>
    <mergeCell ref="AA23:AA27"/>
    <mergeCell ref="AB23:AB27"/>
    <mergeCell ref="A28:A31"/>
    <mergeCell ref="J28:J31"/>
    <mergeCell ref="U28:U31"/>
    <mergeCell ref="AA28:AA31"/>
    <mergeCell ref="AB28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4"/>
    <mergeCell ref="J70:J74"/>
    <mergeCell ref="U70:U74"/>
    <mergeCell ref="AA70:AA74"/>
    <mergeCell ref="AB70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  <mergeCell ref="A83:A84"/>
    <mergeCell ref="J83:J84"/>
    <mergeCell ref="U83:U84"/>
    <mergeCell ref="AA83:AA84"/>
    <mergeCell ref="AB83:AB84"/>
    <mergeCell ref="A85:A86"/>
    <mergeCell ref="J85:J86"/>
    <mergeCell ref="U85:U86"/>
    <mergeCell ref="AA85:AA86"/>
    <mergeCell ref="AB85:AB86"/>
    <mergeCell ref="A87:A88"/>
    <mergeCell ref="J87:J88"/>
    <mergeCell ref="U87:U88"/>
    <mergeCell ref="AA87:AA88"/>
    <mergeCell ref="AB87:AB88"/>
    <mergeCell ref="A89:A90"/>
    <mergeCell ref="J89:J90"/>
    <mergeCell ref="U89:U90"/>
    <mergeCell ref="AA89:AA90"/>
    <mergeCell ref="AB89:AB9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237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2.6363636363636</v>
      </c>
      <c r="B6" s="203" t="s">
        <v>238</v>
      </c>
      <c r="C6" s="203" t="s">
        <v>239</v>
      </c>
      <c r="D6" s="203" t="s">
        <v>240</v>
      </c>
      <c r="E6" s="203"/>
      <c r="F6" s="203" t="s">
        <v>241</v>
      </c>
      <c r="G6" s="203" t="s">
        <v>242</v>
      </c>
      <c r="H6" s="90" t="s">
        <v>243</v>
      </c>
      <c r="I6" s="90" t="s">
        <v>244</v>
      </c>
      <c r="J6" s="188">
        <v>275000</v>
      </c>
      <c r="K6" s="81">
        <v>43</v>
      </c>
      <c r="L6" s="81">
        <v>0</v>
      </c>
      <c r="M6" s="81">
        <v>163</v>
      </c>
      <c r="N6" s="91">
        <v>26</v>
      </c>
      <c r="O6" s="92">
        <v>0</v>
      </c>
      <c r="P6" s="93">
        <f>N6+O6</f>
        <v>26</v>
      </c>
      <c r="Q6" s="82">
        <f>IFERROR(P6/M6,"-")</f>
        <v>0.15950920245399</v>
      </c>
      <c r="R6" s="81">
        <v>0</v>
      </c>
      <c r="S6" s="81">
        <v>17</v>
      </c>
      <c r="T6" s="82">
        <f>IFERROR(S6/(O6+P6),"-")</f>
        <v>0.65384615384615</v>
      </c>
      <c r="U6" s="182">
        <f>IFERROR(J6/SUM(P6:P7),"-")</f>
        <v>5392.1568627451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450000</v>
      </c>
      <c r="AB6" s="85">
        <f>SUM(X6:X7)/SUM(J6:J7)</f>
        <v>2.6363636363636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7</v>
      </c>
      <c r="AN6" s="101">
        <f>IF(P6=0,"",IF(AM6=0,"",(AM6/P6)))</f>
        <v>0.26923076923077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0.11538461538462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11</v>
      </c>
      <c r="BF6" s="113">
        <f>IF(P6=0,"",IF(BE6=0,"",(BE6/P6)))</f>
        <v>0.42307692307692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0.11538461538462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0.038461538461538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0.038461538461538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245</v>
      </c>
      <c r="C7" s="203"/>
      <c r="D7" s="203"/>
      <c r="E7" s="203"/>
      <c r="F7" s="203" t="s">
        <v>77</v>
      </c>
      <c r="G7" s="203"/>
      <c r="H7" s="90"/>
      <c r="I7" s="90"/>
      <c r="J7" s="188"/>
      <c r="K7" s="81">
        <v>59</v>
      </c>
      <c r="L7" s="81">
        <v>48</v>
      </c>
      <c r="M7" s="81">
        <v>18</v>
      </c>
      <c r="N7" s="91">
        <v>25</v>
      </c>
      <c r="O7" s="92">
        <v>0</v>
      </c>
      <c r="P7" s="93">
        <f>N7+O7</f>
        <v>25</v>
      </c>
      <c r="Q7" s="82">
        <f>IFERROR(P7/M7,"-")</f>
        <v>1.3888888888889</v>
      </c>
      <c r="R7" s="81">
        <v>5</v>
      </c>
      <c r="S7" s="81">
        <v>5</v>
      </c>
      <c r="T7" s="82">
        <f>IFERROR(S7/(O7+P7),"-")</f>
        <v>0.2</v>
      </c>
      <c r="U7" s="182"/>
      <c r="V7" s="84">
        <v>8</v>
      </c>
      <c r="W7" s="82">
        <f>IF(P7=0,"-",V7/P7)</f>
        <v>0.32</v>
      </c>
      <c r="X7" s="186">
        <v>725000</v>
      </c>
      <c r="Y7" s="187">
        <f>IFERROR(X7/P7,"-")</f>
        <v>29000</v>
      </c>
      <c r="Z7" s="187">
        <f>IFERROR(X7/V7,"-")</f>
        <v>90625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0.08</v>
      </c>
      <c r="AX7" s="106">
        <v>1</v>
      </c>
      <c r="AY7" s="108">
        <f>IFERROR(AX7/AV7,"-")</f>
        <v>0.5</v>
      </c>
      <c r="AZ7" s="109">
        <v>3000</v>
      </c>
      <c r="BA7" s="110">
        <f>IFERROR(AZ7/AV7,"-")</f>
        <v>1500</v>
      </c>
      <c r="BB7" s="111">
        <v>1</v>
      </c>
      <c r="BC7" s="111"/>
      <c r="BD7" s="111"/>
      <c r="BE7" s="112">
        <v>4</v>
      </c>
      <c r="BF7" s="113">
        <f>IF(P7=0,"",IF(BE7=0,"",(BE7/P7)))</f>
        <v>0.16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8</v>
      </c>
      <c r="BO7" s="120">
        <f>IF(P7=0,"",IF(BN7=0,"",(BN7/P7)))</f>
        <v>0.32</v>
      </c>
      <c r="BP7" s="121">
        <v>3</v>
      </c>
      <c r="BQ7" s="122">
        <f>IFERROR(BP7/BN7,"-")</f>
        <v>0.375</v>
      </c>
      <c r="BR7" s="123">
        <v>626000</v>
      </c>
      <c r="BS7" s="124">
        <f>IFERROR(BR7/BN7,"-")</f>
        <v>78250</v>
      </c>
      <c r="BT7" s="125"/>
      <c r="BU7" s="125"/>
      <c r="BV7" s="125">
        <v>3</v>
      </c>
      <c r="BW7" s="126">
        <v>10</v>
      </c>
      <c r="BX7" s="127">
        <f>IF(P7=0,"",IF(BW7=0,"",(BW7/P7)))</f>
        <v>0.4</v>
      </c>
      <c r="BY7" s="128">
        <v>3</v>
      </c>
      <c r="BZ7" s="129">
        <f>IFERROR(BY7/BW7,"-")</f>
        <v>0.3</v>
      </c>
      <c r="CA7" s="130">
        <v>63000</v>
      </c>
      <c r="CB7" s="131">
        <f>IFERROR(CA7/BW7,"-")</f>
        <v>6300</v>
      </c>
      <c r="CC7" s="132"/>
      <c r="CD7" s="132">
        <v>1</v>
      </c>
      <c r="CE7" s="132">
        <v>2</v>
      </c>
      <c r="CF7" s="133">
        <v>1</v>
      </c>
      <c r="CG7" s="134">
        <f>IF(P7=0,"",IF(CF7=0,"",(CF7/P7)))</f>
        <v>0.04</v>
      </c>
      <c r="CH7" s="135">
        <v>1</v>
      </c>
      <c r="CI7" s="136">
        <f>IFERROR(CH7/CF7,"-")</f>
        <v>1</v>
      </c>
      <c r="CJ7" s="137">
        <v>36000</v>
      </c>
      <c r="CK7" s="138">
        <f>IFERROR(CJ7/CF7,"-")</f>
        <v>36000</v>
      </c>
      <c r="CL7" s="139"/>
      <c r="CM7" s="139"/>
      <c r="CN7" s="139">
        <v>1</v>
      </c>
      <c r="CO7" s="140">
        <v>8</v>
      </c>
      <c r="CP7" s="141">
        <v>725000</v>
      </c>
      <c r="CQ7" s="141">
        <v>576000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2.735</v>
      </c>
      <c r="B8" s="203" t="s">
        <v>246</v>
      </c>
      <c r="C8" s="203" t="s">
        <v>247</v>
      </c>
      <c r="D8" s="203" t="s">
        <v>240</v>
      </c>
      <c r="E8" s="203"/>
      <c r="F8" s="203" t="s">
        <v>241</v>
      </c>
      <c r="G8" s="203" t="s">
        <v>248</v>
      </c>
      <c r="H8" s="90" t="s">
        <v>243</v>
      </c>
      <c r="I8" s="90" t="s">
        <v>249</v>
      </c>
      <c r="J8" s="188">
        <v>200000</v>
      </c>
      <c r="K8" s="81">
        <v>37</v>
      </c>
      <c r="L8" s="81">
        <v>0</v>
      </c>
      <c r="M8" s="81">
        <v>137</v>
      </c>
      <c r="N8" s="91">
        <v>14</v>
      </c>
      <c r="O8" s="92">
        <v>0</v>
      </c>
      <c r="P8" s="93">
        <f>N8+O8</f>
        <v>14</v>
      </c>
      <c r="Q8" s="82">
        <f>IFERROR(P8/M8,"-")</f>
        <v>0.1021897810219</v>
      </c>
      <c r="R8" s="81">
        <v>1</v>
      </c>
      <c r="S8" s="81">
        <v>6</v>
      </c>
      <c r="T8" s="82">
        <f>IFERROR(S8/(O8+P8),"-")</f>
        <v>0.42857142857143</v>
      </c>
      <c r="U8" s="182">
        <f>IFERROR(J8/SUM(P8:P9),"-")</f>
        <v>6666.6666666667</v>
      </c>
      <c r="V8" s="84">
        <v>3</v>
      </c>
      <c r="W8" s="82">
        <f>IF(P8=0,"-",V8/P8)</f>
        <v>0.21428571428571</v>
      </c>
      <c r="X8" s="186">
        <v>37000</v>
      </c>
      <c r="Y8" s="187">
        <f>IFERROR(X8/P8,"-")</f>
        <v>2642.8571428571</v>
      </c>
      <c r="Z8" s="187">
        <f>IFERROR(X8/V8,"-")</f>
        <v>12333.333333333</v>
      </c>
      <c r="AA8" s="188">
        <f>SUM(X8:X9)-SUM(J8:J9)</f>
        <v>347000</v>
      </c>
      <c r="AB8" s="85">
        <f>SUM(X8:X9)/SUM(J8:J9)</f>
        <v>2.735</v>
      </c>
      <c r="AC8" s="79"/>
      <c r="AD8" s="94">
        <v>1</v>
      </c>
      <c r="AE8" s="95">
        <f>IF(P8=0,"",IF(AD8=0,"",(AD8/P8)))</f>
        <v>0.071428571428571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</v>
      </c>
      <c r="AN8" s="101">
        <f>IF(P8=0,"",IF(AM8=0,"",(AM8/P8)))</f>
        <v>0.071428571428571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0.071428571428571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3</v>
      </c>
      <c r="BF8" s="113">
        <f>IF(P8=0,"",IF(BE8=0,"",(BE8/P8)))</f>
        <v>0.21428571428571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6</v>
      </c>
      <c r="BO8" s="120">
        <f>IF(P8=0,"",IF(BN8=0,"",(BN8/P8)))</f>
        <v>0.42857142857143</v>
      </c>
      <c r="BP8" s="121">
        <v>2</v>
      </c>
      <c r="BQ8" s="122">
        <f>IFERROR(BP8/BN8,"-")</f>
        <v>0.33333333333333</v>
      </c>
      <c r="BR8" s="123">
        <v>34000</v>
      </c>
      <c r="BS8" s="124">
        <f>IFERROR(BR8/BN8,"-")</f>
        <v>5666.6666666667</v>
      </c>
      <c r="BT8" s="125">
        <v>1</v>
      </c>
      <c r="BU8" s="125"/>
      <c r="BV8" s="125">
        <v>1</v>
      </c>
      <c r="BW8" s="126">
        <v>2</v>
      </c>
      <c r="BX8" s="127">
        <f>IF(P8=0,"",IF(BW8=0,"",(BW8/P8)))</f>
        <v>0.14285714285714</v>
      </c>
      <c r="BY8" s="128">
        <v>1</v>
      </c>
      <c r="BZ8" s="129">
        <f>IFERROR(BY8/BW8,"-")</f>
        <v>0.5</v>
      </c>
      <c r="CA8" s="130">
        <v>3000</v>
      </c>
      <c r="CB8" s="131">
        <f>IFERROR(CA8/BW8,"-")</f>
        <v>1500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37000</v>
      </c>
      <c r="CQ8" s="141">
        <v>33000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250</v>
      </c>
      <c r="C9" s="203"/>
      <c r="D9" s="203"/>
      <c r="E9" s="203"/>
      <c r="F9" s="203" t="s">
        <v>77</v>
      </c>
      <c r="G9" s="203"/>
      <c r="H9" s="90"/>
      <c r="I9" s="90"/>
      <c r="J9" s="188"/>
      <c r="K9" s="81">
        <v>112</v>
      </c>
      <c r="L9" s="81">
        <v>57</v>
      </c>
      <c r="M9" s="81">
        <v>20</v>
      </c>
      <c r="N9" s="91">
        <v>16</v>
      </c>
      <c r="O9" s="92">
        <v>0</v>
      </c>
      <c r="P9" s="93">
        <f>N9+O9</f>
        <v>16</v>
      </c>
      <c r="Q9" s="82">
        <f>IFERROR(P9/M9,"-")</f>
        <v>0.8</v>
      </c>
      <c r="R9" s="81">
        <v>5</v>
      </c>
      <c r="S9" s="81">
        <v>5</v>
      </c>
      <c r="T9" s="82">
        <f>IFERROR(S9/(O9+P9),"-")</f>
        <v>0.3125</v>
      </c>
      <c r="U9" s="182"/>
      <c r="V9" s="84">
        <v>7</v>
      </c>
      <c r="W9" s="82">
        <f>IF(P9=0,"-",V9/P9)</f>
        <v>0.4375</v>
      </c>
      <c r="X9" s="186">
        <v>510000</v>
      </c>
      <c r="Y9" s="187">
        <f>IFERROR(X9/P9,"-")</f>
        <v>31875</v>
      </c>
      <c r="Z9" s="187">
        <f>IFERROR(X9/V9,"-")</f>
        <v>72857.142857143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0.0625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0.125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0.25</v>
      </c>
      <c r="BP9" s="121">
        <v>2</v>
      </c>
      <c r="BQ9" s="122">
        <f>IFERROR(BP9/BN9,"-")</f>
        <v>0.5</v>
      </c>
      <c r="BR9" s="123">
        <v>12000</v>
      </c>
      <c r="BS9" s="124">
        <f>IFERROR(BR9/BN9,"-")</f>
        <v>3000</v>
      </c>
      <c r="BT9" s="125">
        <v>1</v>
      </c>
      <c r="BU9" s="125"/>
      <c r="BV9" s="125">
        <v>1</v>
      </c>
      <c r="BW9" s="126">
        <v>8</v>
      </c>
      <c r="BX9" s="127">
        <f>IF(P9=0,"",IF(BW9=0,"",(BW9/P9)))</f>
        <v>0.5</v>
      </c>
      <c r="BY9" s="128">
        <v>4</v>
      </c>
      <c r="BZ9" s="129">
        <f>IFERROR(BY9/BW9,"-")</f>
        <v>0.5</v>
      </c>
      <c r="CA9" s="130">
        <v>257000</v>
      </c>
      <c r="CB9" s="131">
        <f>IFERROR(CA9/BW9,"-")</f>
        <v>32125</v>
      </c>
      <c r="CC9" s="132"/>
      <c r="CD9" s="132">
        <v>1</v>
      </c>
      <c r="CE9" s="132">
        <v>3</v>
      </c>
      <c r="CF9" s="133">
        <v>1</v>
      </c>
      <c r="CG9" s="134">
        <f>IF(P9=0,"",IF(CF9=0,"",(CF9/P9)))</f>
        <v>0.0625</v>
      </c>
      <c r="CH9" s="135">
        <v>1</v>
      </c>
      <c r="CI9" s="136">
        <f>IFERROR(CH9/CF9,"-")</f>
        <v>1</v>
      </c>
      <c r="CJ9" s="137">
        <v>241000</v>
      </c>
      <c r="CK9" s="138">
        <f>IFERROR(CJ9/CF9,"-")</f>
        <v>241000</v>
      </c>
      <c r="CL9" s="139"/>
      <c r="CM9" s="139"/>
      <c r="CN9" s="139">
        <v>1</v>
      </c>
      <c r="CO9" s="140">
        <v>7</v>
      </c>
      <c r="CP9" s="141">
        <v>510000</v>
      </c>
      <c r="CQ9" s="141">
        <v>241000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0.86857142857143</v>
      </c>
      <c r="B10" s="203" t="s">
        <v>251</v>
      </c>
      <c r="C10" s="203" t="s">
        <v>252</v>
      </c>
      <c r="D10" s="203" t="s">
        <v>253</v>
      </c>
      <c r="E10" s="203"/>
      <c r="F10" s="203" t="s">
        <v>241</v>
      </c>
      <c r="G10" s="203" t="s">
        <v>254</v>
      </c>
      <c r="H10" s="90" t="s">
        <v>255</v>
      </c>
      <c r="I10" s="90" t="s">
        <v>142</v>
      </c>
      <c r="J10" s="188">
        <v>175000</v>
      </c>
      <c r="K10" s="81">
        <v>22</v>
      </c>
      <c r="L10" s="81">
        <v>0</v>
      </c>
      <c r="M10" s="81">
        <v>75</v>
      </c>
      <c r="N10" s="91">
        <v>7</v>
      </c>
      <c r="O10" s="92">
        <v>0</v>
      </c>
      <c r="P10" s="93">
        <f>N10+O10</f>
        <v>7</v>
      </c>
      <c r="Q10" s="82">
        <f>IFERROR(P10/M10,"-")</f>
        <v>0.093333333333333</v>
      </c>
      <c r="R10" s="81">
        <v>0</v>
      </c>
      <c r="S10" s="81">
        <v>2</v>
      </c>
      <c r="T10" s="82">
        <f>IFERROR(S10/(O10+P10),"-")</f>
        <v>0.28571428571429</v>
      </c>
      <c r="U10" s="182">
        <f>IFERROR(J10/SUM(P10:P13),"-")</f>
        <v>7608.6956521739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SUM(X10:X13)-SUM(J10:J13)</f>
        <v>-23000</v>
      </c>
      <c r="AB10" s="85">
        <f>SUM(X10:X13)/SUM(J10:J13)</f>
        <v>0.86857142857143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0.14285714285714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0.28571428571429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0.42857142857143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0.14285714285714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256</v>
      </c>
      <c r="C11" s="203"/>
      <c r="D11" s="203"/>
      <c r="E11" s="203"/>
      <c r="F11" s="203" t="s">
        <v>77</v>
      </c>
      <c r="G11" s="203"/>
      <c r="H11" s="90"/>
      <c r="I11" s="90"/>
      <c r="J11" s="188"/>
      <c r="K11" s="81">
        <v>55</v>
      </c>
      <c r="L11" s="81">
        <v>35</v>
      </c>
      <c r="M11" s="81">
        <v>16</v>
      </c>
      <c r="N11" s="91">
        <v>5</v>
      </c>
      <c r="O11" s="92">
        <v>0</v>
      </c>
      <c r="P11" s="93">
        <f>N11+O11</f>
        <v>5</v>
      </c>
      <c r="Q11" s="82">
        <f>IFERROR(P11/M11,"-")</f>
        <v>0.3125</v>
      </c>
      <c r="R11" s="81">
        <v>1</v>
      </c>
      <c r="S11" s="81">
        <v>2</v>
      </c>
      <c r="T11" s="82">
        <f>IFERROR(S11/(O11+P11),"-")</f>
        <v>0.4</v>
      </c>
      <c r="U11" s="182"/>
      <c r="V11" s="84">
        <v>1</v>
      </c>
      <c r="W11" s="82">
        <f>IF(P11=0,"-",V11/P11)</f>
        <v>0.2</v>
      </c>
      <c r="X11" s="186">
        <v>70000</v>
      </c>
      <c r="Y11" s="187">
        <f>IFERROR(X11/P11,"-")</f>
        <v>14000</v>
      </c>
      <c r="Z11" s="187">
        <f>IFERROR(X11/V11,"-")</f>
        <v>70000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0.2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2</v>
      </c>
      <c r="BO11" s="120">
        <f>IF(P11=0,"",IF(BN11=0,"",(BN11/P11)))</f>
        <v>0.4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0.2</v>
      </c>
      <c r="CH11" s="135">
        <v>1</v>
      </c>
      <c r="CI11" s="136">
        <f>IFERROR(CH11/CF11,"-")</f>
        <v>1</v>
      </c>
      <c r="CJ11" s="137">
        <v>70000</v>
      </c>
      <c r="CK11" s="138">
        <f>IFERROR(CJ11/CF11,"-")</f>
        <v>70000</v>
      </c>
      <c r="CL11" s="139"/>
      <c r="CM11" s="139"/>
      <c r="CN11" s="139">
        <v>1</v>
      </c>
      <c r="CO11" s="140">
        <v>1</v>
      </c>
      <c r="CP11" s="141">
        <v>70000</v>
      </c>
      <c r="CQ11" s="141">
        <v>70000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257</v>
      </c>
      <c r="C12" s="203" t="s">
        <v>252</v>
      </c>
      <c r="D12" s="203" t="s">
        <v>258</v>
      </c>
      <c r="E12" s="203"/>
      <c r="F12" s="203" t="s">
        <v>241</v>
      </c>
      <c r="G12" s="203" t="s">
        <v>254</v>
      </c>
      <c r="H12" s="90" t="s">
        <v>255</v>
      </c>
      <c r="I12" s="90"/>
      <c r="J12" s="188"/>
      <c r="K12" s="81">
        <v>14</v>
      </c>
      <c r="L12" s="81">
        <v>0</v>
      </c>
      <c r="M12" s="81">
        <v>65</v>
      </c>
      <c r="N12" s="91">
        <v>3</v>
      </c>
      <c r="O12" s="92">
        <v>1</v>
      </c>
      <c r="P12" s="93">
        <f>N12+O12</f>
        <v>4</v>
      </c>
      <c r="Q12" s="82">
        <f>IFERROR(P12/M12,"-")</f>
        <v>0.061538461538462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0.25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>
        <v>1</v>
      </c>
      <c r="CG12" s="134">
        <f>IF(P12=0,"",IF(CF12=0,"",(CF12/P12)))</f>
        <v>0.25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259</v>
      </c>
      <c r="C13" s="203"/>
      <c r="D13" s="203"/>
      <c r="E13" s="203"/>
      <c r="F13" s="203" t="s">
        <v>77</v>
      </c>
      <c r="G13" s="203"/>
      <c r="H13" s="90"/>
      <c r="I13" s="90"/>
      <c r="J13" s="188"/>
      <c r="K13" s="81">
        <v>57</v>
      </c>
      <c r="L13" s="81">
        <v>40</v>
      </c>
      <c r="M13" s="81">
        <v>32</v>
      </c>
      <c r="N13" s="91">
        <v>7</v>
      </c>
      <c r="O13" s="92">
        <v>0</v>
      </c>
      <c r="P13" s="93">
        <f>N13+O13</f>
        <v>7</v>
      </c>
      <c r="Q13" s="82">
        <f>IFERROR(P13/M13,"-")</f>
        <v>0.21875</v>
      </c>
      <c r="R13" s="81">
        <v>1</v>
      </c>
      <c r="S13" s="81">
        <v>1</v>
      </c>
      <c r="T13" s="82">
        <f>IFERROR(S13/(O13+P13),"-")</f>
        <v>0.14285714285714</v>
      </c>
      <c r="U13" s="182"/>
      <c r="V13" s="84">
        <v>3</v>
      </c>
      <c r="W13" s="82">
        <f>IF(P13=0,"-",V13/P13)</f>
        <v>0.42857142857143</v>
      </c>
      <c r="X13" s="186">
        <v>82000</v>
      </c>
      <c r="Y13" s="187">
        <f>IFERROR(X13/P13,"-")</f>
        <v>11714.285714286</v>
      </c>
      <c r="Z13" s="187">
        <f>IFERROR(X13/V13,"-")</f>
        <v>27333.333333333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0.14285714285714</v>
      </c>
      <c r="BP13" s="121">
        <v>1</v>
      </c>
      <c r="BQ13" s="122">
        <f>IFERROR(BP13/BN13,"-")</f>
        <v>1</v>
      </c>
      <c r="BR13" s="123">
        <v>72000</v>
      </c>
      <c r="BS13" s="124">
        <f>IFERROR(BR13/BN13,"-")</f>
        <v>72000</v>
      </c>
      <c r="BT13" s="125"/>
      <c r="BU13" s="125"/>
      <c r="BV13" s="125">
        <v>1</v>
      </c>
      <c r="BW13" s="126">
        <v>5</v>
      </c>
      <c r="BX13" s="127">
        <f>IF(P13=0,"",IF(BW13=0,"",(BW13/P13)))</f>
        <v>0.71428571428571</v>
      </c>
      <c r="BY13" s="128">
        <v>2</v>
      </c>
      <c r="BZ13" s="129">
        <f>IFERROR(BY13/BW13,"-")</f>
        <v>0.4</v>
      </c>
      <c r="CA13" s="130">
        <v>10000</v>
      </c>
      <c r="CB13" s="131">
        <f>IFERROR(CA13/BW13,"-")</f>
        <v>2000</v>
      </c>
      <c r="CC13" s="132"/>
      <c r="CD13" s="132">
        <v>2</v>
      </c>
      <c r="CE13" s="132"/>
      <c r="CF13" s="133">
        <v>1</v>
      </c>
      <c r="CG13" s="134">
        <f>IF(P13=0,"",IF(CF13=0,"",(CF13/P13)))</f>
        <v>0.14285714285714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3</v>
      </c>
      <c r="CP13" s="141">
        <v>82000</v>
      </c>
      <c r="CQ13" s="141">
        <v>72000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2.1907692307692</v>
      </c>
      <c r="B16" s="39"/>
      <c r="C16" s="39"/>
      <c r="D16" s="39"/>
      <c r="E16" s="39"/>
      <c r="F16" s="39"/>
      <c r="G16" s="40" t="s">
        <v>260</v>
      </c>
      <c r="H16" s="40"/>
      <c r="I16" s="40"/>
      <c r="J16" s="190">
        <f>SUM(J6:J15)</f>
        <v>650000</v>
      </c>
      <c r="K16" s="41">
        <f>SUM(K6:K15)</f>
        <v>399</v>
      </c>
      <c r="L16" s="41">
        <f>SUM(L6:L15)</f>
        <v>180</v>
      </c>
      <c r="M16" s="41">
        <f>SUM(M6:M15)</f>
        <v>526</v>
      </c>
      <c r="N16" s="41">
        <f>SUM(N6:N15)</f>
        <v>103</v>
      </c>
      <c r="O16" s="41">
        <f>SUM(O6:O15)</f>
        <v>1</v>
      </c>
      <c r="P16" s="41">
        <f>SUM(P6:P15)</f>
        <v>104</v>
      </c>
      <c r="Q16" s="42">
        <f>IFERROR(P16/M16,"-")</f>
        <v>0.19771863117871</v>
      </c>
      <c r="R16" s="78">
        <f>SUM(R6:R15)</f>
        <v>13</v>
      </c>
      <c r="S16" s="78">
        <f>SUM(S6:S15)</f>
        <v>38</v>
      </c>
      <c r="T16" s="42">
        <f>IFERROR(R16/P16,"-")</f>
        <v>0.125</v>
      </c>
      <c r="U16" s="184">
        <f>IFERROR(J16/P16,"-")</f>
        <v>6250</v>
      </c>
      <c r="V16" s="44">
        <f>SUM(V6:V15)</f>
        <v>22</v>
      </c>
      <c r="W16" s="42">
        <f>IFERROR(V16/P16,"-")</f>
        <v>0.21153846153846</v>
      </c>
      <c r="X16" s="190">
        <f>SUM(X6:X15)</f>
        <v>1424000</v>
      </c>
      <c r="Y16" s="190">
        <f>IFERROR(X16/P16,"-")</f>
        <v>13692.307692308</v>
      </c>
      <c r="Z16" s="190">
        <f>IFERROR(X16/V16,"-")</f>
        <v>64727.272727273</v>
      </c>
      <c r="AA16" s="190">
        <f>X16-J16</f>
        <v>774000</v>
      </c>
      <c r="AB16" s="47">
        <f>X16/J16</f>
        <v>2.1907692307692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