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<sst xmlns="http://schemas.openxmlformats.org/spreadsheetml/2006/main" uniqueCount="256">
  <si>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</si>
  <si>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</si>
  <si>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</si>
  <si>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</si>
  <si>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</si>
  <si>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</si>
  <si>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</si>
  <si>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</si>
  <si>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</si>
  <si>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</si>
  <si>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</si>
  <si>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</si>
  <si>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</si>
  <si>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</si>
  <si>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</si>
  <si>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</si>
  <si>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</si>
  <si>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</si>
  <si>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</si>
  <si>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</si>
  <si>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</si>
  <si>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</si>
  <si>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</si>
  <si>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</si>
  <si>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</si>
  <si>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</si>
  <si>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</si>
  <si>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</si>
  <si>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</si>
  <si>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</si>
  <si>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</si>
  <si>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</si>
  <si>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</si>
  <si>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</si>
  <si>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</si>
  <si>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</si>
  <si>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</si>
  <si>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</si>
  <si>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</si>
  <si>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</si>
  <si>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</si>
  <si>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</si>
  <si>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</si>
  <si>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</si>
  <si>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</si>
  <si>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</si>
  <si>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</si>
  <si>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</si>
  <si>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</si>
  <si>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</si>
  <si>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</si>
  <si>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</si>
  <si>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</si>
  <si>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</si>
  <si>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</si>
  <si>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</si>
  <si>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</si>
  <si>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</si>
  <si>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</si>
  <si>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</si>
  <si>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</si>
  <si>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np1155</t>
  </si>
  <si>
    <t>※コットン版キャッチ変え17</t>
  </si>
  <si>
    <t>「優しすぎる熟女と出会ってこっそりハッスル」</t>
  </si>
  <si>
    <t>lp03_a</t>
  </si>
  <si>
    <t>スポニチ関東</t>
  </si>
  <si>
    <t>4C終面全5段</t>
  </si>
  <si>
    <t>12月22日(土)</t>
  </si>
  <si>
    <t>np1156</t>
  </si>
  <si>
    <t>スポニチ関西</t>
  </si>
  <si>
    <t>12月24日(月)</t>
  </si>
  <si>
    <t>np1157</t>
  </si>
  <si>
    <t>スポニチ西部</t>
  </si>
  <si>
    <t>12月21日(金)</t>
  </si>
  <si>
    <t>np1158</t>
  </si>
  <si>
    <t>スポニチ北海道</t>
  </si>
  <si>
    <t>np1159</t>
  </si>
  <si>
    <t>※コットン版キャッチ変え17 (空電共通)</t>
  </si>
  <si>
    <t>「優しすぎる熟女と出会ってこっそりハッスル」 (空電共通)</t>
  </si>
  <si>
    <t>空電</t>
  </si>
  <si>
    <t>空電 (共通)</t>
  </si>
  <si>
    <t>np1160</t>
  </si>
  <si>
    <t>※女性からナンパしてほしい版風</t>
  </si>
  <si>
    <t>「もう５０代の熟女だけど、試しに付き合ってみる？」</t>
  </si>
  <si>
    <t>サンスポ関西</t>
  </si>
  <si>
    <t>12月30日(日)</t>
  </si>
  <si>
    <t>np1161</t>
  </si>
  <si>
    <t>np1162</t>
  </si>
  <si>
    <t>★女性からナンパしてほしい版風</t>
  </si>
  <si>
    <t>「結婚婚活ブームに乗り遅れた私」キャッチ</t>
  </si>
  <si>
    <t>サンスポ関東</t>
  </si>
  <si>
    <t>全5段</t>
  </si>
  <si>
    <t>12月16日(日)</t>
  </si>
  <si>
    <t>np1163</t>
  </si>
  <si>
    <t>np1164</t>
  </si>
  <si>
    <t>「出会いにコミット!?今、このサイトが超アツい!?」キャッチ</t>
  </si>
  <si>
    <t>12月29日(土)</t>
  </si>
  <si>
    <t>np1165</t>
  </si>
  <si>
    <t>np1166</t>
  </si>
  <si>
    <t>★1604FLASHリサイズ 女性からナンパしてほしい写真</t>
  </si>
  <si>
    <t>「もう５０代の熟女だけど、試しに付き合ってみる？」キャッチ</t>
  </si>
  <si>
    <t>サンスポ東京</t>
  </si>
  <si>
    <t>1C全面</t>
  </si>
  <si>
    <t>12月08日(土)</t>
  </si>
  <si>
    <t>np1167</t>
  </si>
  <si>
    <t>np1168</t>
  </si>
  <si>
    <t>np1169</t>
  </si>
  <si>
    <t>np1170</t>
  </si>
  <si>
    <t>※わくドキ雑誌版</t>
  </si>
  <si>
    <t>np1171</t>
  </si>
  <si>
    <t>np1172</t>
  </si>
  <si>
    <t>※わくドキ煙突</t>
  </si>
  <si>
    <t>lp03_l</t>
  </si>
  <si>
    <t>ニッカン関東</t>
  </si>
  <si>
    <t>1C煙突</t>
  </si>
  <si>
    <t>np1173</t>
  </si>
  <si>
    <t>np1174</t>
  </si>
  <si>
    <t>ニッカン関西</t>
  </si>
  <si>
    <t>4C煙突</t>
  </si>
  <si>
    <t>np1175</t>
  </si>
  <si>
    <t>np1176</t>
  </si>
  <si>
    <t>スポーツ報知関東</t>
  </si>
  <si>
    <t>全5段つかみ4回</t>
  </si>
  <si>
    <t>12月05日(水)</t>
  </si>
  <si>
    <t>np1177</t>
  </si>
  <si>
    <t>※コットン版</t>
  </si>
  <si>
    <t>「清純そうな見た目」キャッチ</t>
  </si>
  <si>
    <t>12月11日(火)</t>
  </si>
  <si>
    <t>np1178</t>
  </si>
  <si>
    <t>12月14日(金)</t>
  </si>
  <si>
    <t>np1179</t>
  </si>
  <si>
    <t>※「女性からナンパしてほしい」それを実現したサイト</t>
  </si>
  <si>
    <t>12月18日(火)</t>
  </si>
  <si>
    <t>np1180</t>
  </si>
  <si>
    <t>np1181</t>
  </si>
  <si>
    <t>★①記事47</t>
  </si>
  <si>
    <t>もう我慢できない。今すぐ出会いたい。</t>
  </si>
  <si>
    <t>半2段つかみ１0段保証</t>
  </si>
  <si>
    <t>1～10日</t>
  </si>
  <si>
    <t>np1182</t>
  </si>
  <si>
    <t>★③記事49</t>
  </si>
  <si>
    <t>出会うのは簡単。問題は出会った後だ。</t>
  </si>
  <si>
    <t>11～20日</t>
  </si>
  <si>
    <t>np1183</t>
  </si>
  <si>
    <t>★④記事50</t>
  </si>
  <si>
    <t>献身交際。キュートな五十路妻。</t>
  </si>
  <si>
    <t>21～31日</t>
  </si>
  <si>
    <t>np1184</t>
  </si>
  <si>
    <t>(空電共通)</t>
  </si>
  <si>
    <t>np1185</t>
  </si>
  <si>
    <t>※①女性からナンパしてほしい版風 若い女性</t>
  </si>
  <si>
    <t>「若い女性は嫌いですか？試しに付き合ってみませんか？」</t>
  </si>
  <si>
    <t>半2段つかみ20段保証</t>
  </si>
  <si>
    <t>20段保証</t>
  </si>
  <si>
    <t>np1186</t>
  </si>
  <si>
    <t>※②女性からナンパしてほしい版風 若い女性</t>
  </si>
  <si>
    <t>半3段つかみ20段保証</t>
  </si>
  <si>
    <t>np1187</t>
  </si>
  <si>
    <t>※③女性からナンパしてほしい版風 若い女性</t>
  </si>
  <si>
    <t>半5段つかみ20段保証</t>
  </si>
  <si>
    <t>np1188</t>
  </si>
  <si>
    <t>np1189</t>
  </si>
  <si>
    <t>np1190</t>
  </si>
  <si>
    <t>np1191</t>
  </si>
  <si>
    <t>12月01日(土)</t>
  </si>
  <si>
    <t>np1192</t>
  </si>
  <si>
    <t>np1193</t>
  </si>
  <si>
    <t>np1194</t>
  </si>
  <si>
    <t>np1195</t>
  </si>
  <si>
    <t>np1196</t>
  </si>
  <si>
    <t>np1197</t>
  </si>
  <si>
    <t>np1198</t>
  </si>
  <si>
    <t>np1199</t>
  </si>
  <si>
    <t>ニッカン関東・平日</t>
  </si>
  <si>
    <t>12月12日(水)</t>
  </si>
  <si>
    <t>np1200</t>
  </si>
  <si>
    <t>np1201</t>
  </si>
  <si>
    <t>12月15日(土)</t>
  </si>
  <si>
    <t>np1202</t>
  </si>
  <si>
    <t>np1203</t>
  </si>
  <si>
    <t>12月23日(日)</t>
  </si>
  <si>
    <t>np1204</t>
  </si>
  <si>
    <t>np1205</t>
  </si>
  <si>
    <t>デイリースポーツ関西</t>
  </si>
  <si>
    <t>np1206</t>
  </si>
  <si>
    <t>np1207</t>
  </si>
  <si>
    <t>np1208</t>
  </si>
  <si>
    <t>np1209</t>
  </si>
  <si>
    <t>「毎日エスカレート！今、この出会いがアツい」キャッチ</t>
  </si>
  <si>
    <t>九スポ</t>
  </si>
  <si>
    <t>np1210</t>
  </si>
  <si>
    <t>np1211</t>
  </si>
  <si>
    <t>4C終面雑報</t>
  </si>
  <si>
    <t>12月02日(日)</t>
  </si>
  <si>
    <t>np1212</t>
  </si>
  <si>
    <t>np1213</t>
  </si>
  <si>
    <t>12月06日(木)</t>
  </si>
  <si>
    <t>np1214</t>
  </si>
  <si>
    <t>np1215</t>
  </si>
  <si>
    <t>★記事50</t>
  </si>
  <si>
    <t>4C記事枠</t>
  </si>
  <si>
    <t>np1216</t>
  </si>
  <si>
    <t>★記事49</t>
  </si>
  <si>
    <t>12月09日(日)</t>
  </si>
  <si>
    <t>np1217</t>
  </si>
  <si>
    <t>★記事48</t>
  </si>
  <si>
    <t>57歳、明日初デート。俺はまた男になる。</t>
  </si>
  <si>
    <t>np1218</t>
  </si>
  <si>
    <t>★記事47</t>
  </si>
  <si>
    <t>np1219</t>
  </si>
  <si>
    <t>記事9</t>
  </si>
  <si>
    <t>「もう50代の熟女だけど、試しに付き合ってみる？」</t>
  </si>
  <si>
    <t>np1220</t>
  </si>
  <si>
    <t>共通</t>
  </si>
  <si>
    <t>np1221</t>
  </si>
  <si>
    <t>★①女性からナンパしてほしい</t>
  </si>
  <si>
    <t>東スポ 8回セット</t>
  </si>
  <si>
    <t>半2段金土</t>
  </si>
  <si>
    <t>12/1～</t>
  </si>
  <si>
    <t>np1222</t>
  </si>
  <si>
    <t>★②C版「記事24」</t>
  </si>
  <si>
    <t>キャッチ「S級熟女から逆指名」</t>
  </si>
  <si>
    <t>np1223</t>
  </si>
  <si>
    <t>★③C版「記事23」</t>
  </si>
  <si>
    <t>キャッチ「男の夢をかなえます」</t>
  </si>
  <si>
    <t>np1224</t>
  </si>
  <si>
    <t>新聞 TOTAL</t>
  </si>
  <si>
    <t>●雑誌 広告</t>
  </si>
  <si>
    <t>zw101</t>
  </si>
  <si>
    <t>芸文社</t>
  </si>
  <si>
    <t>※コットン版キャッチ変え10 「求む！５０歳以上の女性と…」</t>
  </si>
  <si>
    <t>カミオン</t>
  </si>
  <si>
    <t>1C2P</t>
  </si>
  <si>
    <t>zw102</t>
  </si>
  <si>
    <t>zw103</t>
  </si>
  <si>
    <t>日本ジャーナル出版</t>
  </si>
  <si>
    <t>※女性からナンパしてほしい版風 「もう５０代の熟女だけど、試しに付き合ってみる？」</t>
  </si>
  <si>
    <t>週刊実話</t>
  </si>
  <si>
    <t>4C2P</t>
  </si>
  <si>
    <t>12月20日(木)</t>
  </si>
  <si>
    <t>zw104</t>
  </si>
  <si>
    <t>zw105</t>
  </si>
  <si>
    <t>双葉社</t>
  </si>
  <si>
    <t>週刊大衆(合併号)</t>
  </si>
  <si>
    <t>12月10日(月)</t>
  </si>
  <si>
    <t>zw106</t>
  </si>
  <si>
    <t>zw107</t>
  </si>
  <si>
    <t>リイド社</t>
  </si>
  <si>
    <t>コミック乱twins</t>
  </si>
  <si>
    <t>12月13日(木)</t>
  </si>
  <si>
    <t>zw108</t>
  </si>
  <si>
    <t>zw109</t>
  </si>
  <si>
    <t>徳間書店</t>
  </si>
  <si>
    <t>アサヒ芸能(合併号)</t>
  </si>
  <si>
    <t>zw110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</si>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</sst>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70</v>
      </c>
      <c r="D6" s="195">
        <v>5985000</v>
      </c>
      <c r="E6" s="81">
        <v>2200</v>
      </c>
      <c r="F6" s="81">
        <v>971</v>
      </c>
      <c r="G6" s="81">
        <v>2565</v>
      </c>
      <c r="H6" s="91">
        <v>469</v>
      </c>
      <c r="I6" s="92">
        <v>2</v>
      </c>
      <c r="J6" s="145">
        <f>H6+I6</f>
        <v>471</v>
      </c>
      <c r="K6" s="82">
        <f>IFERROR(J6/G6,"-")</f>
        <v>0.18362573099415</v>
      </c>
      <c r="L6" s="81">
        <v>52</v>
      </c>
      <c r="M6" s="81">
        <v>167</v>
      </c>
      <c r="N6" s="82">
        <f>IFERROR(L6/J6,"-")</f>
        <v>0.1104033970276</v>
      </c>
      <c r="O6" s="83">
        <f>IFERROR(D6/J6,"-")</f>
        <v>12707.006369427</v>
      </c>
      <c r="P6" s="84">
        <v>109</v>
      </c>
      <c r="Q6" s="82">
        <f>IFERROR(P6/J6,"-")</f>
        <v>0.23142250530786</v>
      </c>
      <c r="R6" s="200">
        <v>8377500</v>
      </c>
      <c r="S6" s="201">
        <f>IFERROR(R6/J6,"-")</f>
        <v>17786.624203822</v>
      </c>
      <c r="T6" s="201">
        <f>IFERROR(R6/P6,"-")</f>
        <v>76857.798165138</v>
      </c>
      <c r="U6" s="195">
        <f>IFERROR(R6-D6,"-")</f>
        <v>2392500</v>
      </c>
      <c r="V6" s="85">
        <f>R6/D6</f>
        <v>1.3997493734336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1240000</v>
      </c>
      <c r="E7" s="81">
        <v>409</v>
      </c>
      <c r="F7" s="81">
        <v>224</v>
      </c>
      <c r="G7" s="81">
        <v>378</v>
      </c>
      <c r="H7" s="91">
        <v>105</v>
      </c>
      <c r="I7" s="92">
        <v>0</v>
      </c>
      <c r="J7" s="145">
        <f>H7+I7</f>
        <v>105</v>
      </c>
      <c r="K7" s="82">
        <f>IFERROR(J7/G7,"-")</f>
        <v>0.27777777777778</v>
      </c>
      <c r="L7" s="81">
        <v>18</v>
      </c>
      <c r="M7" s="81">
        <v>31</v>
      </c>
      <c r="N7" s="82">
        <f>IFERROR(L7/J7,"-")</f>
        <v>0.17142857142857</v>
      </c>
      <c r="O7" s="83">
        <f>IFERROR(D7/J7,"-")</f>
        <v>11809.523809524</v>
      </c>
      <c r="P7" s="84">
        <v>37</v>
      </c>
      <c r="Q7" s="82">
        <f>IFERROR(P7/J7,"-")</f>
        <v>0.35238095238095</v>
      </c>
      <c r="R7" s="200">
        <v>2622020</v>
      </c>
      <c r="S7" s="201">
        <f>IFERROR(R7/J7,"-")</f>
        <v>24971.619047619</v>
      </c>
      <c r="T7" s="201">
        <f>IFERROR(R7/P7,"-")</f>
        <v>70865.405405405</v>
      </c>
      <c r="U7" s="195">
        <f>IFERROR(R7-D7,"-")</f>
        <v>1382020</v>
      </c>
      <c r="V7" s="85">
        <f>R7/D7</f>
        <v>2.1145322580645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7225000</v>
      </c>
      <c r="E10" s="41">
        <f>SUM(E6:E8)</f>
        <v>2609</v>
      </c>
      <c r="F10" s="41">
        <f>SUM(F6:F8)</f>
        <v>1195</v>
      </c>
      <c r="G10" s="41">
        <f>SUM(G6:G8)</f>
        <v>2943</v>
      </c>
      <c r="H10" s="41">
        <f>SUM(H6:H8)</f>
        <v>574</v>
      </c>
      <c r="I10" s="41">
        <f>SUM(I6:I8)</f>
        <v>2</v>
      </c>
      <c r="J10" s="41">
        <f>SUM(J6:J8)</f>
        <v>576</v>
      </c>
      <c r="K10" s="42">
        <f>IFERROR(J10/G10,"-")</f>
        <v>0.19571865443425</v>
      </c>
      <c r="L10" s="78">
        <f>SUM(L6:L8)</f>
        <v>70</v>
      </c>
      <c r="M10" s="78">
        <f>SUM(M6:M8)</f>
        <v>198</v>
      </c>
      <c r="N10" s="42">
        <f>IFERROR(L10/J10,"-")</f>
        <v>0.12152777777778</v>
      </c>
      <c r="O10" s="43">
        <f>IFERROR(D10/J10,"-")</f>
        <v>12543.402777778</v>
      </c>
      <c r="P10" s="44">
        <f>SUM(P6:P8)</f>
        <v>146</v>
      </c>
      <c r="Q10" s="42">
        <f>IFERROR(P10/J10,"-")</f>
        <v>0.25347222222222</v>
      </c>
      <c r="R10" s="45">
        <f>SUM(R6:R8)</f>
        <v>10999520</v>
      </c>
      <c r="S10" s="45">
        <f>IFERROR(R10/J10,"-")</f>
        <v>19096.388888889</v>
      </c>
      <c r="T10" s="45">
        <f>IFERROR(R10/P10,"-")</f>
        <v>75339.178082192</v>
      </c>
      <c r="U10" s="46">
        <f>SUM(U6:U8)</f>
        <v>3774520</v>
      </c>
      <c r="V10" s="47">
        <f>IFERROR(R10/D10,"-")</f>
        <v>1.5224249134948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2.6628571428571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31</v>
      </c>
      <c r="L6" s="81">
        <v>0</v>
      </c>
      <c r="M6" s="81">
        <v>113</v>
      </c>
      <c r="N6" s="91">
        <v>22</v>
      </c>
      <c r="O6" s="92">
        <v>0</v>
      </c>
      <c r="P6" s="93">
        <f>N6+O6</f>
        <v>22</v>
      </c>
      <c r="Q6" s="82">
        <f>IFERROR(P6/M6,"-")</f>
        <v>0.19469026548673</v>
      </c>
      <c r="R6" s="81">
        <v>0</v>
      </c>
      <c r="S6" s="81">
        <v>11</v>
      </c>
      <c r="T6" s="82">
        <f>IFERROR(S6/(O6+P6),"-")</f>
        <v>0.5</v>
      </c>
      <c r="U6" s="182">
        <f>IFERROR(J6/SUM(P6:P10),"-")</f>
        <v>9859.1549295775</v>
      </c>
      <c r="V6" s="84">
        <v>3</v>
      </c>
      <c r="W6" s="82">
        <f>IF(P6=0,"-",V6/P6)</f>
        <v>0.13636363636364</v>
      </c>
      <c r="X6" s="186">
        <v>29000</v>
      </c>
      <c r="Y6" s="187">
        <f>IFERROR(X6/P6,"-")</f>
        <v>1318.1818181818</v>
      </c>
      <c r="Z6" s="187">
        <f>IFERROR(X6/V6,"-")</f>
        <v>9666.6666666667</v>
      </c>
      <c r="AA6" s="188">
        <f>SUM(X6:X10)-SUM(J6:J10)</f>
        <v>1164000</v>
      </c>
      <c r="AB6" s="85">
        <f>SUM(X6:X10)/SUM(J6:J10)</f>
        <v>2.6628571428571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9</v>
      </c>
      <c r="BF6" s="113">
        <f>IF(P6=0,"",IF(BE6=0,"",(BE6/P6)))</f>
        <v>0.40909090909091</v>
      </c>
      <c r="BG6" s="112">
        <v>1</v>
      </c>
      <c r="BH6" s="114">
        <f>IFERROR(BG6/BE6,"-")</f>
        <v>0.11111111111111</v>
      </c>
      <c r="BI6" s="115">
        <v>3000</v>
      </c>
      <c r="BJ6" s="116">
        <f>IFERROR(BI6/BE6,"-")</f>
        <v>333.33333333333</v>
      </c>
      <c r="BK6" s="117">
        <v>1</v>
      </c>
      <c r="BL6" s="117"/>
      <c r="BM6" s="117"/>
      <c r="BN6" s="119">
        <v>11</v>
      </c>
      <c r="BO6" s="120">
        <f>IF(P6=0,"",IF(BN6=0,"",(BN6/P6)))</f>
        <v>0.5</v>
      </c>
      <c r="BP6" s="121">
        <v>2</v>
      </c>
      <c r="BQ6" s="122">
        <f>IFERROR(BP6/BN6,"-")</f>
        <v>0.18181818181818</v>
      </c>
      <c r="BR6" s="123">
        <v>26000</v>
      </c>
      <c r="BS6" s="124">
        <f>IFERROR(BR6/BN6,"-")</f>
        <v>2363.6363636364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29000</v>
      </c>
      <c r="CQ6" s="141">
        <v>23000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90" t="s">
        <v>70</v>
      </c>
      <c r="J7" s="188"/>
      <c r="K7" s="81">
        <v>14</v>
      </c>
      <c r="L7" s="81">
        <v>0</v>
      </c>
      <c r="M7" s="81">
        <v>67</v>
      </c>
      <c r="N7" s="91">
        <v>8</v>
      </c>
      <c r="O7" s="92">
        <v>0</v>
      </c>
      <c r="P7" s="93">
        <f>N7+O7</f>
        <v>8</v>
      </c>
      <c r="Q7" s="82">
        <f>IFERROR(P7/M7,"-")</f>
        <v>0.11940298507463</v>
      </c>
      <c r="R7" s="81">
        <v>0</v>
      </c>
      <c r="S7" s="81">
        <v>4</v>
      </c>
      <c r="T7" s="82">
        <f>IFERROR(S7/(O7+P7),"-")</f>
        <v>0.5</v>
      </c>
      <c r="U7" s="182"/>
      <c r="V7" s="84">
        <v>3</v>
      </c>
      <c r="W7" s="82">
        <f>IF(P7=0,"-",V7/P7)</f>
        <v>0.375</v>
      </c>
      <c r="X7" s="186">
        <v>530000</v>
      </c>
      <c r="Y7" s="187">
        <f>IFERROR(X7/P7,"-")</f>
        <v>66250</v>
      </c>
      <c r="Z7" s="187">
        <f>IFERROR(X7/V7,"-")</f>
        <v>176666.66666667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>
        <v>1</v>
      </c>
      <c r="AY7" s="108">
        <f>IFERROR(AX7/AV7,"-")</f>
        <v>0.5</v>
      </c>
      <c r="AZ7" s="109">
        <v>5000</v>
      </c>
      <c r="BA7" s="110">
        <f>IFERROR(AZ7/AV7,"-")</f>
        <v>2500</v>
      </c>
      <c r="BB7" s="111">
        <v>1</v>
      </c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0.5</v>
      </c>
      <c r="BP7" s="121">
        <v>1</v>
      </c>
      <c r="BQ7" s="122">
        <f>IFERROR(BP7/BN7,"-")</f>
        <v>0.25</v>
      </c>
      <c r="BR7" s="123">
        <v>497000</v>
      </c>
      <c r="BS7" s="124">
        <f>IFERROR(BR7/BN7,"-")</f>
        <v>124250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28000</v>
      </c>
      <c r="CK7" s="138">
        <f>IFERROR(CJ7/CF7,"-")</f>
        <v>28000</v>
      </c>
      <c r="CL7" s="139"/>
      <c r="CM7" s="139"/>
      <c r="CN7" s="139">
        <v>1</v>
      </c>
      <c r="CO7" s="140">
        <v>3</v>
      </c>
      <c r="CP7" s="141">
        <v>530000</v>
      </c>
      <c r="CQ7" s="141">
        <v>497000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90" t="s">
        <v>73</v>
      </c>
      <c r="J8" s="188"/>
      <c r="K8" s="81">
        <v>2</v>
      </c>
      <c r="L8" s="81">
        <v>0</v>
      </c>
      <c r="M8" s="81">
        <v>13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64</v>
      </c>
      <c r="G9" s="203" t="s">
        <v>75</v>
      </c>
      <c r="H9" s="90" t="s">
        <v>66</v>
      </c>
      <c r="I9" s="204" t="s">
        <v>67</v>
      </c>
      <c r="J9" s="188"/>
      <c r="K9" s="81">
        <v>14</v>
      </c>
      <c r="L9" s="81">
        <v>0</v>
      </c>
      <c r="M9" s="81">
        <v>46</v>
      </c>
      <c r="N9" s="91">
        <v>7</v>
      </c>
      <c r="O9" s="92">
        <v>0</v>
      </c>
      <c r="P9" s="93">
        <f>N9+O9</f>
        <v>7</v>
      </c>
      <c r="Q9" s="82">
        <f>IFERROR(P9/M9,"-")</f>
        <v>0.15217391304348</v>
      </c>
      <c r="R9" s="81">
        <v>1</v>
      </c>
      <c r="S9" s="81">
        <v>5</v>
      </c>
      <c r="T9" s="82">
        <f>IFERROR(S9/(O9+P9),"-")</f>
        <v>0.71428571428571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5</v>
      </c>
      <c r="BF9" s="113">
        <f>IF(P9=0,"",IF(BE9=0,"",(BE9/P9)))</f>
        <v>0.71428571428571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0.14285714285714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79</v>
      </c>
      <c r="G10" s="203" t="s">
        <v>80</v>
      </c>
      <c r="H10" s="90"/>
      <c r="I10" s="90"/>
      <c r="J10" s="188"/>
      <c r="K10" s="81">
        <v>200</v>
      </c>
      <c r="L10" s="81">
        <v>124</v>
      </c>
      <c r="M10" s="81">
        <v>38</v>
      </c>
      <c r="N10" s="91">
        <v>34</v>
      </c>
      <c r="O10" s="92">
        <v>0</v>
      </c>
      <c r="P10" s="93">
        <f>N10+O10</f>
        <v>34</v>
      </c>
      <c r="Q10" s="82">
        <f>IFERROR(P10/M10,"-")</f>
        <v>0.89473684210526</v>
      </c>
      <c r="R10" s="81">
        <v>3</v>
      </c>
      <c r="S10" s="81">
        <v>13</v>
      </c>
      <c r="T10" s="82">
        <f>IFERROR(S10/(O10+P10),"-")</f>
        <v>0.38235294117647</v>
      </c>
      <c r="U10" s="182"/>
      <c r="V10" s="84">
        <v>10</v>
      </c>
      <c r="W10" s="82">
        <f>IF(P10=0,"-",V10/P10)</f>
        <v>0.29411764705882</v>
      </c>
      <c r="X10" s="186">
        <v>1305000</v>
      </c>
      <c r="Y10" s="187">
        <f>IFERROR(X10/P10,"-")</f>
        <v>38382.352941176</v>
      </c>
      <c r="Z10" s="187">
        <f>IFERROR(X10/V10,"-")</f>
        <v>130500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0.029411764705882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0.029411764705882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0.20588235294118</v>
      </c>
      <c r="BG10" s="112">
        <v>1</v>
      </c>
      <c r="BH10" s="114">
        <f>IFERROR(BG10/BE10,"-")</f>
        <v>0.14285714285714</v>
      </c>
      <c r="BI10" s="115">
        <v>244000</v>
      </c>
      <c r="BJ10" s="116">
        <f>IFERROR(BI10/BE10,"-")</f>
        <v>34857.142857143</v>
      </c>
      <c r="BK10" s="117"/>
      <c r="BL10" s="117"/>
      <c r="BM10" s="117">
        <v>1</v>
      </c>
      <c r="BN10" s="119">
        <v>14</v>
      </c>
      <c r="BO10" s="120">
        <f>IF(P10=0,"",IF(BN10=0,"",(BN10/P10)))</f>
        <v>0.41176470588235</v>
      </c>
      <c r="BP10" s="121">
        <v>4</v>
      </c>
      <c r="BQ10" s="122">
        <f>IFERROR(BP10/BN10,"-")</f>
        <v>0.28571428571429</v>
      </c>
      <c r="BR10" s="123">
        <v>27000</v>
      </c>
      <c r="BS10" s="124">
        <f>IFERROR(BR10/BN10,"-")</f>
        <v>1928.5714285714</v>
      </c>
      <c r="BT10" s="125">
        <v>2</v>
      </c>
      <c r="BU10" s="125">
        <v>2</v>
      </c>
      <c r="BV10" s="125"/>
      <c r="BW10" s="126">
        <v>10</v>
      </c>
      <c r="BX10" s="127">
        <f>IF(P10=0,"",IF(BW10=0,"",(BW10/P10)))</f>
        <v>0.29411764705882</v>
      </c>
      <c r="BY10" s="128">
        <v>4</v>
      </c>
      <c r="BZ10" s="129">
        <f>IFERROR(BY10/BW10,"-")</f>
        <v>0.4</v>
      </c>
      <c r="CA10" s="130">
        <v>1032000</v>
      </c>
      <c r="CB10" s="131">
        <f>IFERROR(CA10/BW10,"-")</f>
        <v>103200</v>
      </c>
      <c r="CC10" s="132">
        <v>1</v>
      </c>
      <c r="CD10" s="132">
        <v>1</v>
      </c>
      <c r="CE10" s="132">
        <v>2</v>
      </c>
      <c r="CF10" s="133">
        <v>1</v>
      </c>
      <c r="CG10" s="134">
        <f>IF(P10=0,"",IF(CF10=0,"",(CF10/P10)))</f>
        <v>0.029411764705882</v>
      </c>
      <c r="CH10" s="135">
        <v>1</v>
      </c>
      <c r="CI10" s="136">
        <f>IFERROR(CH10/CF10,"-")</f>
        <v>1</v>
      </c>
      <c r="CJ10" s="137">
        <v>10000</v>
      </c>
      <c r="CK10" s="138">
        <f>IFERROR(CJ10/CF10,"-")</f>
        <v>10000</v>
      </c>
      <c r="CL10" s="139">
        <v>1</v>
      </c>
      <c r="CM10" s="139"/>
      <c r="CN10" s="139"/>
      <c r="CO10" s="140">
        <v>10</v>
      </c>
      <c r="CP10" s="141">
        <v>1305000</v>
      </c>
      <c r="CQ10" s="141">
        <v>992000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0.50350877192982</v>
      </c>
      <c r="B11" s="203" t="s">
        <v>81</v>
      </c>
      <c r="C11" s="203"/>
      <c r="D11" s="203" t="s">
        <v>82</v>
      </c>
      <c r="E11" s="203" t="s">
        <v>83</v>
      </c>
      <c r="F11" s="203" t="s">
        <v>64</v>
      </c>
      <c r="G11" s="203" t="s">
        <v>84</v>
      </c>
      <c r="H11" s="90" t="s">
        <v>66</v>
      </c>
      <c r="I11" s="205" t="s">
        <v>85</v>
      </c>
      <c r="J11" s="188">
        <v>570000</v>
      </c>
      <c r="K11" s="81">
        <v>14</v>
      </c>
      <c r="L11" s="81">
        <v>0</v>
      </c>
      <c r="M11" s="81">
        <v>74</v>
      </c>
      <c r="N11" s="91">
        <v>2</v>
      </c>
      <c r="O11" s="92">
        <v>0</v>
      </c>
      <c r="P11" s="93">
        <f>N11+O11</f>
        <v>2</v>
      </c>
      <c r="Q11" s="82">
        <f>IFERROR(P11/M11,"-")</f>
        <v>0.027027027027027</v>
      </c>
      <c r="R11" s="81">
        <v>1</v>
      </c>
      <c r="S11" s="81">
        <v>1</v>
      </c>
      <c r="T11" s="82">
        <f>IFERROR(S11/(O11+P11),"-")</f>
        <v>0.5</v>
      </c>
      <c r="U11" s="182">
        <f>IFERROR(J11/SUM(P11:P16),"-")</f>
        <v>19000</v>
      </c>
      <c r="V11" s="84">
        <v>1</v>
      </c>
      <c r="W11" s="82">
        <f>IF(P11=0,"-",V11/P11)</f>
        <v>0.5</v>
      </c>
      <c r="X11" s="186">
        <v>237000</v>
      </c>
      <c r="Y11" s="187">
        <f>IFERROR(X11/P11,"-")</f>
        <v>118500</v>
      </c>
      <c r="Z11" s="187">
        <f>IFERROR(X11/V11,"-")</f>
        <v>237000</v>
      </c>
      <c r="AA11" s="188">
        <f>SUM(X11:X16)-SUM(J11:J16)</f>
        <v>-283000</v>
      </c>
      <c r="AB11" s="85">
        <f>SUM(X11:X16)/SUM(J11:J16)</f>
        <v>0.50350877192982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>
        <v>1</v>
      </c>
      <c r="BH11" s="114">
        <f>IFERROR(BG11/BE11,"-")</f>
        <v>1</v>
      </c>
      <c r="BI11" s="115">
        <v>237000</v>
      </c>
      <c r="BJ11" s="116">
        <f>IFERROR(BI11/BE11,"-")</f>
        <v>237000</v>
      </c>
      <c r="BK11" s="117"/>
      <c r="BL11" s="117"/>
      <c r="BM11" s="117">
        <v>1</v>
      </c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237000</v>
      </c>
      <c r="CQ11" s="141">
        <v>237000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86</v>
      </c>
      <c r="C12" s="203"/>
      <c r="D12" s="203" t="s">
        <v>82</v>
      </c>
      <c r="E12" s="203" t="s">
        <v>83</v>
      </c>
      <c r="F12" s="203" t="s">
        <v>79</v>
      </c>
      <c r="G12" s="203"/>
      <c r="H12" s="90"/>
      <c r="I12" s="90"/>
      <c r="J12" s="188"/>
      <c r="K12" s="81">
        <v>42</v>
      </c>
      <c r="L12" s="81">
        <v>33</v>
      </c>
      <c r="M12" s="81">
        <v>33</v>
      </c>
      <c r="N12" s="91">
        <v>8</v>
      </c>
      <c r="O12" s="92">
        <v>0</v>
      </c>
      <c r="P12" s="93">
        <f>N12+O12</f>
        <v>8</v>
      </c>
      <c r="Q12" s="82">
        <f>IFERROR(P12/M12,"-")</f>
        <v>0.24242424242424</v>
      </c>
      <c r="R12" s="81">
        <v>1</v>
      </c>
      <c r="S12" s="81">
        <v>2</v>
      </c>
      <c r="T12" s="82">
        <f>IFERROR(S12/(O12+P12),"-")</f>
        <v>0.25</v>
      </c>
      <c r="U12" s="182"/>
      <c r="V12" s="84">
        <v>3</v>
      </c>
      <c r="W12" s="82">
        <f>IF(P12=0,"-",V12/P12)</f>
        <v>0.375</v>
      </c>
      <c r="X12" s="186">
        <v>36000</v>
      </c>
      <c r="Y12" s="187">
        <f>IFERROR(X12/P12,"-")</f>
        <v>4500</v>
      </c>
      <c r="Z12" s="187">
        <f>IFERROR(X12/V12,"-")</f>
        <v>12000</v>
      </c>
      <c r="AA12" s="188"/>
      <c r="AB12" s="85"/>
      <c r="AC12" s="79"/>
      <c r="AD12" s="94">
        <v>1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4</v>
      </c>
      <c r="BO12" s="120">
        <f>IF(P12=0,"",IF(BN12=0,"",(BN12/P12)))</f>
        <v>0.5</v>
      </c>
      <c r="BP12" s="121">
        <v>2</v>
      </c>
      <c r="BQ12" s="122">
        <f>IFERROR(BP12/BN12,"-")</f>
        <v>0.5</v>
      </c>
      <c r="BR12" s="123">
        <v>4000</v>
      </c>
      <c r="BS12" s="124">
        <f>IFERROR(BR12/BN12,"-")</f>
        <v>1000</v>
      </c>
      <c r="BT12" s="125">
        <v>2</v>
      </c>
      <c r="BU12" s="125"/>
      <c r="BV12" s="125"/>
      <c r="BW12" s="126">
        <v>3</v>
      </c>
      <c r="BX12" s="127">
        <f>IF(P12=0,"",IF(BW12=0,"",(BW12/P12)))</f>
        <v>0.375</v>
      </c>
      <c r="BY12" s="128">
        <v>1</v>
      </c>
      <c r="BZ12" s="129">
        <f>IFERROR(BY12/BW12,"-")</f>
        <v>0.33333333333333</v>
      </c>
      <c r="CA12" s="130">
        <v>32000</v>
      </c>
      <c r="CB12" s="131">
        <f>IFERROR(CA12/BW12,"-")</f>
        <v>10666.666666667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36000</v>
      </c>
      <c r="CQ12" s="141">
        <v>32000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88</v>
      </c>
      <c r="E13" s="203" t="s">
        <v>89</v>
      </c>
      <c r="F13" s="203" t="s">
        <v>64</v>
      </c>
      <c r="G13" s="203" t="s">
        <v>90</v>
      </c>
      <c r="H13" s="90" t="s">
        <v>91</v>
      </c>
      <c r="I13" s="205" t="s">
        <v>92</v>
      </c>
      <c r="J13" s="188"/>
      <c r="K13" s="81">
        <v>12</v>
      </c>
      <c r="L13" s="81">
        <v>0</v>
      </c>
      <c r="M13" s="81">
        <v>37</v>
      </c>
      <c r="N13" s="91">
        <v>6</v>
      </c>
      <c r="O13" s="92">
        <v>0</v>
      </c>
      <c r="P13" s="93">
        <f>N13+O13</f>
        <v>6</v>
      </c>
      <c r="Q13" s="82">
        <f>IFERROR(P13/M13,"-")</f>
        <v>0.16216216216216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/>
      <c r="D14" s="203" t="s">
        <v>88</v>
      </c>
      <c r="E14" s="203" t="s">
        <v>89</v>
      </c>
      <c r="F14" s="203" t="s">
        <v>79</v>
      </c>
      <c r="G14" s="203"/>
      <c r="H14" s="90"/>
      <c r="I14" s="90"/>
      <c r="J14" s="188"/>
      <c r="K14" s="81">
        <v>30</v>
      </c>
      <c r="L14" s="81">
        <v>27</v>
      </c>
      <c r="M14" s="81">
        <v>8</v>
      </c>
      <c r="N14" s="91">
        <v>6</v>
      </c>
      <c r="O14" s="92">
        <v>0</v>
      </c>
      <c r="P14" s="93">
        <f>N14+O14</f>
        <v>6</v>
      </c>
      <c r="Q14" s="82">
        <f>IFERROR(P14/M14,"-")</f>
        <v>0.75</v>
      </c>
      <c r="R14" s="81">
        <v>1</v>
      </c>
      <c r="S14" s="81">
        <v>1</v>
      </c>
      <c r="T14" s="82">
        <f>IFERROR(S14/(O14+P14),"-")</f>
        <v>0.16666666666667</v>
      </c>
      <c r="U14" s="182"/>
      <c r="V14" s="84">
        <v>1</v>
      </c>
      <c r="W14" s="82">
        <f>IF(P14=0,"-",V14/P14)</f>
        <v>0.16666666666667</v>
      </c>
      <c r="X14" s="186">
        <v>6000</v>
      </c>
      <c r="Y14" s="187">
        <f>IFERROR(X14/P14,"-")</f>
        <v>1000</v>
      </c>
      <c r="Z14" s="187">
        <f>IFERROR(X14/V14,"-")</f>
        <v>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0.16666666666667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>
        <v>1</v>
      </c>
      <c r="BZ14" s="129">
        <f>IFERROR(BY14/BW14,"-")</f>
        <v>0.5</v>
      </c>
      <c r="CA14" s="130">
        <v>6000</v>
      </c>
      <c r="CB14" s="131">
        <f>IFERROR(CA14/BW14,"-")</f>
        <v>3000</v>
      </c>
      <c r="CC14" s="132"/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 t="s">
        <v>88</v>
      </c>
      <c r="E15" s="203" t="s">
        <v>95</v>
      </c>
      <c r="F15" s="203" t="s">
        <v>64</v>
      </c>
      <c r="G15" s="203" t="s">
        <v>90</v>
      </c>
      <c r="H15" s="90" t="s">
        <v>91</v>
      </c>
      <c r="I15" s="204" t="s">
        <v>96</v>
      </c>
      <c r="J15" s="188"/>
      <c r="K15" s="81">
        <v>14</v>
      </c>
      <c r="L15" s="81">
        <v>0</v>
      </c>
      <c r="M15" s="81">
        <v>31</v>
      </c>
      <c r="N15" s="91">
        <v>6</v>
      </c>
      <c r="O15" s="92">
        <v>0</v>
      </c>
      <c r="P15" s="93">
        <f>N15+O15</f>
        <v>6</v>
      </c>
      <c r="Q15" s="82">
        <f>IFERROR(P15/M15,"-")</f>
        <v>0.19354838709677</v>
      </c>
      <c r="R15" s="81">
        <v>1</v>
      </c>
      <c r="S15" s="81">
        <v>2</v>
      </c>
      <c r="T15" s="82">
        <f>IFERROR(S15/(O15+P15),"-")</f>
        <v>0.33333333333333</v>
      </c>
      <c r="U15" s="182"/>
      <c r="V15" s="84">
        <v>2</v>
      </c>
      <c r="W15" s="82">
        <f>IF(P15=0,"-",V15/P15)</f>
        <v>0.33333333333333</v>
      </c>
      <c r="X15" s="186">
        <v>8000</v>
      </c>
      <c r="Y15" s="187">
        <f>IFERROR(X15/P15,"-")</f>
        <v>1333.3333333333</v>
      </c>
      <c r="Z15" s="187">
        <f>IFERROR(X15/V15,"-")</f>
        <v>4000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0.33333333333333</v>
      </c>
      <c r="BG15" s="112">
        <v>1</v>
      </c>
      <c r="BH15" s="114">
        <f>IFERROR(BG15/BE15,"-")</f>
        <v>0.5</v>
      </c>
      <c r="BI15" s="115">
        <v>3000</v>
      </c>
      <c r="BJ15" s="116">
        <f>IFERROR(BI15/BE15,"-")</f>
        <v>1500</v>
      </c>
      <c r="BK15" s="117">
        <v>1</v>
      </c>
      <c r="BL15" s="117"/>
      <c r="BM15" s="117"/>
      <c r="BN15" s="119">
        <v>3</v>
      </c>
      <c r="BO15" s="120">
        <f>IF(P15=0,"",IF(BN15=0,"",(BN15/P15)))</f>
        <v>0.5</v>
      </c>
      <c r="BP15" s="121">
        <v>1</v>
      </c>
      <c r="BQ15" s="122">
        <f>IFERROR(BP15/BN15,"-")</f>
        <v>0.33333333333333</v>
      </c>
      <c r="BR15" s="123">
        <v>5000</v>
      </c>
      <c r="BS15" s="124">
        <f>IFERROR(BR15/BN15,"-")</f>
        <v>1666.6666666667</v>
      </c>
      <c r="BT15" s="125">
        <v>1</v>
      </c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8000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88</v>
      </c>
      <c r="E16" s="203" t="s">
        <v>95</v>
      </c>
      <c r="F16" s="203" t="s">
        <v>79</v>
      </c>
      <c r="G16" s="203"/>
      <c r="H16" s="90"/>
      <c r="I16" s="90"/>
      <c r="J16" s="188"/>
      <c r="K16" s="81">
        <v>24</v>
      </c>
      <c r="L16" s="81">
        <v>16</v>
      </c>
      <c r="M16" s="81">
        <v>1</v>
      </c>
      <c r="N16" s="91">
        <v>2</v>
      </c>
      <c r="O16" s="92">
        <v>0</v>
      </c>
      <c r="P16" s="93">
        <f>N16+O16</f>
        <v>2</v>
      </c>
      <c r="Q16" s="82">
        <f>IFERROR(P16/M16,"-")</f>
        <v>2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0.14142857142857</v>
      </c>
      <c r="B17" s="203" t="s">
        <v>98</v>
      </c>
      <c r="C17" s="203"/>
      <c r="D17" s="203" t="s">
        <v>99</v>
      </c>
      <c r="E17" s="203" t="s">
        <v>100</v>
      </c>
      <c r="F17" s="203" t="s">
        <v>64</v>
      </c>
      <c r="G17" s="203" t="s">
        <v>101</v>
      </c>
      <c r="H17" s="90" t="s">
        <v>102</v>
      </c>
      <c r="I17" s="204" t="s">
        <v>103</v>
      </c>
      <c r="J17" s="188">
        <v>700000</v>
      </c>
      <c r="K17" s="81">
        <v>5</v>
      </c>
      <c r="L17" s="81">
        <v>0</v>
      </c>
      <c r="M17" s="81">
        <v>37</v>
      </c>
      <c r="N17" s="91">
        <v>2</v>
      </c>
      <c r="O17" s="92">
        <v>0</v>
      </c>
      <c r="P17" s="93">
        <f>N17+O17</f>
        <v>2</v>
      </c>
      <c r="Q17" s="82">
        <f>IFERROR(P17/M17,"-")</f>
        <v>0.054054054054054</v>
      </c>
      <c r="R17" s="81">
        <v>0</v>
      </c>
      <c r="S17" s="81">
        <v>1</v>
      </c>
      <c r="T17" s="82">
        <f>IFERROR(S17/(O17+P17),"-")</f>
        <v>0.5</v>
      </c>
      <c r="U17" s="182">
        <f>IFERROR(J17/SUM(P17:P22),"-")</f>
        <v>30434.782608696</v>
      </c>
      <c r="V17" s="84">
        <v>1</v>
      </c>
      <c r="W17" s="82">
        <f>IF(P17=0,"-",V17/P17)</f>
        <v>0.5</v>
      </c>
      <c r="X17" s="186">
        <v>35000</v>
      </c>
      <c r="Y17" s="187">
        <f>IFERROR(X17/P17,"-")</f>
        <v>17500</v>
      </c>
      <c r="Z17" s="187">
        <f>IFERROR(X17/V17,"-")</f>
        <v>35000</v>
      </c>
      <c r="AA17" s="188">
        <f>SUM(X17:X22)-SUM(J17:J22)</f>
        <v>-601000</v>
      </c>
      <c r="AB17" s="85">
        <f>SUM(X17:X22)/SUM(J17:J22)</f>
        <v>0.14142857142857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>
        <v>1</v>
      </c>
      <c r="BH17" s="114">
        <f>IFERROR(BG17/BE17,"-")</f>
        <v>1</v>
      </c>
      <c r="BI17" s="115">
        <v>35000</v>
      </c>
      <c r="BJ17" s="116">
        <f>IFERROR(BI17/BE17,"-")</f>
        <v>35000</v>
      </c>
      <c r="BK17" s="117"/>
      <c r="BL17" s="117"/>
      <c r="BM17" s="117">
        <v>1</v>
      </c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35000</v>
      </c>
      <c r="CQ17" s="141">
        <v>35000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104</v>
      </c>
      <c r="C18" s="203"/>
      <c r="D18" s="203" t="s">
        <v>99</v>
      </c>
      <c r="E18" s="203" t="s">
        <v>100</v>
      </c>
      <c r="F18" s="203" t="s">
        <v>79</v>
      </c>
      <c r="G18" s="203"/>
      <c r="H18" s="90"/>
      <c r="I18" s="90"/>
      <c r="J18" s="188"/>
      <c r="K18" s="81">
        <v>123</v>
      </c>
      <c r="L18" s="81">
        <v>28</v>
      </c>
      <c r="M18" s="81">
        <v>4</v>
      </c>
      <c r="N18" s="91">
        <v>8</v>
      </c>
      <c r="O18" s="92">
        <v>0</v>
      </c>
      <c r="P18" s="93">
        <f>N18+O18</f>
        <v>8</v>
      </c>
      <c r="Q18" s="82">
        <f>IFERROR(P18/M18,"-")</f>
        <v>2</v>
      </c>
      <c r="R18" s="81">
        <v>0</v>
      </c>
      <c r="S18" s="81">
        <v>3</v>
      </c>
      <c r="T18" s="82">
        <f>IFERROR(S18/(O18+P18),"-")</f>
        <v>0.375</v>
      </c>
      <c r="U18" s="182"/>
      <c r="V18" s="84">
        <v>2</v>
      </c>
      <c r="W18" s="82">
        <f>IF(P18=0,"-",V18/P18)</f>
        <v>0.25</v>
      </c>
      <c r="X18" s="186">
        <v>9000</v>
      </c>
      <c r="Y18" s="187">
        <f>IFERROR(X18/P18,"-")</f>
        <v>1125</v>
      </c>
      <c r="Z18" s="187">
        <f>IFERROR(X18/V18,"-")</f>
        <v>4500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0.25</v>
      </c>
      <c r="BG18" s="112">
        <v>1</v>
      </c>
      <c r="BH18" s="114">
        <f>IFERROR(BG18/BE18,"-")</f>
        <v>0.5</v>
      </c>
      <c r="BI18" s="115">
        <v>6000</v>
      </c>
      <c r="BJ18" s="116">
        <f>IFERROR(BI18/BE18,"-")</f>
        <v>3000</v>
      </c>
      <c r="BK18" s="117"/>
      <c r="BL18" s="117">
        <v>1</v>
      </c>
      <c r="BM18" s="117"/>
      <c r="BN18" s="119">
        <v>3</v>
      </c>
      <c r="BO18" s="120">
        <f>IF(P18=0,"",IF(BN18=0,"",(BN18/P18)))</f>
        <v>0.375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0.125</v>
      </c>
      <c r="BY18" s="128">
        <v>1</v>
      </c>
      <c r="BZ18" s="129">
        <f>IFERROR(BY18/BW18,"-")</f>
        <v>1</v>
      </c>
      <c r="CA18" s="130">
        <v>3000</v>
      </c>
      <c r="CB18" s="131">
        <f>IFERROR(CA18/BW18,"-")</f>
        <v>3000</v>
      </c>
      <c r="CC18" s="132">
        <v>1</v>
      </c>
      <c r="CD18" s="132"/>
      <c r="CE18" s="132"/>
      <c r="CF18" s="133">
        <v>2</v>
      </c>
      <c r="CG18" s="134">
        <f>IF(P18=0,"",IF(CF18=0,"",(CF18/P18)))</f>
        <v>0.25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2</v>
      </c>
      <c r="CP18" s="141">
        <v>9000</v>
      </c>
      <c r="CQ18" s="141">
        <v>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88</v>
      </c>
      <c r="E19" s="203" t="s">
        <v>95</v>
      </c>
      <c r="F19" s="203" t="s">
        <v>64</v>
      </c>
      <c r="G19" s="203" t="s">
        <v>84</v>
      </c>
      <c r="H19" s="90" t="s">
        <v>91</v>
      </c>
      <c r="I19" s="204" t="s">
        <v>103</v>
      </c>
      <c r="J19" s="188"/>
      <c r="K19" s="81">
        <v>11</v>
      </c>
      <c r="L19" s="81">
        <v>0</v>
      </c>
      <c r="M19" s="81">
        <v>31</v>
      </c>
      <c r="N19" s="91">
        <v>3</v>
      </c>
      <c r="O19" s="92">
        <v>0</v>
      </c>
      <c r="P19" s="93">
        <f>N19+O19</f>
        <v>3</v>
      </c>
      <c r="Q19" s="82">
        <f>IFERROR(P19/M19,"-")</f>
        <v>0.096774193548387</v>
      </c>
      <c r="R19" s="81">
        <v>1</v>
      </c>
      <c r="S19" s="81">
        <v>1</v>
      </c>
      <c r="T19" s="82">
        <f>IFERROR(S19/(O19+P19),"-")</f>
        <v>0.33333333333333</v>
      </c>
      <c r="U19" s="182"/>
      <c r="V19" s="84">
        <v>1</v>
      </c>
      <c r="W19" s="82">
        <f>IF(P19=0,"-",V19/P19)</f>
        <v>0.33333333333333</v>
      </c>
      <c r="X19" s="186">
        <v>35000</v>
      </c>
      <c r="Y19" s="187">
        <f>IFERROR(X19/P19,"-")</f>
        <v>11666.666666667</v>
      </c>
      <c r="Z19" s="187">
        <f>IFERROR(X19/V19,"-")</f>
        <v>35000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0.66666666666667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35000</v>
      </c>
      <c r="CB19" s="131">
        <f>IFERROR(CA19/BW19,"-")</f>
        <v>35000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35000</v>
      </c>
      <c r="CQ19" s="141">
        <v>35000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88</v>
      </c>
      <c r="E20" s="203" t="s">
        <v>95</v>
      </c>
      <c r="F20" s="203" t="s">
        <v>79</v>
      </c>
      <c r="G20" s="203"/>
      <c r="H20" s="90"/>
      <c r="I20" s="90"/>
      <c r="J20" s="188"/>
      <c r="K20" s="81">
        <v>26</v>
      </c>
      <c r="L20" s="81">
        <v>23</v>
      </c>
      <c r="M20" s="81">
        <v>2</v>
      </c>
      <c r="N20" s="91">
        <v>4</v>
      </c>
      <c r="O20" s="92">
        <v>1</v>
      </c>
      <c r="P20" s="93">
        <f>N20+O20</f>
        <v>5</v>
      </c>
      <c r="Q20" s="82">
        <f>IFERROR(P20/M20,"-")</f>
        <v>2.5</v>
      </c>
      <c r="R20" s="81">
        <v>0</v>
      </c>
      <c r="S20" s="81">
        <v>2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>
        <v>1</v>
      </c>
      <c r="AE20" s="95">
        <f>IF(P20=0,"",IF(AD20=0,"",(AD20/P20)))</f>
        <v>0.2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107</v>
      </c>
      <c r="C21" s="203"/>
      <c r="D21" s="203" t="s">
        <v>108</v>
      </c>
      <c r="E21" s="203" t="s">
        <v>83</v>
      </c>
      <c r="F21" s="203" t="s">
        <v>64</v>
      </c>
      <c r="G21" s="203" t="s">
        <v>84</v>
      </c>
      <c r="H21" s="90" t="s">
        <v>91</v>
      </c>
      <c r="I21" s="90" t="s">
        <v>70</v>
      </c>
      <c r="J21" s="188"/>
      <c r="K21" s="81">
        <v>5</v>
      </c>
      <c r="L21" s="81">
        <v>0</v>
      </c>
      <c r="M21" s="81">
        <v>32</v>
      </c>
      <c r="N21" s="91">
        <v>3</v>
      </c>
      <c r="O21" s="92">
        <v>0</v>
      </c>
      <c r="P21" s="93">
        <f>N21+O21</f>
        <v>3</v>
      </c>
      <c r="Q21" s="82">
        <f>IFERROR(P21/M21,"-")</f>
        <v>0.09375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108</v>
      </c>
      <c r="E22" s="203" t="s">
        <v>83</v>
      </c>
      <c r="F22" s="203" t="s">
        <v>79</v>
      </c>
      <c r="G22" s="203"/>
      <c r="H22" s="90"/>
      <c r="I22" s="90"/>
      <c r="J22" s="188"/>
      <c r="K22" s="81">
        <v>20</v>
      </c>
      <c r="L22" s="81">
        <v>15</v>
      </c>
      <c r="M22" s="81">
        <v>7</v>
      </c>
      <c r="N22" s="91">
        <v>1</v>
      </c>
      <c r="O22" s="92">
        <v>1</v>
      </c>
      <c r="P22" s="93">
        <f>N22+O22</f>
        <v>2</v>
      </c>
      <c r="Q22" s="82">
        <f>IFERROR(P22/M22,"-")</f>
        <v>0.28571428571429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0.5</v>
      </c>
      <c r="X22" s="186">
        <v>20000</v>
      </c>
      <c r="Y22" s="187">
        <f>IFERROR(X22/P22,"-")</f>
        <v>10000</v>
      </c>
      <c r="Z22" s="187">
        <f>IFERROR(X22/V22,"-")</f>
        <v>20000</v>
      </c>
      <c r="AA22" s="188"/>
      <c r="AB22" s="85"/>
      <c r="AC22" s="79"/>
      <c r="AD22" s="94">
        <v>1</v>
      </c>
      <c r="AE22" s="95">
        <f>IF(P22=0,"",IF(AD22=0,"",(AD22/P22)))</f>
        <v>0.5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>
        <v>1</v>
      </c>
      <c r="BZ22" s="129">
        <f>IFERROR(BY22/BW22,"-")</f>
        <v>1</v>
      </c>
      <c r="CA22" s="130">
        <v>20000</v>
      </c>
      <c r="CB22" s="131">
        <f>IFERROR(CA22/BW22,"-")</f>
        <v>20000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20000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0.38666666666667</v>
      </c>
      <c r="B23" s="203" t="s">
        <v>110</v>
      </c>
      <c r="C23" s="203"/>
      <c r="D23" s="203" t="s">
        <v>111</v>
      </c>
      <c r="E23" s="203" t="s">
        <v>100</v>
      </c>
      <c r="F23" s="203" t="s">
        <v>112</v>
      </c>
      <c r="G23" s="203" t="s">
        <v>113</v>
      </c>
      <c r="H23" s="90" t="s">
        <v>114</v>
      </c>
      <c r="I23" s="204" t="s">
        <v>103</v>
      </c>
      <c r="J23" s="188">
        <v>450000</v>
      </c>
      <c r="K23" s="81">
        <v>42</v>
      </c>
      <c r="L23" s="81">
        <v>0</v>
      </c>
      <c r="M23" s="81">
        <v>111</v>
      </c>
      <c r="N23" s="91">
        <v>18</v>
      </c>
      <c r="O23" s="92">
        <v>0</v>
      </c>
      <c r="P23" s="93">
        <f>N23+O23</f>
        <v>18</v>
      </c>
      <c r="Q23" s="82">
        <f>IFERROR(P23/M23,"-")</f>
        <v>0.16216216216216</v>
      </c>
      <c r="R23" s="81">
        <v>0</v>
      </c>
      <c r="S23" s="81">
        <v>7</v>
      </c>
      <c r="T23" s="82">
        <f>IFERROR(S23/(O23+P23),"-")</f>
        <v>0.38888888888889</v>
      </c>
      <c r="U23" s="182">
        <f>IFERROR(J23/SUM(P23:P24),"-")</f>
        <v>14062.5</v>
      </c>
      <c r="V23" s="84">
        <v>1</v>
      </c>
      <c r="W23" s="82">
        <f>IF(P23=0,"-",V23/P23)</f>
        <v>0.055555555555556</v>
      </c>
      <c r="X23" s="186">
        <v>5000</v>
      </c>
      <c r="Y23" s="187">
        <f>IFERROR(X23/P23,"-")</f>
        <v>277.77777777778</v>
      </c>
      <c r="Z23" s="187">
        <f>IFERROR(X23/V23,"-")</f>
        <v>5000</v>
      </c>
      <c r="AA23" s="188">
        <f>SUM(X23:X24)-SUM(J23:J24)</f>
        <v>-276000</v>
      </c>
      <c r="AB23" s="85">
        <f>SUM(X23:X24)/SUM(J23:J24)</f>
        <v>0.38666666666667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0.055555555555556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6</v>
      </c>
      <c r="BF23" s="113">
        <f>IF(P23=0,"",IF(BE23=0,"",(BE23/P23)))</f>
        <v>0.33333333333333</v>
      </c>
      <c r="BG23" s="112">
        <v>1</v>
      </c>
      <c r="BH23" s="114">
        <f>IFERROR(BG23/BE23,"-")</f>
        <v>0.16666666666667</v>
      </c>
      <c r="BI23" s="115">
        <v>5000</v>
      </c>
      <c r="BJ23" s="116">
        <f>IFERROR(BI23/BE23,"-")</f>
        <v>833.33333333333</v>
      </c>
      <c r="BK23" s="117">
        <v>1</v>
      </c>
      <c r="BL23" s="117"/>
      <c r="BM23" s="117"/>
      <c r="BN23" s="119">
        <v>9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0.11111111111111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111</v>
      </c>
      <c r="E24" s="203" t="s">
        <v>100</v>
      </c>
      <c r="F24" s="203" t="s">
        <v>79</v>
      </c>
      <c r="G24" s="203"/>
      <c r="H24" s="90"/>
      <c r="I24" s="90"/>
      <c r="J24" s="188"/>
      <c r="K24" s="81">
        <v>65</v>
      </c>
      <c r="L24" s="81">
        <v>48</v>
      </c>
      <c r="M24" s="81">
        <v>13</v>
      </c>
      <c r="N24" s="91">
        <v>14</v>
      </c>
      <c r="O24" s="92">
        <v>0</v>
      </c>
      <c r="P24" s="93">
        <f>N24+O24</f>
        <v>14</v>
      </c>
      <c r="Q24" s="82">
        <f>IFERROR(P24/M24,"-")</f>
        <v>1.0769230769231</v>
      </c>
      <c r="R24" s="81">
        <v>3</v>
      </c>
      <c r="S24" s="81">
        <v>2</v>
      </c>
      <c r="T24" s="82">
        <f>IFERROR(S24/(O24+P24),"-")</f>
        <v>0.14285714285714</v>
      </c>
      <c r="U24" s="182"/>
      <c r="V24" s="84">
        <v>5</v>
      </c>
      <c r="W24" s="82">
        <f>IF(P24=0,"-",V24/P24)</f>
        <v>0.35714285714286</v>
      </c>
      <c r="X24" s="186">
        <v>169000</v>
      </c>
      <c r="Y24" s="187">
        <f>IFERROR(X24/P24,"-")</f>
        <v>12071.428571429</v>
      </c>
      <c r="Z24" s="187">
        <f>IFERROR(X24/V24,"-")</f>
        <v>33800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6</v>
      </c>
      <c r="BF24" s="113">
        <f>IF(P24=0,"",IF(BE24=0,"",(BE24/P24)))</f>
        <v>0.42857142857143</v>
      </c>
      <c r="BG24" s="112">
        <v>1</v>
      </c>
      <c r="BH24" s="114">
        <f>IFERROR(BG24/BE24,"-")</f>
        <v>0.16666666666667</v>
      </c>
      <c r="BI24" s="115">
        <v>5000</v>
      </c>
      <c r="BJ24" s="116">
        <f>IFERROR(BI24/BE24,"-")</f>
        <v>833.33333333333</v>
      </c>
      <c r="BK24" s="117">
        <v>1</v>
      </c>
      <c r="BL24" s="117"/>
      <c r="BM24" s="117"/>
      <c r="BN24" s="119">
        <v>3</v>
      </c>
      <c r="BO24" s="120">
        <f>IF(P24=0,"",IF(BN24=0,"",(BN24/P24)))</f>
        <v>0.21428571428571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4</v>
      </c>
      <c r="BX24" s="127">
        <f>IF(P24=0,"",IF(BW24=0,"",(BW24/P24)))</f>
        <v>0.28571428571429</v>
      </c>
      <c r="BY24" s="128">
        <v>3</v>
      </c>
      <c r="BZ24" s="129">
        <f>IFERROR(BY24/BW24,"-")</f>
        <v>0.75</v>
      </c>
      <c r="CA24" s="130">
        <v>151000</v>
      </c>
      <c r="CB24" s="131">
        <f>IFERROR(CA24/BW24,"-")</f>
        <v>37750</v>
      </c>
      <c r="CC24" s="132"/>
      <c r="CD24" s="132"/>
      <c r="CE24" s="132">
        <v>3</v>
      </c>
      <c r="CF24" s="133">
        <v>1</v>
      </c>
      <c r="CG24" s="134">
        <f>IF(P24=0,"",IF(CF24=0,"",(CF24/P24)))</f>
        <v>0.071428571428571</v>
      </c>
      <c r="CH24" s="135">
        <v>1</v>
      </c>
      <c r="CI24" s="136">
        <f>IFERROR(CH24/CF24,"-")</f>
        <v>1</v>
      </c>
      <c r="CJ24" s="137">
        <v>13000</v>
      </c>
      <c r="CK24" s="138">
        <f>IFERROR(CJ24/CF24,"-")</f>
        <v>13000</v>
      </c>
      <c r="CL24" s="139"/>
      <c r="CM24" s="139"/>
      <c r="CN24" s="139">
        <v>1</v>
      </c>
      <c r="CO24" s="140">
        <v>5</v>
      </c>
      <c r="CP24" s="141">
        <v>169000</v>
      </c>
      <c r="CQ24" s="141">
        <v>94000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0.478125</v>
      </c>
      <c r="B25" s="203" t="s">
        <v>116</v>
      </c>
      <c r="C25" s="203"/>
      <c r="D25" s="203" t="s">
        <v>111</v>
      </c>
      <c r="E25" s="203" t="s">
        <v>63</v>
      </c>
      <c r="F25" s="203" t="s">
        <v>112</v>
      </c>
      <c r="G25" s="203" t="s">
        <v>117</v>
      </c>
      <c r="H25" s="90" t="s">
        <v>118</v>
      </c>
      <c r="I25" s="204" t="s">
        <v>103</v>
      </c>
      <c r="J25" s="188">
        <v>320000</v>
      </c>
      <c r="K25" s="81">
        <v>25</v>
      </c>
      <c r="L25" s="81">
        <v>0</v>
      </c>
      <c r="M25" s="81">
        <v>105</v>
      </c>
      <c r="N25" s="91">
        <v>12</v>
      </c>
      <c r="O25" s="92">
        <v>0</v>
      </c>
      <c r="P25" s="93">
        <f>N25+O25</f>
        <v>12</v>
      </c>
      <c r="Q25" s="82">
        <f>IFERROR(P25/M25,"-")</f>
        <v>0.11428571428571</v>
      </c>
      <c r="R25" s="81">
        <v>0</v>
      </c>
      <c r="S25" s="81">
        <v>6</v>
      </c>
      <c r="T25" s="82">
        <f>IFERROR(S25/(O25+P25),"-")</f>
        <v>0.5</v>
      </c>
      <c r="U25" s="182">
        <f>IFERROR(J25/SUM(P25:P26),"-")</f>
        <v>13913.043478261</v>
      </c>
      <c r="V25" s="84">
        <v>1</v>
      </c>
      <c r="W25" s="82">
        <f>IF(P25=0,"-",V25/P25)</f>
        <v>0.083333333333333</v>
      </c>
      <c r="X25" s="186">
        <v>3000</v>
      </c>
      <c r="Y25" s="187">
        <f>IFERROR(X25/P25,"-")</f>
        <v>250</v>
      </c>
      <c r="Z25" s="187">
        <f>IFERROR(X25/V25,"-")</f>
        <v>3000</v>
      </c>
      <c r="AA25" s="188">
        <f>SUM(X25:X26)-SUM(J25:J26)</f>
        <v>-167000</v>
      </c>
      <c r="AB25" s="85">
        <f>SUM(X25:X26)/SUM(J25:J26)</f>
        <v>0.478125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0.083333333333333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6</v>
      </c>
      <c r="BF25" s="113">
        <f>IF(P25=0,"",IF(BE25=0,"",(BE25/P25)))</f>
        <v>0.5</v>
      </c>
      <c r="BG25" s="112">
        <v>1</v>
      </c>
      <c r="BH25" s="114">
        <f>IFERROR(BG25/BE25,"-")</f>
        <v>0.16666666666667</v>
      </c>
      <c r="BI25" s="115">
        <v>3000</v>
      </c>
      <c r="BJ25" s="116">
        <f>IFERROR(BI25/BE25,"-")</f>
        <v>500</v>
      </c>
      <c r="BK25" s="117">
        <v>1</v>
      </c>
      <c r="BL25" s="117"/>
      <c r="BM25" s="117"/>
      <c r="BN25" s="119">
        <v>4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0.083333333333333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111</v>
      </c>
      <c r="E26" s="203" t="s">
        <v>63</v>
      </c>
      <c r="F26" s="203" t="s">
        <v>79</v>
      </c>
      <c r="G26" s="203"/>
      <c r="H26" s="90"/>
      <c r="I26" s="90"/>
      <c r="J26" s="188"/>
      <c r="K26" s="81">
        <v>62</v>
      </c>
      <c r="L26" s="81">
        <v>43</v>
      </c>
      <c r="M26" s="81">
        <v>24</v>
      </c>
      <c r="N26" s="91">
        <v>11</v>
      </c>
      <c r="O26" s="92">
        <v>0</v>
      </c>
      <c r="P26" s="93">
        <f>N26+O26</f>
        <v>11</v>
      </c>
      <c r="Q26" s="82">
        <f>IFERROR(P26/M26,"-")</f>
        <v>0.45833333333333</v>
      </c>
      <c r="R26" s="81">
        <v>1</v>
      </c>
      <c r="S26" s="81">
        <v>2</v>
      </c>
      <c r="T26" s="82">
        <f>IFERROR(S26/(O26+P26),"-")</f>
        <v>0.18181818181818</v>
      </c>
      <c r="U26" s="182"/>
      <c r="V26" s="84">
        <v>4</v>
      </c>
      <c r="W26" s="82">
        <f>IF(P26=0,"-",V26/P26)</f>
        <v>0.36363636363636</v>
      </c>
      <c r="X26" s="186">
        <v>150000</v>
      </c>
      <c r="Y26" s="187">
        <f>IFERROR(X26/P26,"-")</f>
        <v>13636.363636364</v>
      </c>
      <c r="Z26" s="187">
        <f>IFERROR(X26/V26,"-")</f>
        <v>37500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0.27272727272727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0.27272727272727</v>
      </c>
      <c r="BP26" s="121">
        <v>2</v>
      </c>
      <c r="BQ26" s="122">
        <f>IFERROR(BP26/BN26,"-")</f>
        <v>0.66666666666667</v>
      </c>
      <c r="BR26" s="123">
        <v>98000</v>
      </c>
      <c r="BS26" s="124">
        <f>IFERROR(BR26/BN26,"-")</f>
        <v>32666.666666667</v>
      </c>
      <c r="BT26" s="125">
        <v>1</v>
      </c>
      <c r="BU26" s="125"/>
      <c r="BV26" s="125">
        <v>1</v>
      </c>
      <c r="BW26" s="126">
        <v>3</v>
      </c>
      <c r="BX26" s="127">
        <f>IF(P26=0,"",IF(BW26=0,"",(BW26/P26)))</f>
        <v>0.27272727272727</v>
      </c>
      <c r="BY26" s="128">
        <v>2</v>
      </c>
      <c r="BZ26" s="129">
        <f>IFERROR(BY26/BW26,"-")</f>
        <v>0.66666666666667</v>
      </c>
      <c r="CA26" s="130">
        <v>52000</v>
      </c>
      <c r="CB26" s="131">
        <f>IFERROR(CA26/BW26,"-")</f>
        <v>17333.333333333</v>
      </c>
      <c r="CC26" s="132">
        <v>1</v>
      </c>
      <c r="CD26" s="132"/>
      <c r="CE26" s="132">
        <v>1</v>
      </c>
      <c r="CF26" s="133">
        <v>2</v>
      </c>
      <c r="CG26" s="134">
        <f>IF(P26=0,"",IF(CF26=0,"",(CF26/P26)))</f>
        <v>0.18181818181818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4</v>
      </c>
      <c r="CP26" s="141">
        <v>150000</v>
      </c>
      <c r="CQ26" s="141">
        <v>88000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2.7548076923077</v>
      </c>
      <c r="B27" s="203" t="s">
        <v>120</v>
      </c>
      <c r="C27" s="203"/>
      <c r="D27" s="203" t="s">
        <v>62</v>
      </c>
      <c r="E27" s="203" t="s">
        <v>63</v>
      </c>
      <c r="F27" s="203" t="s">
        <v>64</v>
      </c>
      <c r="G27" s="203" t="s">
        <v>121</v>
      </c>
      <c r="H27" s="90" t="s">
        <v>122</v>
      </c>
      <c r="I27" s="90" t="s">
        <v>123</v>
      </c>
      <c r="J27" s="188">
        <v>520000</v>
      </c>
      <c r="K27" s="81">
        <v>10</v>
      </c>
      <c r="L27" s="81">
        <v>0</v>
      </c>
      <c r="M27" s="81">
        <v>31</v>
      </c>
      <c r="N27" s="91">
        <v>6</v>
      </c>
      <c r="O27" s="92">
        <v>0</v>
      </c>
      <c r="P27" s="93">
        <f>N27+O27</f>
        <v>6</v>
      </c>
      <c r="Q27" s="82">
        <f>IFERROR(P27/M27,"-")</f>
        <v>0.19354838709677</v>
      </c>
      <c r="R27" s="81">
        <v>0</v>
      </c>
      <c r="S27" s="81">
        <v>3</v>
      </c>
      <c r="T27" s="82">
        <f>IFERROR(S27/(O27+P27),"-")</f>
        <v>0.5</v>
      </c>
      <c r="U27" s="182">
        <f>IFERROR(J27/SUM(P27:P31),"-")</f>
        <v>14444.444444444</v>
      </c>
      <c r="V27" s="84">
        <v>2</v>
      </c>
      <c r="W27" s="82">
        <f>IF(P27=0,"-",V27/P27)</f>
        <v>0.33333333333333</v>
      </c>
      <c r="X27" s="186">
        <v>18000</v>
      </c>
      <c r="Y27" s="187">
        <f>IFERROR(X27/P27,"-")</f>
        <v>3000</v>
      </c>
      <c r="Z27" s="187">
        <f>IFERROR(X27/V27,"-")</f>
        <v>9000</v>
      </c>
      <c r="AA27" s="188">
        <f>SUM(X27:X31)-SUM(J27:J31)</f>
        <v>912500</v>
      </c>
      <c r="AB27" s="85">
        <f>SUM(X27:X31)/SUM(J27:J31)</f>
        <v>2.7548076923077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0.16666666666667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0.16666666666667</v>
      </c>
      <c r="BG27" s="112">
        <v>1</v>
      </c>
      <c r="BH27" s="114">
        <f>IFERROR(BG27/BE27,"-")</f>
        <v>1</v>
      </c>
      <c r="BI27" s="115">
        <v>8000</v>
      </c>
      <c r="BJ27" s="116">
        <f>IFERROR(BI27/BE27,"-")</f>
        <v>8000</v>
      </c>
      <c r="BK27" s="117"/>
      <c r="BL27" s="117">
        <v>1</v>
      </c>
      <c r="BM27" s="117"/>
      <c r="BN27" s="119">
        <v>3</v>
      </c>
      <c r="BO27" s="120">
        <f>IF(P27=0,"",IF(BN27=0,"",(BN27/P27)))</f>
        <v>0.5</v>
      </c>
      <c r="BP27" s="121">
        <v>1</v>
      </c>
      <c r="BQ27" s="122">
        <f>IFERROR(BP27/BN27,"-")</f>
        <v>0.33333333333333</v>
      </c>
      <c r="BR27" s="123">
        <v>10000</v>
      </c>
      <c r="BS27" s="124">
        <f>IFERROR(BR27/BN27,"-")</f>
        <v>3333.3333333333</v>
      </c>
      <c r="BT27" s="125"/>
      <c r="BU27" s="125">
        <v>1</v>
      </c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18000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125</v>
      </c>
      <c r="E28" s="203" t="s">
        <v>126</v>
      </c>
      <c r="F28" s="203" t="s">
        <v>64</v>
      </c>
      <c r="G28" s="203" t="s">
        <v>121</v>
      </c>
      <c r="H28" s="90" t="s">
        <v>122</v>
      </c>
      <c r="I28" s="90" t="s">
        <v>127</v>
      </c>
      <c r="J28" s="188"/>
      <c r="K28" s="81">
        <v>5</v>
      </c>
      <c r="L28" s="81">
        <v>0</v>
      </c>
      <c r="M28" s="81">
        <v>25</v>
      </c>
      <c r="N28" s="91">
        <v>3</v>
      </c>
      <c r="O28" s="92">
        <v>0</v>
      </c>
      <c r="P28" s="93">
        <f>N28+O28</f>
        <v>3</v>
      </c>
      <c r="Q28" s="82">
        <f>IFERROR(P28/M28,"-")</f>
        <v>0.12</v>
      </c>
      <c r="R28" s="81">
        <v>0</v>
      </c>
      <c r="S28" s="81">
        <v>1</v>
      </c>
      <c r="T28" s="82">
        <f>IFERROR(S28/(O28+P28),"-")</f>
        <v>0.33333333333333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0.66666666666667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128</v>
      </c>
      <c r="C29" s="203"/>
      <c r="D29" s="203" t="s">
        <v>82</v>
      </c>
      <c r="E29" s="203" t="s">
        <v>82</v>
      </c>
      <c r="F29" s="203" t="s">
        <v>64</v>
      </c>
      <c r="G29" s="203" t="s">
        <v>121</v>
      </c>
      <c r="H29" s="90" t="s">
        <v>122</v>
      </c>
      <c r="I29" s="90" t="s">
        <v>129</v>
      </c>
      <c r="J29" s="188"/>
      <c r="K29" s="81">
        <v>12</v>
      </c>
      <c r="L29" s="81">
        <v>0</v>
      </c>
      <c r="M29" s="81">
        <v>41</v>
      </c>
      <c r="N29" s="91">
        <v>3</v>
      </c>
      <c r="O29" s="92">
        <v>0</v>
      </c>
      <c r="P29" s="93">
        <f>N29+O29</f>
        <v>3</v>
      </c>
      <c r="Q29" s="82">
        <f>IFERROR(P29/M29,"-")</f>
        <v>0.073170731707317</v>
      </c>
      <c r="R29" s="81">
        <v>0</v>
      </c>
      <c r="S29" s="81">
        <v>2</v>
      </c>
      <c r="T29" s="82">
        <f>IFERROR(S29/(O29+P29),"-")</f>
        <v>0.66666666666667</v>
      </c>
      <c r="U29" s="182"/>
      <c r="V29" s="84">
        <v>1</v>
      </c>
      <c r="W29" s="82">
        <f>IF(P29=0,"-",V29/P29)</f>
        <v>0.33333333333333</v>
      </c>
      <c r="X29" s="186">
        <v>3000</v>
      </c>
      <c r="Y29" s="187">
        <f>IFERROR(X29/P29,"-")</f>
        <v>1000</v>
      </c>
      <c r="Z29" s="187">
        <f>IFERROR(X29/V29,"-")</f>
        <v>3000</v>
      </c>
      <c r="AA29" s="188"/>
      <c r="AB29" s="85"/>
      <c r="AC29" s="79"/>
      <c r="AD29" s="94">
        <v>1</v>
      </c>
      <c r="AE29" s="95">
        <f>IF(P29=0,"",IF(AD29=0,"",(AD29/P29)))</f>
        <v>0.33333333333333</v>
      </c>
      <c r="AF29" s="94">
        <v>1</v>
      </c>
      <c r="AG29" s="96">
        <f>IFERROR(AF29/AD29,"-")</f>
        <v>1</v>
      </c>
      <c r="AH29" s="97">
        <v>3000</v>
      </c>
      <c r="AI29" s="98">
        <f>IFERROR(AH29/AD29,"-")</f>
        <v>3000</v>
      </c>
      <c r="AJ29" s="99">
        <v>1</v>
      </c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3000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130</v>
      </c>
      <c r="C30" s="203"/>
      <c r="D30" s="203" t="s">
        <v>131</v>
      </c>
      <c r="E30" s="203" t="s">
        <v>83</v>
      </c>
      <c r="F30" s="203" t="s">
        <v>64</v>
      </c>
      <c r="G30" s="203" t="s">
        <v>121</v>
      </c>
      <c r="H30" s="90" t="s">
        <v>122</v>
      </c>
      <c r="I30" s="90" t="s">
        <v>132</v>
      </c>
      <c r="J30" s="188"/>
      <c r="K30" s="81">
        <v>8</v>
      </c>
      <c r="L30" s="81">
        <v>0</v>
      </c>
      <c r="M30" s="81">
        <v>24</v>
      </c>
      <c r="N30" s="91">
        <v>3</v>
      </c>
      <c r="O30" s="92">
        <v>0</v>
      </c>
      <c r="P30" s="93">
        <f>N30+O30</f>
        <v>3</v>
      </c>
      <c r="Q30" s="82">
        <f>IFERROR(P30/M30,"-")</f>
        <v>0.125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133</v>
      </c>
      <c r="C31" s="203"/>
      <c r="D31" s="203" t="s">
        <v>131</v>
      </c>
      <c r="E31" s="203" t="s">
        <v>83</v>
      </c>
      <c r="F31" s="203" t="s">
        <v>79</v>
      </c>
      <c r="G31" s="203" t="s">
        <v>80</v>
      </c>
      <c r="H31" s="90"/>
      <c r="I31" s="90"/>
      <c r="J31" s="188"/>
      <c r="K31" s="81">
        <v>89</v>
      </c>
      <c r="L31" s="81">
        <v>64</v>
      </c>
      <c r="M31" s="81">
        <v>23</v>
      </c>
      <c r="N31" s="91">
        <v>21</v>
      </c>
      <c r="O31" s="92">
        <v>0</v>
      </c>
      <c r="P31" s="93">
        <f>N31+O31</f>
        <v>21</v>
      </c>
      <c r="Q31" s="82">
        <f>IFERROR(P31/M31,"-")</f>
        <v>0.91304347826087</v>
      </c>
      <c r="R31" s="81">
        <v>4</v>
      </c>
      <c r="S31" s="81">
        <v>5</v>
      </c>
      <c r="T31" s="82">
        <f>IFERROR(S31/(O31+P31),"-")</f>
        <v>0.23809523809524</v>
      </c>
      <c r="U31" s="182"/>
      <c r="V31" s="84">
        <v>8</v>
      </c>
      <c r="W31" s="82">
        <f>IF(P31=0,"-",V31/P31)</f>
        <v>0.38095238095238</v>
      </c>
      <c r="X31" s="186">
        <v>1411500</v>
      </c>
      <c r="Y31" s="187">
        <f>IFERROR(X31/P31,"-")</f>
        <v>67214.285714286</v>
      </c>
      <c r="Z31" s="187">
        <f>IFERROR(X31/V31,"-")</f>
        <v>176437.5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6</v>
      </c>
      <c r="BF31" s="113">
        <f>IF(P31=0,"",IF(BE31=0,"",(BE31/P31)))</f>
        <v>0.28571428571429</v>
      </c>
      <c r="BG31" s="112">
        <v>2</v>
      </c>
      <c r="BH31" s="114">
        <f>IFERROR(BG31/BE31,"-")</f>
        <v>0.33333333333333</v>
      </c>
      <c r="BI31" s="115">
        <v>158000</v>
      </c>
      <c r="BJ31" s="116">
        <f>IFERROR(BI31/BE31,"-")</f>
        <v>26333.333333333</v>
      </c>
      <c r="BK31" s="117"/>
      <c r="BL31" s="117">
        <v>1</v>
      </c>
      <c r="BM31" s="117">
        <v>1</v>
      </c>
      <c r="BN31" s="119">
        <v>3</v>
      </c>
      <c r="BO31" s="120">
        <f>IF(P31=0,"",IF(BN31=0,"",(BN31/P31)))</f>
        <v>0.14285714285714</v>
      </c>
      <c r="BP31" s="121">
        <v>1</v>
      </c>
      <c r="BQ31" s="122">
        <f>IFERROR(BP31/BN31,"-")</f>
        <v>0.33333333333333</v>
      </c>
      <c r="BR31" s="123">
        <v>5000</v>
      </c>
      <c r="BS31" s="124">
        <f>IFERROR(BR31/BN31,"-")</f>
        <v>1666.6666666667</v>
      </c>
      <c r="BT31" s="125">
        <v>1</v>
      </c>
      <c r="BU31" s="125"/>
      <c r="BV31" s="125"/>
      <c r="BW31" s="126">
        <v>11</v>
      </c>
      <c r="BX31" s="127">
        <f>IF(P31=0,"",IF(BW31=0,"",(BW31/P31)))</f>
        <v>0.52380952380952</v>
      </c>
      <c r="BY31" s="128">
        <v>4</v>
      </c>
      <c r="BZ31" s="129">
        <f>IFERROR(BY31/BW31,"-")</f>
        <v>0.36363636363636</v>
      </c>
      <c r="CA31" s="130">
        <v>1245500</v>
      </c>
      <c r="CB31" s="131">
        <f>IFERROR(CA31/BW31,"-")</f>
        <v>113227.27272727</v>
      </c>
      <c r="CC31" s="132"/>
      <c r="CD31" s="132">
        <v>2</v>
      </c>
      <c r="CE31" s="132">
        <v>2</v>
      </c>
      <c r="CF31" s="133">
        <v>1</v>
      </c>
      <c r="CG31" s="134">
        <f>IF(P31=0,"",IF(CF31=0,"",(CF31/P31)))</f>
        <v>0.047619047619048</v>
      </c>
      <c r="CH31" s="135">
        <v>1</v>
      </c>
      <c r="CI31" s="136">
        <f>IFERROR(CH31/CF31,"-")</f>
        <v>1</v>
      </c>
      <c r="CJ31" s="137">
        <v>3000</v>
      </c>
      <c r="CK31" s="138">
        <f>IFERROR(CJ31/CF31,"-")</f>
        <v>3000</v>
      </c>
      <c r="CL31" s="139">
        <v>1</v>
      </c>
      <c r="CM31" s="139"/>
      <c r="CN31" s="139"/>
      <c r="CO31" s="140">
        <v>8</v>
      </c>
      <c r="CP31" s="141">
        <v>1411500</v>
      </c>
      <c r="CQ31" s="141">
        <v>1143500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1.6207692307692</v>
      </c>
      <c r="B32" s="203" t="s">
        <v>134</v>
      </c>
      <c r="C32" s="203"/>
      <c r="D32" s="203" t="s">
        <v>135</v>
      </c>
      <c r="E32" s="203" t="s">
        <v>136</v>
      </c>
      <c r="F32" s="203" t="s">
        <v>64</v>
      </c>
      <c r="G32" s="203" t="s">
        <v>117</v>
      </c>
      <c r="H32" s="90" t="s">
        <v>137</v>
      </c>
      <c r="I32" s="90" t="s">
        <v>138</v>
      </c>
      <c r="J32" s="188">
        <v>260000</v>
      </c>
      <c r="K32" s="81">
        <v>6</v>
      </c>
      <c r="L32" s="81">
        <v>0</v>
      </c>
      <c r="M32" s="81">
        <v>45</v>
      </c>
      <c r="N32" s="91">
        <v>4</v>
      </c>
      <c r="O32" s="92">
        <v>0</v>
      </c>
      <c r="P32" s="93">
        <f>N32+O32</f>
        <v>4</v>
      </c>
      <c r="Q32" s="82">
        <f>IFERROR(P32/M32,"-")</f>
        <v>0.088888888888889</v>
      </c>
      <c r="R32" s="81">
        <v>0</v>
      </c>
      <c r="S32" s="81">
        <v>2</v>
      </c>
      <c r="T32" s="82">
        <f>IFERROR(S32/(O32+P32),"-")</f>
        <v>0.5</v>
      </c>
      <c r="U32" s="182">
        <f>IFERROR(J32/SUM(P32:P35),"-")</f>
        <v>8965.5172413793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SUM(X32:X35)-SUM(J32:J35)</f>
        <v>161400</v>
      </c>
      <c r="AB32" s="85">
        <f>SUM(X32:X35)/SUM(J32:J35)</f>
        <v>1.6207692307692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2</v>
      </c>
      <c r="AW32" s="107">
        <f>IF(P32=0,"",IF(AV32=0,"",(AV32/P32)))</f>
        <v>0.5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139</v>
      </c>
      <c r="C33" s="203"/>
      <c r="D33" s="203" t="s">
        <v>140</v>
      </c>
      <c r="E33" s="203" t="s">
        <v>141</v>
      </c>
      <c r="F33" s="203" t="s">
        <v>64</v>
      </c>
      <c r="G33" s="203"/>
      <c r="H33" s="90" t="s">
        <v>137</v>
      </c>
      <c r="I33" s="90" t="s">
        <v>142</v>
      </c>
      <c r="J33" s="188"/>
      <c r="K33" s="81">
        <v>15</v>
      </c>
      <c r="L33" s="81">
        <v>0</v>
      </c>
      <c r="M33" s="81">
        <v>42</v>
      </c>
      <c r="N33" s="91">
        <v>7</v>
      </c>
      <c r="O33" s="92">
        <v>0</v>
      </c>
      <c r="P33" s="93">
        <f>N33+O33</f>
        <v>7</v>
      </c>
      <c r="Q33" s="82">
        <f>IFERROR(P33/M33,"-")</f>
        <v>0.16666666666667</v>
      </c>
      <c r="R33" s="81">
        <v>1</v>
      </c>
      <c r="S33" s="81">
        <v>4</v>
      </c>
      <c r="T33" s="82">
        <f>IFERROR(S33/(O33+P33),"-")</f>
        <v>0.57142857142857</v>
      </c>
      <c r="U33" s="182"/>
      <c r="V33" s="84">
        <v>1</v>
      </c>
      <c r="W33" s="82">
        <f>IF(P33=0,"-",V33/P33)</f>
        <v>0.14285714285714</v>
      </c>
      <c r="X33" s="186">
        <v>1000</v>
      </c>
      <c r="Y33" s="187">
        <f>IFERROR(X33/P33,"-")</f>
        <v>142.85714285714</v>
      </c>
      <c r="Z33" s="187">
        <f>IFERROR(X33/V33,"-")</f>
        <v>1000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0.28571428571429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0.57142857142857</v>
      </c>
      <c r="BP33" s="121">
        <v>1</v>
      </c>
      <c r="BQ33" s="122">
        <f>IFERROR(BP33/BN33,"-")</f>
        <v>0.25</v>
      </c>
      <c r="BR33" s="123">
        <v>1000</v>
      </c>
      <c r="BS33" s="124">
        <f>IFERROR(BR33/BN33,"-")</f>
        <v>250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0.14285714285714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1</v>
      </c>
      <c r="CP33" s="141">
        <v>1000</v>
      </c>
      <c r="CQ33" s="141">
        <v>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143</v>
      </c>
      <c r="C34" s="203"/>
      <c r="D34" s="203" t="s">
        <v>144</v>
      </c>
      <c r="E34" s="203" t="s">
        <v>145</v>
      </c>
      <c r="F34" s="203" t="s">
        <v>64</v>
      </c>
      <c r="G34" s="203"/>
      <c r="H34" s="90" t="s">
        <v>137</v>
      </c>
      <c r="I34" s="90" t="s">
        <v>146</v>
      </c>
      <c r="J34" s="188"/>
      <c r="K34" s="81">
        <v>16</v>
      </c>
      <c r="L34" s="81">
        <v>0</v>
      </c>
      <c r="M34" s="81">
        <v>51</v>
      </c>
      <c r="N34" s="91">
        <v>5</v>
      </c>
      <c r="O34" s="92">
        <v>0</v>
      </c>
      <c r="P34" s="93">
        <f>N34+O34</f>
        <v>5</v>
      </c>
      <c r="Q34" s="82">
        <f>IFERROR(P34/M34,"-")</f>
        <v>0.098039215686275</v>
      </c>
      <c r="R34" s="81">
        <v>0</v>
      </c>
      <c r="S34" s="81">
        <v>1</v>
      </c>
      <c r="T34" s="82">
        <f>IFERROR(S34/(O34+P34),"-")</f>
        <v>0.2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0.6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147</v>
      </c>
      <c r="C35" s="203"/>
      <c r="D35" s="203" t="s">
        <v>148</v>
      </c>
      <c r="E35" s="203" t="s">
        <v>148</v>
      </c>
      <c r="F35" s="203" t="s">
        <v>79</v>
      </c>
      <c r="G35" s="203"/>
      <c r="H35" s="90"/>
      <c r="I35" s="90"/>
      <c r="J35" s="188"/>
      <c r="K35" s="81">
        <v>223</v>
      </c>
      <c r="L35" s="81">
        <v>72</v>
      </c>
      <c r="M35" s="81">
        <v>31</v>
      </c>
      <c r="N35" s="91">
        <v>13</v>
      </c>
      <c r="O35" s="92">
        <v>0</v>
      </c>
      <c r="P35" s="93">
        <f>N35+O35</f>
        <v>13</v>
      </c>
      <c r="Q35" s="82">
        <f>IFERROR(P35/M35,"-")</f>
        <v>0.41935483870968</v>
      </c>
      <c r="R35" s="81">
        <v>3</v>
      </c>
      <c r="S35" s="81">
        <v>2</v>
      </c>
      <c r="T35" s="82">
        <f>IFERROR(S35/(O35+P35),"-")</f>
        <v>0.15384615384615</v>
      </c>
      <c r="U35" s="182"/>
      <c r="V35" s="84">
        <v>4</v>
      </c>
      <c r="W35" s="82">
        <f>IF(P35=0,"-",V35/P35)</f>
        <v>0.30769230769231</v>
      </c>
      <c r="X35" s="186">
        <v>420400</v>
      </c>
      <c r="Y35" s="187">
        <f>IFERROR(X35/P35,"-")</f>
        <v>32338.461538462</v>
      </c>
      <c r="Z35" s="187">
        <f>IFERROR(X35/V35,"-")</f>
        <v>105100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0.15384615384615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0.15384615384615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0.30769230769231</v>
      </c>
      <c r="BP35" s="121">
        <v>1</v>
      </c>
      <c r="BQ35" s="122">
        <f>IFERROR(BP35/BN35,"-")</f>
        <v>0.25</v>
      </c>
      <c r="BR35" s="123">
        <v>6000</v>
      </c>
      <c r="BS35" s="124">
        <f>IFERROR(BR35/BN35,"-")</f>
        <v>1500</v>
      </c>
      <c r="BT35" s="125"/>
      <c r="BU35" s="125">
        <v>1</v>
      </c>
      <c r="BV35" s="125"/>
      <c r="BW35" s="126">
        <v>4</v>
      </c>
      <c r="BX35" s="127">
        <f>IF(P35=0,"",IF(BW35=0,"",(BW35/P35)))</f>
        <v>0.30769230769231</v>
      </c>
      <c r="BY35" s="128">
        <v>2</v>
      </c>
      <c r="BZ35" s="129">
        <f>IFERROR(BY35/BW35,"-")</f>
        <v>0.5</v>
      </c>
      <c r="CA35" s="130">
        <v>55000</v>
      </c>
      <c r="CB35" s="131">
        <f>IFERROR(CA35/BW35,"-")</f>
        <v>13750</v>
      </c>
      <c r="CC35" s="132"/>
      <c r="CD35" s="132">
        <v>1</v>
      </c>
      <c r="CE35" s="132">
        <v>1</v>
      </c>
      <c r="CF35" s="133">
        <v>1</v>
      </c>
      <c r="CG35" s="134">
        <f>IF(P35=0,"",IF(CF35=0,"",(CF35/P35)))</f>
        <v>0.076923076923077</v>
      </c>
      <c r="CH35" s="135">
        <v>1</v>
      </c>
      <c r="CI35" s="136">
        <f>IFERROR(CH35/CF35,"-")</f>
        <v>1</v>
      </c>
      <c r="CJ35" s="137">
        <v>359400</v>
      </c>
      <c r="CK35" s="138">
        <f>IFERROR(CJ35/CF35,"-")</f>
        <v>359400</v>
      </c>
      <c r="CL35" s="139"/>
      <c r="CM35" s="139"/>
      <c r="CN35" s="139">
        <v>1</v>
      </c>
      <c r="CO35" s="140">
        <v>4</v>
      </c>
      <c r="CP35" s="141">
        <v>420400</v>
      </c>
      <c r="CQ35" s="141">
        <v>359400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5.9587692307692</v>
      </c>
      <c r="B36" s="203" t="s">
        <v>149</v>
      </c>
      <c r="C36" s="203"/>
      <c r="D36" s="203" t="s">
        <v>150</v>
      </c>
      <c r="E36" s="203" t="s">
        <v>151</v>
      </c>
      <c r="F36" s="203" t="s">
        <v>64</v>
      </c>
      <c r="G36" s="203" t="s">
        <v>121</v>
      </c>
      <c r="H36" s="90" t="s">
        <v>152</v>
      </c>
      <c r="I36" s="90" t="s">
        <v>153</v>
      </c>
      <c r="J36" s="188">
        <v>325000</v>
      </c>
      <c r="K36" s="81">
        <v>14</v>
      </c>
      <c r="L36" s="81">
        <v>0</v>
      </c>
      <c r="M36" s="81">
        <v>50</v>
      </c>
      <c r="N36" s="91">
        <v>3</v>
      </c>
      <c r="O36" s="92">
        <v>0</v>
      </c>
      <c r="P36" s="93">
        <f>N36+O36</f>
        <v>3</v>
      </c>
      <c r="Q36" s="82">
        <f>IFERROR(P36/M36,"-")</f>
        <v>0.06</v>
      </c>
      <c r="R36" s="81">
        <v>0</v>
      </c>
      <c r="S36" s="81">
        <v>2</v>
      </c>
      <c r="T36" s="82">
        <f>IFERROR(S36/(O36+P36),"-")</f>
        <v>0.66666666666667</v>
      </c>
      <c r="U36" s="182">
        <f>IFERROR(J36/SUM(P36:P39),"-")</f>
        <v>9285.7142857143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SUM(X36:X39)-SUM(J36:J39)</f>
        <v>1611600</v>
      </c>
      <c r="AB36" s="85">
        <f>SUM(X36:X39)/SUM(J36:J39)</f>
        <v>5.9587692307692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0.66666666666667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154</v>
      </c>
      <c r="C37" s="203"/>
      <c r="D37" s="203" t="s">
        <v>155</v>
      </c>
      <c r="E37" s="203" t="s">
        <v>63</v>
      </c>
      <c r="F37" s="203" t="s">
        <v>64</v>
      </c>
      <c r="G37" s="203" t="s">
        <v>121</v>
      </c>
      <c r="H37" s="90" t="s">
        <v>156</v>
      </c>
      <c r="I37" s="90"/>
      <c r="J37" s="188"/>
      <c r="K37" s="81">
        <v>25</v>
      </c>
      <c r="L37" s="81">
        <v>0</v>
      </c>
      <c r="M37" s="81">
        <v>110</v>
      </c>
      <c r="N37" s="91">
        <v>9</v>
      </c>
      <c r="O37" s="92">
        <v>0</v>
      </c>
      <c r="P37" s="93">
        <f>N37+O37</f>
        <v>9</v>
      </c>
      <c r="Q37" s="82">
        <f>IFERROR(P37/M37,"-")</f>
        <v>0.081818181818182</v>
      </c>
      <c r="R37" s="81">
        <v>2</v>
      </c>
      <c r="S37" s="81">
        <v>2</v>
      </c>
      <c r="T37" s="82">
        <f>IFERROR(S37/(O37+P37),"-")</f>
        <v>0.22222222222222</v>
      </c>
      <c r="U37" s="182"/>
      <c r="V37" s="84">
        <v>2</v>
      </c>
      <c r="W37" s="82">
        <f>IF(P37=0,"-",V37/P37)</f>
        <v>0.22222222222222</v>
      </c>
      <c r="X37" s="186">
        <v>994600</v>
      </c>
      <c r="Y37" s="187">
        <f>IFERROR(X37/P37,"-")</f>
        <v>110511.11111111</v>
      </c>
      <c r="Z37" s="187">
        <f>IFERROR(X37/V37,"-")</f>
        <v>497300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0.33333333333333</v>
      </c>
      <c r="BG37" s="112">
        <v>1</v>
      </c>
      <c r="BH37" s="114">
        <f>IFERROR(BG37/BE37,"-")</f>
        <v>0.33333333333333</v>
      </c>
      <c r="BI37" s="115">
        <v>37600</v>
      </c>
      <c r="BJ37" s="116">
        <f>IFERROR(BI37/BE37,"-")</f>
        <v>12533.333333333</v>
      </c>
      <c r="BK37" s="117"/>
      <c r="BL37" s="117"/>
      <c r="BM37" s="117">
        <v>1</v>
      </c>
      <c r="BN37" s="119">
        <v>1</v>
      </c>
      <c r="BO37" s="120">
        <f>IF(P37=0,"",IF(BN37=0,"",(BN37/P37)))</f>
        <v>0.11111111111111</v>
      </c>
      <c r="BP37" s="121">
        <v>1</v>
      </c>
      <c r="BQ37" s="122">
        <f>IFERROR(BP37/BN37,"-")</f>
        <v>1</v>
      </c>
      <c r="BR37" s="123">
        <v>962000</v>
      </c>
      <c r="BS37" s="124">
        <f>IFERROR(BR37/BN37,"-")</f>
        <v>962000</v>
      </c>
      <c r="BT37" s="125"/>
      <c r="BU37" s="125"/>
      <c r="BV37" s="125">
        <v>1</v>
      </c>
      <c r="BW37" s="126">
        <v>5</v>
      </c>
      <c r="BX37" s="127">
        <f>IF(P37=0,"",IF(BW37=0,"",(BW37/P37)))</f>
        <v>0.55555555555556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994600</v>
      </c>
      <c r="CQ37" s="141">
        <v>962000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157</v>
      </c>
      <c r="C38" s="203"/>
      <c r="D38" s="203" t="s">
        <v>158</v>
      </c>
      <c r="E38" s="203" t="s">
        <v>83</v>
      </c>
      <c r="F38" s="203" t="s">
        <v>64</v>
      </c>
      <c r="G38" s="203" t="s">
        <v>121</v>
      </c>
      <c r="H38" s="90" t="s">
        <v>159</v>
      </c>
      <c r="I38" s="90"/>
      <c r="J38" s="188"/>
      <c r="K38" s="81">
        <v>10</v>
      </c>
      <c r="L38" s="81">
        <v>0</v>
      </c>
      <c r="M38" s="81">
        <v>33</v>
      </c>
      <c r="N38" s="91">
        <v>2</v>
      </c>
      <c r="O38" s="92">
        <v>0</v>
      </c>
      <c r="P38" s="93">
        <f>N38+O38</f>
        <v>2</v>
      </c>
      <c r="Q38" s="82">
        <f>IFERROR(P38/M38,"-")</f>
        <v>0.060606060606061</v>
      </c>
      <c r="R38" s="81">
        <v>0</v>
      </c>
      <c r="S38" s="81">
        <v>1</v>
      </c>
      <c r="T38" s="82">
        <f>IFERROR(S38/(O38+P38),"-")</f>
        <v>0.5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160</v>
      </c>
      <c r="C39" s="203"/>
      <c r="D39" s="203" t="s">
        <v>148</v>
      </c>
      <c r="E39" s="203" t="s">
        <v>148</v>
      </c>
      <c r="F39" s="203" t="s">
        <v>79</v>
      </c>
      <c r="G39" s="203"/>
      <c r="H39" s="90"/>
      <c r="I39" s="90"/>
      <c r="J39" s="188"/>
      <c r="K39" s="81">
        <v>142</v>
      </c>
      <c r="L39" s="81">
        <v>83</v>
      </c>
      <c r="M39" s="81">
        <v>84</v>
      </c>
      <c r="N39" s="91">
        <v>21</v>
      </c>
      <c r="O39" s="92">
        <v>0</v>
      </c>
      <c r="P39" s="93">
        <f>N39+O39</f>
        <v>21</v>
      </c>
      <c r="Q39" s="82">
        <f>IFERROR(P39/M39,"-")</f>
        <v>0.25</v>
      </c>
      <c r="R39" s="81">
        <v>5</v>
      </c>
      <c r="S39" s="81">
        <v>3</v>
      </c>
      <c r="T39" s="82">
        <f>IFERROR(S39/(O39+P39),"-")</f>
        <v>0.14285714285714</v>
      </c>
      <c r="U39" s="182"/>
      <c r="V39" s="84">
        <v>7</v>
      </c>
      <c r="W39" s="82">
        <f>IF(P39=0,"-",V39/P39)</f>
        <v>0.33333333333333</v>
      </c>
      <c r="X39" s="186">
        <v>942000</v>
      </c>
      <c r="Y39" s="187">
        <f>IFERROR(X39/P39,"-")</f>
        <v>44857.142857143</v>
      </c>
      <c r="Z39" s="187">
        <f>IFERROR(X39/V39,"-")</f>
        <v>134571.42857143</v>
      </c>
      <c r="AA39" s="188"/>
      <c r="AB39" s="85"/>
      <c r="AC39" s="79"/>
      <c r="AD39" s="94">
        <v>2</v>
      </c>
      <c r="AE39" s="95">
        <f>IF(P39=0,"",IF(AD39=0,"",(AD39/P39)))</f>
        <v>0.095238095238095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0.047619047619048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3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5</v>
      </c>
      <c r="BO39" s="120">
        <f>IF(P39=0,"",IF(BN39=0,"",(BN39/P39)))</f>
        <v>0.23809523809524</v>
      </c>
      <c r="BP39" s="121">
        <v>2</v>
      </c>
      <c r="BQ39" s="122">
        <f>IFERROR(BP39/BN39,"-")</f>
        <v>0.4</v>
      </c>
      <c r="BR39" s="123">
        <v>84000</v>
      </c>
      <c r="BS39" s="124">
        <f>IFERROR(BR39/BN39,"-")</f>
        <v>16800</v>
      </c>
      <c r="BT39" s="125"/>
      <c r="BU39" s="125">
        <v>1</v>
      </c>
      <c r="BV39" s="125">
        <v>1</v>
      </c>
      <c r="BW39" s="126">
        <v>7</v>
      </c>
      <c r="BX39" s="127">
        <f>IF(P39=0,"",IF(BW39=0,"",(BW39/P39)))</f>
        <v>0.33333333333333</v>
      </c>
      <c r="BY39" s="128">
        <v>4</v>
      </c>
      <c r="BZ39" s="129">
        <f>IFERROR(BY39/BW39,"-")</f>
        <v>0.57142857142857</v>
      </c>
      <c r="CA39" s="130">
        <v>770000</v>
      </c>
      <c r="CB39" s="131">
        <f>IFERROR(CA39/BW39,"-")</f>
        <v>110000</v>
      </c>
      <c r="CC39" s="132">
        <v>1</v>
      </c>
      <c r="CD39" s="132"/>
      <c r="CE39" s="132">
        <v>3</v>
      </c>
      <c r="CF39" s="133">
        <v>3</v>
      </c>
      <c r="CG39" s="134">
        <f>IF(P39=0,"",IF(CF39=0,"",(CF39/P39)))</f>
        <v>0.14285714285714</v>
      </c>
      <c r="CH39" s="135">
        <v>1</v>
      </c>
      <c r="CI39" s="136">
        <f>IFERROR(CH39/CF39,"-")</f>
        <v>0.33333333333333</v>
      </c>
      <c r="CJ39" s="137">
        <v>88000</v>
      </c>
      <c r="CK39" s="138">
        <f>IFERROR(CJ39/CF39,"-")</f>
        <v>29333.333333333</v>
      </c>
      <c r="CL39" s="139"/>
      <c r="CM39" s="139"/>
      <c r="CN39" s="139">
        <v>1</v>
      </c>
      <c r="CO39" s="140">
        <v>7</v>
      </c>
      <c r="CP39" s="141">
        <v>942000</v>
      </c>
      <c r="CQ39" s="141">
        <v>484000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0.925</v>
      </c>
      <c r="B40" s="203" t="s">
        <v>161</v>
      </c>
      <c r="C40" s="203"/>
      <c r="D40" s="203" t="s">
        <v>88</v>
      </c>
      <c r="E40" s="203" t="s">
        <v>95</v>
      </c>
      <c r="F40" s="203" t="s">
        <v>64</v>
      </c>
      <c r="G40" s="203" t="s">
        <v>65</v>
      </c>
      <c r="H40" s="90" t="s">
        <v>91</v>
      </c>
      <c r="I40" s="204" t="s">
        <v>103</v>
      </c>
      <c r="J40" s="188">
        <v>120000</v>
      </c>
      <c r="K40" s="81">
        <v>19</v>
      </c>
      <c r="L40" s="81">
        <v>0</v>
      </c>
      <c r="M40" s="81">
        <v>73</v>
      </c>
      <c r="N40" s="91">
        <v>8</v>
      </c>
      <c r="O40" s="92">
        <v>0</v>
      </c>
      <c r="P40" s="93">
        <f>N40+O40</f>
        <v>8</v>
      </c>
      <c r="Q40" s="82">
        <f>IFERROR(P40/M40,"-")</f>
        <v>0.10958904109589</v>
      </c>
      <c r="R40" s="81">
        <v>0</v>
      </c>
      <c r="S40" s="81">
        <v>6</v>
      </c>
      <c r="T40" s="82">
        <f>IFERROR(S40/(O40+P40),"-")</f>
        <v>0.75</v>
      </c>
      <c r="U40" s="182">
        <f>IFERROR(J40/SUM(P40:P41),"-")</f>
        <v>10909.090909091</v>
      </c>
      <c r="V40" s="84">
        <v>1</v>
      </c>
      <c r="W40" s="82">
        <f>IF(P40=0,"-",V40/P40)</f>
        <v>0.125</v>
      </c>
      <c r="X40" s="186">
        <v>86000</v>
      </c>
      <c r="Y40" s="187">
        <f>IFERROR(X40/P40,"-")</f>
        <v>10750</v>
      </c>
      <c r="Z40" s="187">
        <f>IFERROR(X40/V40,"-")</f>
        <v>86000</v>
      </c>
      <c r="AA40" s="188">
        <f>SUM(X40:X41)-SUM(J40:J41)</f>
        <v>-9000</v>
      </c>
      <c r="AB40" s="85">
        <f>SUM(X40:X41)/SUM(J40:J41)</f>
        <v>0.925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0.375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0.375</v>
      </c>
      <c r="BY40" s="128">
        <v>1</v>
      </c>
      <c r="BZ40" s="129">
        <f>IFERROR(BY40/BW40,"-")</f>
        <v>0.33333333333333</v>
      </c>
      <c r="CA40" s="130">
        <v>86000</v>
      </c>
      <c r="CB40" s="131">
        <f>IFERROR(CA40/BW40,"-")</f>
        <v>28666.666666667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86000</v>
      </c>
      <c r="CQ40" s="141">
        <v>86000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162</v>
      </c>
      <c r="C41" s="203"/>
      <c r="D41" s="203" t="s">
        <v>88</v>
      </c>
      <c r="E41" s="203" t="s">
        <v>95</v>
      </c>
      <c r="F41" s="203" t="s">
        <v>79</v>
      </c>
      <c r="G41" s="203"/>
      <c r="H41" s="90"/>
      <c r="I41" s="90"/>
      <c r="J41" s="188"/>
      <c r="K41" s="81">
        <v>20</v>
      </c>
      <c r="L41" s="81">
        <v>20</v>
      </c>
      <c r="M41" s="81">
        <v>4</v>
      </c>
      <c r="N41" s="91">
        <v>3</v>
      </c>
      <c r="O41" s="92">
        <v>0</v>
      </c>
      <c r="P41" s="93">
        <f>N41+O41</f>
        <v>3</v>
      </c>
      <c r="Q41" s="82">
        <f>IFERROR(P41/M41,"-")</f>
        <v>0.75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0.33333333333333</v>
      </c>
      <c r="X41" s="186">
        <v>25000</v>
      </c>
      <c r="Y41" s="187">
        <f>IFERROR(X41/P41,"-")</f>
        <v>8333.3333333333</v>
      </c>
      <c r="Z41" s="187">
        <f>IFERROR(X41/V41,"-")</f>
        <v>25000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>
        <v>1</v>
      </c>
      <c r="BQ41" s="122">
        <f>IFERROR(BP41/BN41,"-")</f>
        <v>1</v>
      </c>
      <c r="BR41" s="123">
        <v>25000</v>
      </c>
      <c r="BS41" s="124">
        <f>IFERROR(BR41/BN41,"-")</f>
        <v>25000</v>
      </c>
      <c r="BT41" s="125"/>
      <c r="BU41" s="125"/>
      <c r="BV41" s="125">
        <v>1</v>
      </c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25000</v>
      </c>
      <c r="CQ41" s="141">
        <v>25000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0.075</v>
      </c>
      <c r="B42" s="203" t="s">
        <v>163</v>
      </c>
      <c r="C42" s="203"/>
      <c r="D42" s="203" t="s">
        <v>62</v>
      </c>
      <c r="E42" s="203" t="s">
        <v>63</v>
      </c>
      <c r="F42" s="203" t="s">
        <v>64</v>
      </c>
      <c r="G42" s="203" t="s">
        <v>65</v>
      </c>
      <c r="H42" s="90" t="s">
        <v>91</v>
      </c>
      <c r="I42" s="204" t="s">
        <v>164</v>
      </c>
      <c r="J42" s="188">
        <v>120000</v>
      </c>
      <c r="K42" s="81">
        <v>12</v>
      </c>
      <c r="L42" s="81">
        <v>0</v>
      </c>
      <c r="M42" s="81">
        <v>46</v>
      </c>
      <c r="N42" s="91">
        <v>5</v>
      </c>
      <c r="O42" s="92">
        <v>0</v>
      </c>
      <c r="P42" s="93">
        <f>N42+O42</f>
        <v>5</v>
      </c>
      <c r="Q42" s="82">
        <f>IFERROR(P42/M42,"-")</f>
        <v>0.10869565217391</v>
      </c>
      <c r="R42" s="81">
        <v>0</v>
      </c>
      <c r="S42" s="81">
        <v>3</v>
      </c>
      <c r="T42" s="82">
        <f>IFERROR(S42/(O42+P42),"-")</f>
        <v>0.6</v>
      </c>
      <c r="U42" s="182">
        <f>IFERROR(J42/SUM(P42:P43),"-")</f>
        <v>12000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-111000</v>
      </c>
      <c r="AB42" s="85">
        <f>SUM(X42:X43)/SUM(J42:J43)</f>
        <v>0.075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0.6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165</v>
      </c>
      <c r="C43" s="203"/>
      <c r="D43" s="203" t="s">
        <v>62</v>
      </c>
      <c r="E43" s="203" t="s">
        <v>63</v>
      </c>
      <c r="F43" s="203" t="s">
        <v>79</v>
      </c>
      <c r="G43" s="203"/>
      <c r="H43" s="90"/>
      <c r="I43" s="90"/>
      <c r="J43" s="188"/>
      <c r="K43" s="81">
        <v>32</v>
      </c>
      <c r="L43" s="81">
        <v>24</v>
      </c>
      <c r="M43" s="81">
        <v>9</v>
      </c>
      <c r="N43" s="91">
        <v>5</v>
      </c>
      <c r="O43" s="92">
        <v>0</v>
      </c>
      <c r="P43" s="93">
        <f>N43+O43</f>
        <v>5</v>
      </c>
      <c r="Q43" s="82">
        <f>IFERROR(P43/M43,"-")</f>
        <v>0.55555555555556</v>
      </c>
      <c r="R43" s="81">
        <v>1</v>
      </c>
      <c r="S43" s="81">
        <v>1</v>
      </c>
      <c r="T43" s="82">
        <f>IFERROR(S43/(O43+P43),"-")</f>
        <v>0.2</v>
      </c>
      <c r="U43" s="182"/>
      <c r="V43" s="84">
        <v>2</v>
      </c>
      <c r="W43" s="82">
        <f>IF(P43=0,"-",V43/P43)</f>
        <v>0.4</v>
      </c>
      <c r="X43" s="186">
        <v>9000</v>
      </c>
      <c r="Y43" s="187">
        <f>IFERROR(X43/P43,"-")</f>
        <v>1800</v>
      </c>
      <c r="Z43" s="187">
        <f>IFERROR(X43/V43,"-")</f>
        <v>4500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0.2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2</v>
      </c>
      <c r="CG43" s="134">
        <f>IF(P43=0,"",IF(CF43=0,"",(CF43/P43)))</f>
        <v>0.4</v>
      </c>
      <c r="CH43" s="135">
        <v>2</v>
      </c>
      <c r="CI43" s="136">
        <f>IFERROR(CH43/CF43,"-")</f>
        <v>1</v>
      </c>
      <c r="CJ43" s="137">
        <v>9000</v>
      </c>
      <c r="CK43" s="138">
        <f>IFERROR(CJ43/CF43,"-")</f>
        <v>4500</v>
      </c>
      <c r="CL43" s="139">
        <v>1</v>
      </c>
      <c r="CM43" s="139">
        <v>1</v>
      </c>
      <c r="CN43" s="139"/>
      <c r="CO43" s="140">
        <v>2</v>
      </c>
      <c r="CP43" s="141">
        <v>9000</v>
      </c>
      <c r="CQ43" s="141">
        <v>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0.33333333333333</v>
      </c>
      <c r="B44" s="203" t="s">
        <v>166</v>
      </c>
      <c r="C44" s="203"/>
      <c r="D44" s="203" t="s">
        <v>88</v>
      </c>
      <c r="E44" s="203" t="s">
        <v>89</v>
      </c>
      <c r="F44" s="203" t="s">
        <v>64</v>
      </c>
      <c r="G44" s="203" t="s">
        <v>69</v>
      </c>
      <c r="H44" s="90" t="s">
        <v>91</v>
      </c>
      <c r="I44" s="204" t="s">
        <v>164</v>
      </c>
      <c r="J44" s="188">
        <v>150000</v>
      </c>
      <c r="K44" s="81">
        <v>9</v>
      </c>
      <c r="L44" s="81">
        <v>0</v>
      </c>
      <c r="M44" s="81">
        <v>55</v>
      </c>
      <c r="N44" s="91">
        <v>6</v>
      </c>
      <c r="O44" s="92">
        <v>0</v>
      </c>
      <c r="P44" s="93">
        <f>N44+O44</f>
        <v>6</v>
      </c>
      <c r="Q44" s="82">
        <f>IFERROR(P44/M44,"-")</f>
        <v>0.10909090909091</v>
      </c>
      <c r="R44" s="81">
        <v>0</v>
      </c>
      <c r="S44" s="81">
        <v>3</v>
      </c>
      <c r="T44" s="82">
        <f>IFERROR(S44/(O44+P44),"-")</f>
        <v>0.5</v>
      </c>
      <c r="U44" s="182">
        <f>IFERROR(J44/SUM(P44:P45),"-")</f>
        <v>16666.666666667</v>
      </c>
      <c r="V44" s="84">
        <v>2</v>
      </c>
      <c r="W44" s="82">
        <f>IF(P44=0,"-",V44/P44)</f>
        <v>0.33333333333333</v>
      </c>
      <c r="X44" s="186">
        <v>50000</v>
      </c>
      <c r="Y44" s="187">
        <f>IFERROR(X44/P44,"-")</f>
        <v>8333.3333333333</v>
      </c>
      <c r="Z44" s="187">
        <f>IFERROR(X44/V44,"-")</f>
        <v>25000</v>
      </c>
      <c r="AA44" s="188">
        <f>SUM(X44:X45)-SUM(J44:J45)</f>
        <v>-100000</v>
      </c>
      <c r="AB44" s="85">
        <f>SUM(X44:X45)/SUM(J44:J45)</f>
        <v>0.33333333333333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0.16666666666667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0.33333333333333</v>
      </c>
      <c r="BP44" s="121">
        <v>2</v>
      </c>
      <c r="BQ44" s="122">
        <f>IFERROR(BP44/BN44,"-")</f>
        <v>1</v>
      </c>
      <c r="BR44" s="123">
        <v>50000</v>
      </c>
      <c r="BS44" s="124">
        <f>IFERROR(BR44/BN44,"-")</f>
        <v>25000</v>
      </c>
      <c r="BT44" s="125"/>
      <c r="BU44" s="125">
        <v>2</v>
      </c>
      <c r="BV44" s="125"/>
      <c r="BW44" s="126">
        <v>2</v>
      </c>
      <c r="BX44" s="127">
        <f>IF(P44=0,"",IF(BW44=0,"",(BW44/P44)))</f>
        <v>0.33333333333333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50000</v>
      </c>
      <c r="CQ44" s="141">
        <v>35000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167</v>
      </c>
      <c r="C45" s="203"/>
      <c r="D45" s="203" t="s">
        <v>88</v>
      </c>
      <c r="E45" s="203" t="s">
        <v>89</v>
      </c>
      <c r="F45" s="203" t="s">
        <v>79</v>
      </c>
      <c r="G45" s="203"/>
      <c r="H45" s="90"/>
      <c r="I45" s="90"/>
      <c r="J45" s="188"/>
      <c r="K45" s="81">
        <v>96</v>
      </c>
      <c r="L45" s="81">
        <v>31</v>
      </c>
      <c r="M45" s="81">
        <v>6</v>
      </c>
      <c r="N45" s="91">
        <v>3</v>
      </c>
      <c r="O45" s="92">
        <v>0</v>
      </c>
      <c r="P45" s="93">
        <f>N45+O45</f>
        <v>3</v>
      </c>
      <c r="Q45" s="82">
        <f>IFERROR(P45/M45,"-")</f>
        <v>0.5</v>
      </c>
      <c r="R45" s="81">
        <v>0</v>
      </c>
      <c r="S45" s="81">
        <v>1</v>
      </c>
      <c r="T45" s="82">
        <f>IFERROR(S45/(O45+P45),"-")</f>
        <v>0.33333333333333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>
        <v>2</v>
      </c>
      <c r="AE45" s="95">
        <f>IF(P45=0,"",IF(AD45=0,"",(AD45/P45)))</f>
        <v>0.66666666666667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0.12</v>
      </c>
      <c r="B46" s="203" t="s">
        <v>168</v>
      </c>
      <c r="C46" s="203"/>
      <c r="D46" s="203" t="s">
        <v>88</v>
      </c>
      <c r="E46" s="203" t="s">
        <v>95</v>
      </c>
      <c r="F46" s="203" t="s">
        <v>64</v>
      </c>
      <c r="G46" s="203" t="s">
        <v>69</v>
      </c>
      <c r="H46" s="90" t="s">
        <v>91</v>
      </c>
      <c r="I46" s="205" t="s">
        <v>85</v>
      </c>
      <c r="J46" s="188">
        <v>150000</v>
      </c>
      <c r="K46" s="81">
        <v>9</v>
      </c>
      <c r="L46" s="81">
        <v>0</v>
      </c>
      <c r="M46" s="81">
        <v>44</v>
      </c>
      <c r="N46" s="91">
        <v>2</v>
      </c>
      <c r="O46" s="92">
        <v>0</v>
      </c>
      <c r="P46" s="93">
        <f>N46+O46</f>
        <v>2</v>
      </c>
      <c r="Q46" s="82">
        <f>IFERROR(P46/M46,"-")</f>
        <v>0.045454545454545</v>
      </c>
      <c r="R46" s="81">
        <v>1</v>
      </c>
      <c r="S46" s="81">
        <v>1</v>
      </c>
      <c r="T46" s="82">
        <f>IFERROR(S46/(O46+P46),"-")</f>
        <v>0.5</v>
      </c>
      <c r="U46" s="182">
        <f>IFERROR(J46/SUM(P46:P47),"-")</f>
        <v>25000</v>
      </c>
      <c r="V46" s="84">
        <v>1</v>
      </c>
      <c r="W46" s="82">
        <f>IF(P46=0,"-",V46/P46)</f>
        <v>0.5</v>
      </c>
      <c r="X46" s="186">
        <v>13000</v>
      </c>
      <c r="Y46" s="187">
        <f>IFERROR(X46/P46,"-")</f>
        <v>6500</v>
      </c>
      <c r="Z46" s="187">
        <f>IFERROR(X46/V46,"-")</f>
        <v>13000</v>
      </c>
      <c r="AA46" s="188">
        <f>SUM(X46:X47)-SUM(J46:J47)</f>
        <v>-132000</v>
      </c>
      <c r="AB46" s="85">
        <f>SUM(X46:X47)/SUM(J46:J47)</f>
        <v>0.12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0.5</v>
      </c>
      <c r="BY46" s="128">
        <v>1</v>
      </c>
      <c r="BZ46" s="129">
        <f>IFERROR(BY46/BW46,"-")</f>
        <v>1</v>
      </c>
      <c r="CA46" s="130">
        <v>13000</v>
      </c>
      <c r="CB46" s="131">
        <f>IFERROR(CA46/BW46,"-")</f>
        <v>13000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13000</v>
      </c>
      <c r="CQ46" s="141">
        <v>13000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169</v>
      </c>
      <c r="C47" s="203"/>
      <c r="D47" s="203" t="s">
        <v>88</v>
      </c>
      <c r="E47" s="203" t="s">
        <v>95</v>
      </c>
      <c r="F47" s="203" t="s">
        <v>79</v>
      </c>
      <c r="G47" s="203"/>
      <c r="H47" s="90"/>
      <c r="I47" s="90"/>
      <c r="J47" s="188"/>
      <c r="K47" s="81">
        <v>53</v>
      </c>
      <c r="L47" s="81">
        <v>24</v>
      </c>
      <c r="M47" s="81">
        <v>4</v>
      </c>
      <c r="N47" s="91">
        <v>4</v>
      </c>
      <c r="O47" s="92">
        <v>0</v>
      </c>
      <c r="P47" s="93">
        <f>N47+O47</f>
        <v>4</v>
      </c>
      <c r="Q47" s="82">
        <f>IFERROR(P47/M47,"-")</f>
        <v>1</v>
      </c>
      <c r="R47" s="81">
        <v>0</v>
      </c>
      <c r="S47" s="81">
        <v>1</v>
      </c>
      <c r="T47" s="82">
        <f>IFERROR(S47/(O47+P47),"-")</f>
        <v>0.25</v>
      </c>
      <c r="U47" s="182"/>
      <c r="V47" s="84">
        <v>1</v>
      </c>
      <c r="W47" s="82">
        <f>IF(P47=0,"-",V47/P47)</f>
        <v>0.25</v>
      </c>
      <c r="X47" s="186">
        <v>5000</v>
      </c>
      <c r="Y47" s="187">
        <f>IFERROR(X47/P47,"-")</f>
        <v>1250</v>
      </c>
      <c r="Z47" s="187">
        <f>IFERROR(X47/V47,"-")</f>
        <v>5000</v>
      </c>
      <c r="AA47" s="188"/>
      <c r="AB47" s="85"/>
      <c r="AC47" s="79"/>
      <c r="AD47" s="94">
        <v>1</v>
      </c>
      <c r="AE47" s="95">
        <f>IF(P47=0,"",IF(AD47=0,"",(AD47/P47)))</f>
        <v>0.25</v>
      </c>
      <c r="AF47" s="94"/>
      <c r="AG47" s="96">
        <f>IFERROR(AF47/AD47,"-")</f>
        <v>0</v>
      </c>
      <c r="AH47" s="97"/>
      <c r="AI47" s="98">
        <f>IFERROR(AH47/AD47,"-")</f>
        <v>0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3</v>
      </c>
      <c r="BF47" s="113">
        <f>IF(P47=0,"",IF(BE47=0,"",(BE47/P47)))</f>
        <v>0.75</v>
      </c>
      <c r="BG47" s="112">
        <v>1</v>
      </c>
      <c r="BH47" s="114">
        <f>IFERROR(BG47/BE47,"-")</f>
        <v>0.33333333333333</v>
      </c>
      <c r="BI47" s="115">
        <v>5000</v>
      </c>
      <c r="BJ47" s="116">
        <f>IFERROR(BI47/BE47,"-")</f>
        <v>1666.6666666667</v>
      </c>
      <c r="BK47" s="117">
        <v>1</v>
      </c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5000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1.6633333333333</v>
      </c>
      <c r="B48" s="203" t="s">
        <v>170</v>
      </c>
      <c r="C48" s="203"/>
      <c r="D48" s="203" t="s">
        <v>62</v>
      </c>
      <c r="E48" s="203" t="s">
        <v>63</v>
      </c>
      <c r="F48" s="203" t="s">
        <v>64</v>
      </c>
      <c r="G48" s="203" t="s">
        <v>113</v>
      </c>
      <c r="H48" s="90" t="s">
        <v>91</v>
      </c>
      <c r="I48" s="204" t="s">
        <v>67</v>
      </c>
      <c r="J48" s="188">
        <v>300000</v>
      </c>
      <c r="K48" s="81">
        <v>29</v>
      </c>
      <c r="L48" s="81">
        <v>0</v>
      </c>
      <c r="M48" s="81">
        <v>63</v>
      </c>
      <c r="N48" s="91">
        <v>13</v>
      </c>
      <c r="O48" s="92">
        <v>0</v>
      </c>
      <c r="P48" s="93">
        <f>N48+O48</f>
        <v>13</v>
      </c>
      <c r="Q48" s="82">
        <f>IFERROR(P48/M48,"-")</f>
        <v>0.20634920634921</v>
      </c>
      <c r="R48" s="81">
        <v>0</v>
      </c>
      <c r="S48" s="81">
        <v>11</v>
      </c>
      <c r="T48" s="82">
        <f>IFERROR(S48/(O48+P48),"-")</f>
        <v>0.84615384615385</v>
      </c>
      <c r="U48" s="182">
        <f>IFERROR(J48/SUM(P48:P49),"-")</f>
        <v>14285.714285714</v>
      </c>
      <c r="V48" s="84">
        <v>2</v>
      </c>
      <c r="W48" s="82">
        <f>IF(P48=0,"-",V48/P48)</f>
        <v>0.15384615384615</v>
      </c>
      <c r="X48" s="186">
        <v>56000</v>
      </c>
      <c r="Y48" s="187">
        <f>IFERROR(X48/P48,"-")</f>
        <v>4307.6923076923</v>
      </c>
      <c r="Z48" s="187">
        <f>IFERROR(X48/V48,"-")</f>
        <v>28000</v>
      </c>
      <c r="AA48" s="188">
        <f>SUM(X48:X49)-SUM(J48:J49)</f>
        <v>199000</v>
      </c>
      <c r="AB48" s="85">
        <f>SUM(X48:X49)/SUM(J48:J49)</f>
        <v>1.6633333333333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2</v>
      </c>
      <c r="AW48" s="107">
        <f>IF(P48=0,"",IF(AV48=0,"",(AV48/P48)))</f>
        <v>0.15384615384615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2</v>
      </c>
      <c r="BF48" s="113">
        <f>IF(P48=0,"",IF(BE48=0,"",(BE48/P48)))</f>
        <v>0.15384615384615</v>
      </c>
      <c r="BG48" s="112">
        <v>1</v>
      </c>
      <c r="BH48" s="114">
        <f>IFERROR(BG48/BE48,"-")</f>
        <v>0.5</v>
      </c>
      <c r="BI48" s="115">
        <v>40000</v>
      </c>
      <c r="BJ48" s="116">
        <f>IFERROR(BI48/BE48,"-")</f>
        <v>20000</v>
      </c>
      <c r="BK48" s="117"/>
      <c r="BL48" s="117"/>
      <c r="BM48" s="117">
        <v>1</v>
      </c>
      <c r="BN48" s="119">
        <v>7</v>
      </c>
      <c r="BO48" s="120">
        <f>IF(P48=0,"",IF(BN48=0,"",(BN48/P48)))</f>
        <v>0.53846153846154</v>
      </c>
      <c r="BP48" s="121">
        <v>1</v>
      </c>
      <c r="BQ48" s="122">
        <f>IFERROR(BP48/BN48,"-")</f>
        <v>0.14285714285714</v>
      </c>
      <c r="BR48" s="123">
        <v>16000</v>
      </c>
      <c r="BS48" s="124">
        <f>IFERROR(BR48/BN48,"-")</f>
        <v>2285.7142857143</v>
      </c>
      <c r="BT48" s="125"/>
      <c r="BU48" s="125"/>
      <c r="BV48" s="125">
        <v>1</v>
      </c>
      <c r="BW48" s="126">
        <v>2</v>
      </c>
      <c r="BX48" s="127">
        <f>IF(P48=0,"",IF(BW48=0,"",(BW48/P48)))</f>
        <v>0.15384615384615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56000</v>
      </c>
      <c r="CQ48" s="141">
        <v>40000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62</v>
      </c>
      <c r="E49" s="203" t="s">
        <v>63</v>
      </c>
      <c r="F49" s="203" t="s">
        <v>79</v>
      </c>
      <c r="G49" s="203"/>
      <c r="H49" s="90"/>
      <c r="I49" s="90"/>
      <c r="J49" s="188"/>
      <c r="K49" s="81">
        <v>48</v>
      </c>
      <c r="L49" s="81">
        <v>33</v>
      </c>
      <c r="M49" s="81">
        <v>17</v>
      </c>
      <c r="N49" s="91">
        <v>8</v>
      </c>
      <c r="O49" s="92">
        <v>0</v>
      </c>
      <c r="P49" s="93">
        <f>N49+O49</f>
        <v>8</v>
      </c>
      <c r="Q49" s="82">
        <f>IFERROR(P49/M49,"-")</f>
        <v>0.47058823529412</v>
      </c>
      <c r="R49" s="81">
        <v>1</v>
      </c>
      <c r="S49" s="81">
        <v>3</v>
      </c>
      <c r="T49" s="82">
        <f>IFERROR(S49/(O49+P49),"-")</f>
        <v>0.375</v>
      </c>
      <c r="U49" s="182"/>
      <c r="V49" s="84">
        <v>3</v>
      </c>
      <c r="W49" s="82">
        <f>IF(P49=0,"-",V49/P49)</f>
        <v>0.375</v>
      </c>
      <c r="X49" s="186">
        <v>443000</v>
      </c>
      <c r="Y49" s="187">
        <f>IFERROR(X49/P49,"-")</f>
        <v>55375</v>
      </c>
      <c r="Z49" s="187">
        <f>IFERROR(X49/V49,"-")</f>
        <v>147666.66666667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0.375</v>
      </c>
      <c r="BP49" s="121">
        <v>1</v>
      </c>
      <c r="BQ49" s="122">
        <f>IFERROR(BP49/BN49,"-")</f>
        <v>0.33333333333333</v>
      </c>
      <c r="BR49" s="123">
        <v>50000</v>
      </c>
      <c r="BS49" s="124">
        <f>IFERROR(BR49/BN49,"-")</f>
        <v>16666.666666667</v>
      </c>
      <c r="BT49" s="125"/>
      <c r="BU49" s="125"/>
      <c r="BV49" s="125">
        <v>1</v>
      </c>
      <c r="BW49" s="126">
        <v>3</v>
      </c>
      <c r="BX49" s="127">
        <f>IF(P49=0,"",IF(BW49=0,"",(BW49/P49)))</f>
        <v>0.375</v>
      </c>
      <c r="BY49" s="128">
        <v>2</v>
      </c>
      <c r="BZ49" s="129">
        <f>IFERROR(BY49/BW49,"-")</f>
        <v>0.66666666666667</v>
      </c>
      <c r="CA49" s="130">
        <v>393000</v>
      </c>
      <c r="CB49" s="131">
        <f>IFERROR(CA49/BW49,"-")</f>
        <v>131000</v>
      </c>
      <c r="CC49" s="132"/>
      <c r="CD49" s="132"/>
      <c r="CE49" s="132">
        <v>2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3</v>
      </c>
      <c r="CP49" s="141">
        <v>443000</v>
      </c>
      <c r="CQ49" s="141">
        <v>370000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1.6088888888889</v>
      </c>
      <c r="B50" s="203" t="s">
        <v>172</v>
      </c>
      <c r="C50" s="203"/>
      <c r="D50" s="203" t="s">
        <v>125</v>
      </c>
      <c r="E50" s="203" t="s">
        <v>126</v>
      </c>
      <c r="F50" s="203" t="s">
        <v>64</v>
      </c>
      <c r="G50" s="203" t="s">
        <v>173</v>
      </c>
      <c r="H50" s="90" t="s">
        <v>91</v>
      </c>
      <c r="I50" s="90" t="s">
        <v>174</v>
      </c>
      <c r="J50" s="188">
        <v>225000</v>
      </c>
      <c r="K50" s="81">
        <v>22</v>
      </c>
      <c r="L50" s="81">
        <v>0</v>
      </c>
      <c r="M50" s="81">
        <v>39</v>
      </c>
      <c r="N50" s="91">
        <v>7</v>
      </c>
      <c r="O50" s="92">
        <v>0</v>
      </c>
      <c r="P50" s="93">
        <f>N50+O50</f>
        <v>7</v>
      </c>
      <c r="Q50" s="82">
        <f>IFERROR(P50/M50,"-")</f>
        <v>0.17948717948718</v>
      </c>
      <c r="R50" s="81">
        <v>1</v>
      </c>
      <c r="S50" s="81">
        <v>2</v>
      </c>
      <c r="T50" s="82">
        <f>IFERROR(S50/(O50+P50),"-")</f>
        <v>0.28571428571429</v>
      </c>
      <c r="U50" s="182">
        <f>IFERROR(J50/SUM(P50:P51),"-")</f>
        <v>16071.428571429</v>
      </c>
      <c r="V50" s="84">
        <v>3</v>
      </c>
      <c r="W50" s="82">
        <f>IF(P50=0,"-",V50/P50)</f>
        <v>0.42857142857143</v>
      </c>
      <c r="X50" s="186">
        <v>102000</v>
      </c>
      <c r="Y50" s="187">
        <f>IFERROR(X50/P50,"-")</f>
        <v>14571.428571429</v>
      </c>
      <c r="Z50" s="187">
        <f>IFERROR(X50/V50,"-")</f>
        <v>34000</v>
      </c>
      <c r="AA50" s="188">
        <f>SUM(X50:X51)-SUM(J50:J51)</f>
        <v>137000</v>
      </c>
      <c r="AB50" s="85">
        <f>SUM(X50:X51)/SUM(J50:J51)</f>
        <v>1.6088888888889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0.28571428571429</v>
      </c>
      <c r="AX50" s="106">
        <v>1</v>
      </c>
      <c r="AY50" s="108">
        <f>IFERROR(AX50/AV50,"-")</f>
        <v>0.5</v>
      </c>
      <c r="AZ50" s="109">
        <v>92000</v>
      </c>
      <c r="BA50" s="110">
        <f>IFERROR(AZ50/AV50,"-")</f>
        <v>46000</v>
      </c>
      <c r="BB50" s="111"/>
      <c r="BC50" s="111"/>
      <c r="BD50" s="111">
        <v>1</v>
      </c>
      <c r="BE50" s="112">
        <v>3</v>
      </c>
      <c r="BF50" s="113">
        <f>IF(P50=0,"",IF(BE50=0,"",(BE50/P50)))</f>
        <v>0.42857142857143</v>
      </c>
      <c r="BG50" s="112">
        <v>1</v>
      </c>
      <c r="BH50" s="114">
        <f>IFERROR(BG50/BE50,"-")</f>
        <v>0.33333333333333</v>
      </c>
      <c r="BI50" s="115">
        <v>8000</v>
      </c>
      <c r="BJ50" s="116">
        <f>IFERROR(BI50/BE50,"-")</f>
        <v>2666.6666666667</v>
      </c>
      <c r="BK50" s="117"/>
      <c r="BL50" s="117">
        <v>1</v>
      </c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2</v>
      </c>
      <c r="BX50" s="127">
        <f>IF(P50=0,"",IF(BW50=0,"",(BW50/P50)))</f>
        <v>0.28571428571429</v>
      </c>
      <c r="BY50" s="128">
        <v>1</v>
      </c>
      <c r="BZ50" s="129">
        <f>IFERROR(BY50/BW50,"-")</f>
        <v>0.5</v>
      </c>
      <c r="CA50" s="130">
        <v>2000</v>
      </c>
      <c r="CB50" s="131">
        <f>IFERROR(CA50/BW50,"-")</f>
        <v>1000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102000</v>
      </c>
      <c r="CQ50" s="141">
        <v>92000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175</v>
      </c>
      <c r="C51" s="203"/>
      <c r="D51" s="203" t="s">
        <v>125</v>
      </c>
      <c r="E51" s="203" t="s">
        <v>126</v>
      </c>
      <c r="F51" s="203" t="s">
        <v>79</v>
      </c>
      <c r="G51" s="203"/>
      <c r="H51" s="90"/>
      <c r="I51" s="90"/>
      <c r="J51" s="188"/>
      <c r="K51" s="81">
        <v>34</v>
      </c>
      <c r="L51" s="81">
        <v>27</v>
      </c>
      <c r="M51" s="81">
        <v>7</v>
      </c>
      <c r="N51" s="91">
        <v>7</v>
      </c>
      <c r="O51" s="92">
        <v>0</v>
      </c>
      <c r="P51" s="93">
        <f>N51+O51</f>
        <v>7</v>
      </c>
      <c r="Q51" s="82">
        <f>IFERROR(P51/M51,"-")</f>
        <v>1</v>
      </c>
      <c r="R51" s="81">
        <v>2</v>
      </c>
      <c r="S51" s="81">
        <v>0</v>
      </c>
      <c r="T51" s="82">
        <f>IFERROR(S51/(O51+P51),"-")</f>
        <v>0</v>
      </c>
      <c r="U51" s="182"/>
      <c r="V51" s="84">
        <v>2</v>
      </c>
      <c r="W51" s="82">
        <f>IF(P51=0,"-",V51/P51)</f>
        <v>0.28571428571429</v>
      </c>
      <c r="X51" s="186">
        <v>260000</v>
      </c>
      <c r="Y51" s="187">
        <f>IFERROR(X51/P51,"-")</f>
        <v>37142.857142857</v>
      </c>
      <c r="Z51" s="187">
        <f>IFERROR(X51/V51,"-")</f>
        <v>130000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3</v>
      </c>
      <c r="BO51" s="120">
        <f>IF(P51=0,"",IF(BN51=0,"",(BN51/P51)))</f>
        <v>0.42857142857143</v>
      </c>
      <c r="BP51" s="121">
        <v>1</v>
      </c>
      <c r="BQ51" s="122">
        <f>IFERROR(BP51/BN51,"-")</f>
        <v>0.33333333333333</v>
      </c>
      <c r="BR51" s="123">
        <v>5000</v>
      </c>
      <c r="BS51" s="124">
        <f>IFERROR(BR51/BN51,"-")</f>
        <v>1666.6666666667</v>
      </c>
      <c r="BT51" s="125">
        <v>1</v>
      </c>
      <c r="BU51" s="125"/>
      <c r="BV51" s="125"/>
      <c r="BW51" s="126">
        <v>4</v>
      </c>
      <c r="BX51" s="127">
        <f>IF(P51=0,"",IF(BW51=0,"",(BW51/P51)))</f>
        <v>0.57142857142857</v>
      </c>
      <c r="BY51" s="128">
        <v>1</v>
      </c>
      <c r="BZ51" s="129">
        <f>IFERROR(BY51/BW51,"-")</f>
        <v>0.25</v>
      </c>
      <c r="CA51" s="130">
        <v>255000</v>
      </c>
      <c r="CB51" s="131">
        <f>IFERROR(CA51/BW51,"-")</f>
        <v>63750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260000</v>
      </c>
      <c r="CQ51" s="141">
        <v>255000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0.26153846153846</v>
      </c>
      <c r="B52" s="203" t="s">
        <v>176</v>
      </c>
      <c r="C52" s="203"/>
      <c r="D52" s="203" t="s">
        <v>88</v>
      </c>
      <c r="E52" s="203" t="s">
        <v>95</v>
      </c>
      <c r="F52" s="203" t="s">
        <v>64</v>
      </c>
      <c r="G52" s="203" t="s">
        <v>117</v>
      </c>
      <c r="H52" s="90" t="s">
        <v>91</v>
      </c>
      <c r="I52" s="204" t="s">
        <v>177</v>
      </c>
      <c r="J52" s="188">
        <v>130000</v>
      </c>
      <c r="K52" s="81">
        <v>8</v>
      </c>
      <c r="L52" s="81">
        <v>0</v>
      </c>
      <c r="M52" s="81">
        <v>29</v>
      </c>
      <c r="N52" s="91">
        <v>4</v>
      </c>
      <c r="O52" s="92">
        <v>0</v>
      </c>
      <c r="P52" s="93">
        <f>N52+O52</f>
        <v>4</v>
      </c>
      <c r="Q52" s="82">
        <f>IFERROR(P52/M52,"-")</f>
        <v>0.13793103448276</v>
      </c>
      <c r="R52" s="81">
        <v>0</v>
      </c>
      <c r="S52" s="81">
        <v>4</v>
      </c>
      <c r="T52" s="82">
        <f>IFERROR(S52/(O52+P52),"-")</f>
        <v>1</v>
      </c>
      <c r="U52" s="182">
        <f>IFERROR(J52/SUM(P52:P53),"-")</f>
        <v>16250</v>
      </c>
      <c r="V52" s="84">
        <v>1</v>
      </c>
      <c r="W52" s="82">
        <f>IF(P52=0,"-",V52/P52)</f>
        <v>0.25</v>
      </c>
      <c r="X52" s="186">
        <v>21000</v>
      </c>
      <c r="Y52" s="187">
        <f>IFERROR(X52/P52,"-")</f>
        <v>5250</v>
      </c>
      <c r="Z52" s="187">
        <f>IFERROR(X52/V52,"-")</f>
        <v>21000</v>
      </c>
      <c r="AA52" s="188">
        <f>SUM(X52:X53)-SUM(J52:J53)</f>
        <v>-96000</v>
      </c>
      <c r="AB52" s="85">
        <f>SUM(X52:X53)/SUM(J52:J53)</f>
        <v>0.26153846153846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>
        <v>1</v>
      </c>
      <c r="AW52" s="107">
        <f>IF(P52=0,"",IF(AV52=0,"",(AV52/P52)))</f>
        <v>0.25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2</v>
      </c>
      <c r="BF52" s="113">
        <f>IF(P52=0,"",IF(BE52=0,"",(BE52/P52)))</f>
        <v>0.5</v>
      </c>
      <c r="BG52" s="112">
        <v>1</v>
      </c>
      <c r="BH52" s="114">
        <f>IFERROR(BG52/BE52,"-")</f>
        <v>0.5</v>
      </c>
      <c r="BI52" s="115">
        <v>21000</v>
      </c>
      <c r="BJ52" s="116">
        <f>IFERROR(BI52/BE52,"-")</f>
        <v>10500</v>
      </c>
      <c r="BK52" s="117"/>
      <c r="BL52" s="117"/>
      <c r="BM52" s="117">
        <v>1</v>
      </c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21000</v>
      </c>
      <c r="CQ52" s="141">
        <v>21000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178</v>
      </c>
      <c r="C53" s="203"/>
      <c r="D53" s="203" t="s">
        <v>88</v>
      </c>
      <c r="E53" s="203" t="s">
        <v>95</v>
      </c>
      <c r="F53" s="203" t="s">
        <v>79</v>
      </c>
      <c r="G53" s="203"/>
      <c r="H53" s="90"/>
      <c r="I53" s="90"/>
      <c r="J53" s="188"/>
      <c r="K53" s="81">
        <v>16</v>
      </c>
      <c r="L53" s="81">
        <v>15</v>
      </c>
      <c r="M53" s="81">
        <v>4</v>
      </c>
      <c r="N53" s="91">
        <v>4</v>
      </c>
      <c r="O53" s="92">
        <v>0</v>
      </c>
      <c r="P53" s="93">
        <f>N53+O53</f>
        <v>4</v>
      </c>
      <c r="Q53" s="82">
        <f>IFERROR(P53/M53,"-")</f>
        <v>1</v>
      </c>
      <c r="R53" s="81">
        <v>1</v>
      </c>
      <c r="S53" s="81">
        <v>1</v>
      </c>
      <c r="T53" s="82">
        <f>IFERROR(S53/(O53+P53),"-")</f>
        <v>0.25</v>
      </c>
      <c r="U53" s="182"/>
      <c r="V53" s="84">
        <v>1</v>
      </c>
      <c r="W53" s="82">
        <f>IF(P53=0,"-",V53/P53)</f>
        <v>0.25</v>
      </c>
      <c r="X53" s="186">
        <v>13000</v>
      </c>
      <c r="Y53" s="187">
        <f>IFERROR(X53/P53,"-")</f>
        <v>3250</v>
      </c>
      <c r="Z53" s="187">
        <f>IFERROR(X53/V53,"-")</f>
        <v>13000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>
        <v>1</v>
      </c>
      <c r="BQ53" s="122">
        <f>IFERROR(BP53/BN53,"-")</f>
        <v>0.5</v>
      </c>
      <c r="BR53" s="123">
        <v>13000</v>
      </c>
      <c r="BS53" s="124">
        <f>IFERROR(BR53/BN53,"-")</f>
        <v>6500</v>
      </c>
      <c r="BT53" s="125"/>
      <c r="BU53" s="125"/>
      <c r="BV53" s="125">
        <v>1</v>
      </c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13000</v>
      </c>
      <c r="CQ53" s="141">
        <v>13000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0.10769230769231</v>
      </c>
      <c r="B54" s="203" t="s">
        <v>179</v>
      </c>
      <c r="C54" s="203"/>
      <c r="D54" s="203" t="s">
        <v>125</v>
      </c>
      <c r="E54" s="203" t="s">
        <v>126</v>
      </c>
      <c r="F54" s="203" t="s">
        <v>64</v>
      </c>
      <c r="G54" s="203" t="s">
        <v>117</v>
      </c>
      <c r="H54" s="90" t="s">
        <v>91</v>
      </c>
      <c r="I54" s="205" t="s">
        <v>180</v>
      </c>
      <c r="J54" s="188">
        <v>130000</v>
      </c>
      <c r="K54" s="81">
        <v>8</v>
      </c>
      <c r="L54" s="81">
        <v>0</v>
      </c>
      <c r="M54" s="81">
        <v>26</v>
      </c>
      <c r="N54" s="91">
        <v>3</v>
      </c>
      <c r="O54" s="92">
        <v>0</v>
      </c>
      <c r="P54" s="93">
        <f>N54+O54</f>
        <v>3</v>
      </c>
      <c r="Q54" s="82">
        <f>IFERROR(P54/M54,"-")</f>
        <v>0.11538461538462</v>
      </c>
      <c r="R54" s="81">
        <v>0</v>
      </c>
      <c r="S54" s="81">
        <v>2</v>
      </c>
      <c r="T54" s="82">
        <f>IFERROR(S54/(O54+P54),"-")</f>
        <v>0.66666666666667</v>
      </c>
      <c r="U54" s="182">
        <f>IFERROR(J54/SUM(P54:P55),"-")</f>
        <v>21666.666666667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-116000</v>
      </c>
      <c r="AB54" s="85">
        <f>SUM(X54:X55)/SUM(J54:J55)</f>
        <v>0.10769230769231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0.33333333333333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0.66666666666667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181</v>
      </c>
      <c r="C55" s="203"/>
      <c r="D55" s="203" t="s">
        <v>125</v>
      </c>
      <c r="E55" s="203" t="s">
        <v>126</v>
      </c>
      <c r="F55" s="203" t="s">
        <v>79</v>
      </c>
      <c r="G55" s="203"/>
      <c r="H55" s="90"/>
      <c r="I55" s="90"/>
      <c r="J55" s="188"/>
      <c r="K55" s="81">
        <v>28</v>
      </c>
      <c r="L55" s="81">
        <v>18</v>
      </c>
      <c r="M55" s="81">
        <v>5</v>
      </c>
      <c r="N55" s="91">
        <v>3</v>
      </c>
      <c r="O55" s="92">
        <v>0</v>
      </c>
      <c r="P55" s="93">
        <f>N55+O55</f>
        <v>3</v>
      </c>
      <c r="Q55" s="82">
        <f>IFERROR(P55/M55,"-")</f>
        <v>0.6</v>
      </c>
      <c r="R55" s="81">
        <v>0</v>
      </c>
      <c r="S55" s="81">
        <v>1</v>
      </c>
      <c r="T55" s="82">
        <f>IFERROR(S55/(O55+P55),"-")</f>
        <v>0.33333333333333</v>
      </c>
      <c r="U55" s="182"/>
      <c r="V55" s="84">
        <v>1</v>
      </c>
      <c r="W55" s="82">
        <f>IF(P55=0,"-",V55/P55)</f>
        <v>0.33333333333333</v>
      </c>
      <c r="X55" s="186">
        <v>14000</v>
      </c>
      <c r="Y55" s="187">
        <f>IFERROR(X55/P55,"-")</f>
        <v>4666.6666666667</v>
      </c>
      <c r="Z55" s="187">
        <f>IFERROR(X55/V55,"-")</f>
        <v>14000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>
        <v>1</v>
      </c>
      <c r="BH55" s="114">
        <f>IFERROR(BG55/BE55,"-")</f>
        <v>1</v>
      </c>
      <c r="BI55" s="115">
        <v>14000</v>
      </c>
      <c r="BJ55" s="116">
        <f>IFERROR(BI55/BE55,"-")</f>
        <v>14000</v>
      </c>
      <c r="BK55" s="117"/>
      <c r="BL55" s="117"/>
      <c r="BM55" s="117">
        <v>1</v>
      </c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14000</v>
      </c>
      <c r="CQ55" s="141">
        <v>14000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0.48333333333333</v>
      </c>
      <c r="B56" s="203" t="s">
        <v>182</v>
      </c>
      <c r="C56" s="203"/>
      <c r="D56" s="203" t="s">
        <v>88</v>
      </c>
      <c r="E56" s="203" t="s">
        <v>89</v>
      </c>
      <c r="F56" s="203" t="s">
        <v>64</v>
      </c>
      <c r="G56" s="203" t="s">
        <v>183</v>
      </c>
      <c r="H56" s="90" t="s">
        <v>66</v>
      </c>
      <c r="I56" s="90" t="s">
        <v>73</v>
      </c>
      <c r="J56" s="188">
        <v>120000</v>
      </c>
      <c r="K56" s="81">
        <v>12</v>
      </c>
      <c r="L56" s="81">
        <v>0</v>
      </c>
      <c r="M56" s="81">
        <v>62</v>
      </c>
      <c r="N56" s="91">
        <v>8</v>
      </c>
      <c r="O56" s="92">
        <v>0</v>
      </c>
      <c r="P56" s="93">
        <f>N56+O56</f>
        <v>8</v>
      </c>
      <c r="Q56" s="82">
        <f>IFERROR(P56/M56,"-")</f>
        <v>0.12903225806452</v>
      </c>
      <c r="R56" s="81">
        <v>2</v>
      </c>
      <c r="S56" s="81">
        <v>3</v>
      </c>
      <c r="T56" s="82">
        <f>IFERROR(S56/(O56+P56),"-")</f>
        <v>0.375</v>
      </c>
      <c r="U56" s="182">
        <f>IFERROR(J56/SUM(P56:P57),"-")</f>
        <v>8571.4285714286</v>
      </c>
      <c r="V56" s="84">
        <v>2</v>
      </c>
      <c r="W56" s="82">
        <f>IF(P56=0,"-",V56/P56)</f>
        <v>0.25</v>
      </c>
      <c r="X56" s="186">
        <v>58000</v>
      </c>
      <c r="Y56" s="187">
        <f>IFERROR(X56/P56,"-")</f>
        <v>7250</v>
      </c>
      <c r="Z56" s="187">
        <f>IFERROR(X56/V56,"-")</f>
        <v>29000</v>
      </c>
      <c r="AA56" s="188">
        <f>SUM(X56:X57)-SUM(J56:J57)</f>
        <v>-62000</v>
      </c>
      <c r="AB56" s="85">
        <f>SUM(X56:X57)/SUM(J56:J57)</f>
        <v>0.48333333333333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0.125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3</v>
      </c>
      <c r="BF56" s="113">
        <f>IF(P56=0,"",IF(BE56=0,"",(BE56/P56)))</f>
        <v>0.375</v>
      </c>
      <c r="BG56" s="112">
        <v>1</v>
      </c>
      <c r="BH56" s="114">
        <f>IFERROR(BG56/BE56,"-")</f>
        <v>0.33333333333333</v>
      </c>
      <c r="BI56" s="115">
        <v>10000</v>
      </c>
      <c r="BJ56" s="116">
        <f>IFERROR(BI56/BE56,"-")</f>
        <v>3333.3333333333</v>
      </c>
      <c r="BK56" s="117"/>
      <c r="BL56" s="117">
        <v>1</v>
      </c>
      <c r="BM56" s="117"/>
      <c r="BN56" s="119">
        <v>2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0.125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1</v>
      </c>
      <c r="CG56" s="134">
        <f>IF(P56=0,"",IF(CF56=0,"",(CF56/P56)))</f>
        <v>0.125</v>
      </c>
      <c r="CH56" s="135">
        <v>1</v>
      </c>
      <c r="CI56" s="136">
        <f>IFERROR(CH56/CF56,"-")</f>
        <v>1</v>
      </c>
      <c r="CJ56" s="137">
        <v>48000</v>
      </c>
      <c r="CK56" s="138">
        <f>IFERROR(CJ56/CF56,"-")</f>
        <v>48000</v>
      </c>
      <c r="CL56" s="139"/>
      <c r="CM56" s="139"/>
      <c r="CN56" s="139">
        <v>1</v>
      </c>
      <c r="CO56" s="140">
        <v>2</v>
      </c>
      <c r="CP56" s="141">
        <v>58000</v>
      </c>
      <c r="CQ56" s="141">
        <v>48000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184</v>
      </c>
      <c r="C57" s="203"/>
      <c r="D57" s="203" t="s">
        <v>88</v>
      </c>
      <c r="E57" s="203" t="s">
        <v>89</v>
      </c>
      <c r="F57" s="203" t="s">
        <v>79</v>
      </c>
      <c r="G57" s="203"/>
      <c r="H57" s="90"/>
      <c r="I57" s="90"/>
      <c r="J57" s="188"/>
      <c r="K57" s="81">
        <v>35</v>
      </c>
      <c r="L57" s="81">
        <v>28</v>
      </c>
      <c r="M57" s="81">
        <v>14</v>
      </c>
      <c r="N57" s="91">
        <v>6</v>
      </c>
      <c r="O57" s="92">
        <v>0</v>
      </c>
      <c r="P57" s="93">
        <f>N57+O57</f>
        <v>6</v>
      </c>
      <c r="Q57" s="82">
        <f>IFERROR(P57/M57,"-")</f>
        <v>0.42857142857143</v>
      </c>
      <c r="R57" s="81">
        <v>1</v>
      </c>
      <c r="S57" s="81">
        <v>1</v>
      </c>
      <c r="T57" s="82">
        <f>IFERROR(S57/(O57+P57),"-")</f>
        <v>0.16666666666667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>
        <v>1</v>
      </c>
      <c r="AE57" s="95">
        <f>IF(P57=0,"",IF(AD57=0,"",(AD57/P57)))</f>
        <v>0.16666666666667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0.16666666666667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2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0.16666666666667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0.16666666666667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185</v>
      </c>
      <c r="C58" s="203"/>
      <c r="D58" s="203" t="s">
        <v>125</v>
      </c>
      <c r="E58" s="203" t="s">
        <v>126</v>
      </c>
      <c r="F58" s="203" t="s">
        <v>64</v>
      </c>
      <c r="G58" s="203" t="s">
        <v>183</v>
      </c>
      <c r="H58" s="90" t="s">
        <v>66</v>
      </c>
      <c r="I58" s="205" t="s">
        <v>85</v>
      </c>
      <c r="J58" s="188">
        <v>120000</v>
      </c>
      <c r="K58" s="81">
        <v>7</v>
      </c>
      <c r="L58" s="81">
        <v>0</v>
      </c>
      <c r="M58" s="81">
        <v>21</v>
      </c>
      <c r="N58" s="91">
        <v>4</v>
      </c>
      <c r="O58" s="92">
        <v>0</v>
      </c>
      <c r="P58" s="93">
        <f>N58+O58</f>
        <v>4</v>
      </c>
      <c r="Q58" s="82">
        <f>IFERROR(P58/M58,"-")</f>
        <v>0.19047619047619</v>
      </c>
      <c r="R58" s="81">
        <v>0</v>
      </c>
      <c r="S58" s="81">
        <v>3</v>
      </c>
      <c r="T58" s="82">
        <f>IFERROR(S58/(O58+P58),"-")</f>
        <v>0.75</v>
      </c>
      <c r="U58" s="182">
        <f>IFERROR(J58/SUM(P58:P59),"-")</f>
        <v>20000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-120000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0.25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186</v>
      </c>
      <c r="C59" s="203"/>
      <c r="D59" s="203" t="s">
        <v>125</v>
      </c>
      <c r="E59" s="203" t="s">
        <v>126</v>
      </c>
      <c r="F59" s="203" t="s">
        <v>79</v>
      </c>
      <c r="G59" s="203"/>
      <c r="H59" s="90"/>
      <c r="I59" s="90"/>
      <c r="J59" s="188"/>
      <c r="K59" s="81">
        <v>26</v>
      </c>
      <c r="L59" s="81">
        <v>19</v>
      </c>
      <c r="M59" s="81">
        <v>5</v>
      </c>
      <c r="N59" s="91">
        <v>2</v>
      </c>
      <c r="O59" s="92">
        <v>0</v>
      </c>
      <c r="P59" s="93">
        <f>N59+O59</f>
        <v>2</v>
      </c>
      <c r="Q59" s="82">
        <f>IFERROR(P59/M59,"-")</f>
        <v>0.4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1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1.2125</v>
      </c>
      <c r="B60" s="203" t="s">
        <v>187</v>
      </c>
      <c r="C60" s="203"/>
      <c r="D60" s="203" t="s">
        <v>88</v>
      </c>
      <c r="E60" s="203" t="s">
        <v>188</v>
      </c>
      <c r="F60" s="203" t="s">
        <v>64</v>
      </c>
      <c r="G60" s="203" t="s">
        <v>189</v>
      </c>
      <c r="H60" s="90" t="s">
        <v>91</v>
      </c>
      <c r="I60" s="204" t="s">
        <v>103</v>
      </c>
      <c r="J60" s="188">
        <v>80000</v>
      </c>
      <c r="K60" s="81">
        <v>13</v>
      </c>
      <c r="L60" s="81">
        <v>0</v>
      </c>
      <c r="M60" s="81">
        <v>29</v>
      </c>
      <c r="N60" s="91">
        <v>2</v>
      </c>
      <c r="O60" s="92">
        <v>0</v>
      </c>
      <c r="P60" s="93">
        <f>N60+O60</f>
        <v>2</v>
      </c>
      <c r="Q60" s="82">
        <f>IFERROR(P60/M60,"-")</f>
        <v>0.068965517241379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10000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17000</v>
      </c>
      <c r="AB60" s="85">
        <f>SUM(X60:X61)/SUM(J60:J61)</f>
        <v>1.2125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0.5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190</v>
      </c>
      <c r="C61" s="203"/>
      <c r="D61" s="203" t="s">
        <v>88</v>
      </c>
      <c r="E61" s="203" t="s">
        <v>188</v>
      </c>
      <c r="F61" s="203" t="s">
        <v>79</v>
      </c>
      <c r="G61" s="203"/>
      <c r="H61" s="90"/>
      <c r="I61" s="90"/>
      <c r="J61" s="188"/>
      <c r="K61" s="81">
        <v>12</v>
      </c>
      <c r="L61" s="81">
        <v>12</v>
      </c>
      <c r="M61" s="81">
        <v>4</v>
      </c>
      <c r="N61" s="91">
        <v>6</v>
      </c>
      <c r="O61" s="92">
        <v>0</v>
      </c>
      <c r="P61" s="93">
        <f>N61+O61</f>
        <v>6</v>
      </c>
      <c r="Q61" s="82">
        <f>IFERROR(P61/M61,"-")</f>
        <v>1.5</v>
      </c>
      <c r="R61" s="81">
        <v>2</v>
      </c>
      <c r="S61" s="81">
        <v>3</v>
      </c>
      <c r="T61" s="82">
        <f>IFERROR(S61/(O61+P61),"-")</f>
        <v>0.5</v>
      </c>
      <c r="U61" s="182"/>
      <c r="V61" s="84">
        <v>4</v>
      </c>
      <c r="W61" s="82">
        <f>IF(P61=0,"-",V61/P61)</f>
        <v>0.66666666666667</v>
      </c>
      <c r="X61" s="186">
        <v>97000</v>
      </c>
      <c r="Y61" s="187">
        <f>IFERROR(X61/P61,"-")</f>
        <v>16166.666666667</v>
      </c>
      <c r="Z61" s="187">
        <f>IFERROR(X61/V61,"-")</f>
        <v>24250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0.5</v>
      </c>
      <c r="BP61" s="121">
        <v>1</v>
      </c>
      <c r="BQ61" s="122">
        <f>IFERROR(BP61/BN61,"-")</f>
        <v>0.33333333333333</v>
      </c>
      <c r="BR61" s="123">
        <v>35000</v>
      </c>
      <c r="BS61" s="124">
        <f>IFERROR(BR61/BN61,"-")</f>
        <v>11666.666666667</v>
      </c>
      <c r="BT61" s="125"/>
      <c r="BU61" s="125"/>
      <c r="BV61" s="125">
        <v>1</v>
      </c>
      <c r="BW61" s="126">
        <v>3</v>
      </c>
      <c r="BX61" s="127">
        <f>IF(P61=0,"",IF(BW61=0,"",(BW61/P61)))</f>
        <v>0.5</v>
      </c>
      <c r="BY61" s="128">
        <v>3</v>
      </c>
      <c r="BZ61" s="129">
        <f>IFERROR(BY61/BW61,"-")</f>
        <v>1</v>
      </c>
      <c r="CA61" s="130">
        <v>62000</v>
      </c>
      <c r="CB61" s="131">
        <f>IFERROR(CA61/BW61,"-")</f>
        <v>20666.666666667</v>
      </c>
      <c r="CC61" s="132">
        <v>1</v>
      </c>
      <c r="CD61" s="132"/>
      <c r="CE61" s="132">
        <v>2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4</v>
      </c>
      <c r="CP61" s="141">
        <v>97000</v>
      </c>
      <c r="CQ61" s="141">
        <v>35000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0.1</v>
      </c>
      <c r="B62" s="203" t="s">
        <v>191</v>
      </c>
      <c r="C62" s="203"/>
      <c r="D62" s="203" t="s">
        <v>82</v>
      </c>
      <c r="E62" s="203" t="s">
        <v>83</v>
      </c>
      <c r="F62" s="203" t="s">
        <v>64</v>
      </c>
      <c r="G62" s="203" t="s">
        <v>121</v>
      </c>
      <c r="H62" s="90" t="s">
        <v>192</v>
      </c>
      <c r="I62" s="205" t="s">
        <v>193</v>
      </c>
      <c r="J62" s="188">
        <v>50000</v>
      </c>
      <c r="K62" s="81">
        <v>5</v>
      </c>
      <c r="L62" s="81">
        <v>0</v>
      </c>
      <c r="M62" s="81">
        <v>38</v>
      </c>
      <c r="N62" s="91">
        <v>4</v>
      </c>
      <c r="O62" s="92">
        <v>0</v>
      </c>
      <c r="P62" s="93">
        <f>N62+O62</f>
        <v>4</v>
      </c>
      <c r="Q62" s="82">
        <f>IFERROR(P62/M62,"-")</f>
        <v>0.10526315789474</v>
      </c>
      <c r="R62" s="81">
        <v>1</v>
      </c>
      <c r="S62" s="81">
        <v>1</v>
      </c>
      <c r="T62" s="82">
        <f>IFERROR(S62/(O62+P62),"-")</f>
        <v>0.25</v>
      </c>
      <c r="U62" s="182">
        <f>IFERROR(J62/SUM(P62:P63),"-")</f>
        <v>10000</v>
      </c>
      <c r="V62" s="84">
        <v>1</v>
      </c>
      <c r="W62" s="82">
        <f>IF(P62=0,"-",V62/P62)</f>
        <v>0.25</v>
      </c>
      <c r="X62" s="186">
        <v>5000</v>
      </c>
      <c r="Y62" s="187">
        <f>IFERROR(X62/P62,"-")</f>
        <v>1250</v>
      </c>
      <c r="Z62" s="187">
        <f>IFERROR(X62/V62,"-")</f>
        <v>5000</v>
      </c>
      <c r="AA62" s="188">
        <f>SUM(X62:X63)-SUM(J62:J63)</f>
        <v>-45000</v>
      </c>
      <c r="AB62" s="85">
        <f>SUM(X62:X63)/SUM(J62:J63)</f>
        <v>0.1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2</v>
      </c>
      <c r="BF62" s="113">
        <f>IF(P62=0,"",IF(BE62=0,"",(BE62/P62)))</f>
        <v>0.5</v>
      </c>
      <c r="BG62" s="112">
        <v>1</v>
      </c>
      <c r="BH62" s="114">
        <f>IFERROR(BG62/BE62,"-")</f>
        <v>0.5</v>
      </c>
      <c r="BI62" s="115">
        <v>5000</v>
      </c>
      <c r="BJ62" s="116">
        <f>IFERROR(BI62/BE62,"-")</f>
        <v>2500</v>
      </c>
      <c r="BK62" s="117">
        <v>1</v>
      </c>
      <c r="BL62" s="117"/>
      <c r="BM62" s="117"/>
      <c r="BN62" s="119">
        <v>1</v>
      </c>
      <c r="BO62" s="120">
        <f>IF(P62=0,"",IF(BN62=0,"",(BN62/P62)))</f>
        <v>0.25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5000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194</v>
      </c>
      <c r="C63" s="203"/>
      <c r="D63" s="203" t="s">
        <v>82</v>
      </c>
      <c r="E63" s="203" t="s">
        <v>83</v>
      </c>
      <c r="F63" s="203" t="s">
        <v>79</v>
      </c>
      <c r="G63" s="203"/>
      <c r="H63" s="90"/>
      <c r="I63" s="90"/>
      <c r="J63" s="188"/>
      <c r="K63" s="81">
        <v>19</v>
      </c>
      <c r="L63" s="81">
        <v>17</v>
      </c>
      <c r="M63" s="81">
        <v>0</v>
      </c>
      <c r="N63" s="91">
        <v>1</v>
      </c>
      <c r="O63" s="92">
        <v>0</v>
      </c>
      <c r="P63" s="93">
        <f>N63+O63</f>
        <v>1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1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1.66</v>
      </c>
      <c r="B64" s="203" t="s">
        <v>195</v>
      </c>
      <c r="C64" s="203"/>
      <c r="D64" s="203" t="s">
        <v>125</v>
      </c>
      <c r="E64" s="203" t="s">
        <v>126</v>
      </c>
      <c r="F64" s="203" t="s">
        <v>64</v>
      </c>
      <c r="G64" s="203" t="s">
        <v>121</v>
      </c>
      <c r="H64" s="90" t="s">
        <v>192</v>
      </c>
      <c r="I64" s="90" t="s">
        <v>196</v>
      </c>
      <c r="J64" s="188">
        <v>50000</v>
      </c>
      <c r="K64" s="81">
        <v>6</v>
      </c>
      <c r="L64" s="81">
        <v>0</v>
      </c>
      <c r="M64" s="81">
        <v>55</v>
      </c>
      <c r="N64" s="91">
        <v>2</v>
      </c>
      <c r="O64" s="92">
        <v>0</v>
      </c>
      <c r="P64" s="93">
        <f>N64+O64</f>
        <v>2</v>
      </c>
      <c r="Q64" s="82">
        <f>IFERROR(P64/M64,"-")</f>
        <v>0.036363636363636</v>
      </c>
      <c r="R64" s="81">
        <v>0</v>
      </c>
      <c r="S64" s="81">
        <v>2</v>
      </c>
      <c r="T64" s="82">
        <f>IFERROR(S64/(O64+P64),"-")</f>
        <v>1</v>
      </c>
      <c r="U64" s="182">
        <f>IFERROR(J64/SUM(P64:P65),"-")</f>
        <v>8333.3333333333</v>
      </c>
      <c r="V64" s="84">
        <v>1</v>
      </c>
      <c r="W64" s="82">
        <f>IF(P64=0,"-",V64/P64)</f>
        <v>0.5</v>
      </c>
      <c r="X64" s="186">
        <v>53000</v>
      </c>
      <c r="Y64" s="187">
        <f>IFERROR(X64/P64,"-")</f>
        <v>26500</v>
      </c>
      <c r="Z64" s="187">
        <f>IFERROR(X64/V64,"-")</f>
        <v>53000</v>
      </c>
      <c r="AA64" s="188">
        <f>SUM(X64:X65)-SUM(J64:J65)</f>
        <v>33000</v>
      </c>
      <c r="AB64" s="85">
        <f>SUM(X64:X65)/SUM(J64:J65)</f>
        <v>1.66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0.5</v>
      </c>
      <c r="AO64" s="100">
        <v>1</v>
      </c>
      <c r="AP64" s="102">
        <f>IFERROR(AP64/AM64,"-")</f>
        <v>0</v>
      </c>
      <c r="AQ64" s="103">
        <v>53000</v>
      </c>
      <c r="AR64" s="104">
        <f>IFERROR(AQ64/AM64,"-")</f>
        <v>53000</v>
      </c>
      <c r="AS64" s="105"/>
      <c r="AT64" s="105"/>
      <c r="AU64" s="105">
        <v>1</v>
      </c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53000</v>
      </c>
      <c r="CQ64" s="141">
        <v>53000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197</v>
      </c>
      <c r="C65" s="203"/>
      <c r="D65" s="203" t="s">
        <v>125</v>
      </c>
      <c r="E65" s="203" t="s">
        <v>126</v>
      </c>
      <c r="F65" s="203" t="s">
        <v>79</v>
      </c>
      <c r="G65" s="203"/>
      <c r="H65" s="90"/>
      <c r="I65" s="90"/>
      <c r="J65" s="188"/>
      <c r="K65" s="81">
        <v>36</v>
      </c>
      <c r="L65" s="81">
        <v>19</v>
      </c>
      <c r="M65" s="81">
        <v>4</v>
      </c>
      <c r="N65" s="91">
        <v>4</v>
      </c>
      <c r="O65" s="92">
        <v>0</v>
      </c>
      <c r="P65" s="93">
        <f>N65+O65</f>
        <v>4</v>
      </c>
      <c r="Q65" s="82">
        <f>IFERROR(P65/M65,"-")</f>
        <v>1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1</v>
      </c>
      <c r="W65" s="82">
        <f>IF(P65=0,"-",V65/P65)</f>
        <v>0.25</v>
      </c>
      <c r="X65" s="186">
        <v>30000</v>
      </c>
      <c r="Y65" s="187">
        <f>IFERROR(X65/P65,"-")</f>
        <v>7500</v>
      </c>
      <c r="Z65" s="187">
        <f>IFERROR(X65/V65,"-")</f>
        <v>30000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0.25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2</v>
      </c>
      <c r="BO65" s="120">
        <f>IF(P65=0,"",IF(BN65=0,"",(BN65/P65)))</f>
        <v>0.5</v>
      </c>
      <c r="BP65" s="121">
        <v>1</v>
      </c>
      <c r="BQ65" s="122">
        <f>IFERROR(BP65/BN65,"-")</f>
        <v>0.5</v>
      </c>
      <c r="BR65" s="123">
        <v>30000</v>
      </c>
      <c r="BS65" s="124">
        <f>IFERROR(BR65/BN65,"-")</f>
        <v>15000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30000</v>
      </c>
      <c r="CQ65" s="141">
        <v>30000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0.336</v>
      </c>
      <c r="B66" s="203" t="s">
        <v>198</v>
      </c>
      <c r="C66" s="203"/>
      <c r="D66" s="203" t="s">
        <v>199</v>
      </c>
      <c r="E66" s="203" t="s">
        <v>145</v>
      </c>
      <c r="F66" s="203" t="s">
        <v>64</v>
      </c>
      <c r="G66" s="203" t="s">
        <v>183</v>
      </c>
      <c r="H66" s="90" t="s">
        <v>200</v>
      </c>
      <c r="I66" s="204" t="s">
        <v>164</v>
      </c>
      <c r="J66" s="188">
        <v>125000</v>
      </c>
      <c r="K66" s="81">
        <v>4</v>
      </c>
      <c r="L66" s="81">
        <v>0</v>
      </c>
      <c r="M66" s="81">
        <v>24</v>
      </c>
      <c r="N66" s="91">
        <v>2</v>
      </c>
      <c r="O66" s="92">
        <v>0</v>
      </c>
      <c r="P66" s="93">
        <f>N66+O66</f>
        <v>2</v>
      </c>
      <c r="Q66" s="82">
        <f>IFERROR(P66/M66,"-")</f>
        <v>0.083333333333333</v>
      </c>
      <c r="R66" s="81">
        <v>0</v>
      </c>
      <c r="S66" s="81">
        <v>1</v>
      </c>
      <c r="T66" s="82">
        <f>IFERROR(S66/(O66+P66),"-")</f>
        <v>0.5</v>
      </c>
      <c r="U66" s="182">
        <f>IFERROR(J66/SUM(P66:P71),"-")</f>
        <v>7352.9411764706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SUM(X66:X71)-SUM(J66:J71)</f>
        <v>-83000</v>
      </c>
      <c r="AB66" s="85">
        <f>SUM(X66:X71)/SUM(J66:J71)</f>
        <v>0.336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1</v>
      </c>
      <c r="AW66" s="107">
        <f>IF(P66=0,"",IF(AV66=0,"",(AV66/P66)))</f>
        <v>0.5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201</v>
      </c>
      <c r="C67" s="203"/>
      <c r="D67" s="203" t="s">
        <v>202</v>
      </c>
      <c r="E67" s="203" t="s">
        <v>141</v>
      </c>
      <c r="F67" s="203" t="s">
        <v>64</v>
      </c>
      <c r="G67" s="203" t="s">
        <v>183</v>
      </c>
      <c r="H67" s="90" t="s">
        <v>200</v>
      </c>
      <c r="I67" s="205" t="s">
        <v>203</v>
      </c>
      <c r="J67" s="188"/>
      <c r="K67" s="81">
        <v>7</v>
      </c>
      <c r="L67" s="81">
        <v>0</v>
      </c>
      <c r="M67" s="81">
        <v>59</v>
      </c>
      <c r="N67" s="91">
        <v>4</v>
      </c>
      <c r="O67" s="92">
        <v>0</v>
      </c>
      <c r="P67" s="93">
        <f>N67+O67</f>
        <v>4</v>
      </c>
      <c r="Q67" s="82">
        <f>IFERROR(P67/M67,"-")</f>
        <v>0.067796610169492</v>
      </c>
      <c r="R67" s="81">
        <v>2</v>
      </c>
      <c r="S67" s="81">
        <v>2</v>
      </c>
      <c r="T67" s="82">
        <f>IFERROR(S67/(O67+P67),"-")</f>
        <v>0.5</v>
      </c>
      <c r="U67" s="182"/>
      <c r="V67" s="84">
        <v>1</v>
      </c>
      <c r="W67" s="82">
        <f>IF(P67=0,"-",V67/P67)</f>
        <v>0.25</v>
      </c>
      <c r="X67" s="186">
        <v>11000</v>
      </c>
      <c r="Y67" s="187">
        <f>IFERROR(X67/P67,"-")</f>
        <v>2750</v>
      </c>
      <c r="Z67" s="187">
        <f>IFERROR(X67/V67,"-")</f>
        <v>11000</v>
      </c>
      <c r="AA67" s="188"/>
      <c r="AB67" s="85"/>
      <c r="AC67" s="79"/>
      <c r="AD67" s="94">
        <v>1</v>
      </c>
      <c r="AE67" s="95">
        <f>IF(P67=0,"",IF(AD67=0,"",(AD67/P67)))</f>
        <v>0.25</v>
      </c>
      <c r="AF67" s="94"/>
      <c r="AG67" s="96">
        <f>IFERROR(AF67/AD67,"-")</f>
        <v>0</v>
      </c>
      <c r="AH67" s="97"/>
      <c r="AI67" s="98">
        <f>IFERROR(AH67/AD67,"-")</f>
        <v>0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0.25</v>
      </c>
      <c r="BY67" s="128">
        <v>1</v>
      </c>
      <c r="BZ67" s="129">
        <f>IFERROR(BY67/BW67,"-")</f>
        <v>1</v>
      </c>
      <c r="CA67" s="130">
        <v>11000</v>
      </c>
      <c r="CB67" s="131">
        <f>IFERROR(CA67/BW67,"-")</f>
        <v>11000</v>
      </c>
      <c r="CC67" s="132"/>
      <c r="CD67" s="132"/>
      <c r="CE67" s="132">
        <v>1</v>
      </c>
      <c r="CF67" s="133">
        <v>1</v>
      </c>
      <c r="CG67" s="134">
        <f>IF(P67=0,"",IF(CF67=0,"",(CF67/P67)))</f>
        <v>0.25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1</v>
      </c>
      <c r="CP67" s="141">
        <v>11000</v>
      </c>
      <c r="CQ67" s="141">
        <v>11000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204</v>
      </c>
      <c r="C68" s="203"/>
      <c r="D68" s="203" t="s">
        <v>205</v>
      </c>
      <c r="E68" s="203" t="s">
        <v>206</v>
      </c>
      <c r="F68" s="203" t="s">
        <v>64</v>
      </c>
      <c r="G68" s="203" t="s">
        <v>183</v>
      </c>
      <c r="H68" s="90" t="s">
        <v>200</v>
      </c>
      <c r="I68" s="204" t="s">
        <v>177</v>
      </c>
      <c r="J68" s="188"/>
      <c r="K68" s="81">
        <v>4</v>
      </c>
      <c r="L68" s="81">
        <v>0</v>
      </c>
      <c r="M68" s="81">
        <v>27</v>
      </c>
      <c r="N68" s="91">
        <v>2</v>
      </c>
      <c r="O68" s="92">
        <v>0</v>
      </c>
      <c r="P68" s="93">
        <f>N68+O68</f>
        <v>2</v>
      </c>
      <c r="Q68" s="82">
        <f>IFERROR(P68/M68,"-")</f>
        <v>0.074074074074074</v>
      </c>
      <c r="R68" s="81">
        <v>0</v>
      </c>
      <c r="S68" s="81">
        <v>2</v>
      </c>
      <c r="T68" s="82">
        <f>IFERROR(S68/(O68+P68),"-")</f>
        <v>1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207</v>
      </c>
      <c r="C69" s="203"/>
      <c r="D69" s="203" t="s">
        <v>208</v>
      </c>
      <c r="E69" s="203" t="s">
        <v>136</v>
      </c>
      <c r="F69" s="203" t="s">
        <v>64</v>
      </c>
      <c r="G69" s="203" t="s">
        <v>183</v>
      </c>
      <c r="H69" s="90" t="s">
        <v>200</v>
      </c>
      <c r="I69" s="205" t="s">
        <v>180</v>
      </c>
      <c r="J69" s="188"/>
      <c r="K69" s="81">
        <v>1</v>
      </c>
      <c r="L69" s="81">
        <v>0</v>
      </c>
      <c r="M69" s="81">
        <v>14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209</v>
      </c>
      <c r="C70" s="203"/>
      <c r="D70" s="203" t="s">
        <v>210</v>
      </c>
      <c r="E70" s="203" t="s">
        <v>211</v>
      </c>
      <c r="F70" s="203" t="s">
        <v>64</v>
      </c>
      <c r="G70" s="203" t="s">
        <v>183</v>
      </c>
      <c r="H70" s="90" t="s">
        <v>200</v>
      </c>
      <c r="I70" s="204" t="s">
        <v>96</v>
      </c>
      <c r="J70" s="188"/>
      <c r="K70" s="81">
        <v>9</v>
      </c>
      <c r="L70" s="81">
        <v>0</v>
      </c>
      <c r="M70" s="81">
        <v>25</v>
      </c>
      <c r="N70" s="91">
        <v>1</v>
      </c>
      <c r="O70" s="92">
        <v>0</v>
      </c>
      <c r="P70" s="93">
        <f>N70+O70</f>
        <v>1</v>
      </c>
      <c r="Q70" s="82">
        <f>IFERROR(P70/M70,"-")</f>
        <v>0.04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1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212</v>
      </c>
      <c r="C71" s="203"/>
      <c r="D71" s="203" t="s">
        <v>148</v>
      </c>
      <c r="E71" s="203" t="s">
        <v>148</v>
      </c>
      <c r="F71" s="203" t="s">
        <v>79</v>
      </c>
      <c r="G71" s="203" t="s">
        <v>213</v>
      </c>
      <c r="H71" s="90"/>
      <c r="I71" s="90"/>
      <c r="J71" s="188"/>
      <c r="K71" s="81">
        <v>53</v>
      </c>
      <c r="L71" s="81">
        <v>41</v>
      </c>
      <c r="M71" s="81">
        <v>2</v>
      </c>
      <c r="N71" s="91">
        <v>8</v>
      </c>
      <c r="O71" s="92">
        <v>0</v>
      </c>
      <c r="P71" s="93">
        <f>N71+O71</f>
        <v>8</v>
      </c>
      <c r="Q71" s="82">
        <f>IFERROR(P71/M71,"-")</f>
        <v>4</v>
      </c>
      <c r="R71" s="81">
        <v>2</v>
      </c>
      <c r="S71" s="81">
        <v>1</v>
      </c>
      <c r="T71" s="82">
        <f>IFERROR(S71/(O71+P71),"-")</f>
        <v>0.125</v>
      </c>
      <c r="U71" s="182"/>
      <c r="V71" s="84">
        <v>3</v>
      </c>
      <c r="W71" s="82">
        <f>IF(P71=0,"-",V71/P71)</f>
        <v>0.375</v>
      </c>
      <c r="X71" s="186">
        <v>31000</v>
      </c>
      <c r="Y71" s="187">
        <f>IFERROR(X71/P71,"-")</f>
        <v>3875</v>
      </c>
      <c r="Z71" s="187">
        <f>IFERROR(X71/V71,"-")</f>
        <v>10333.333333333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0.125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>
        <v>3</v>
      </c>
      <c r="BF71" s="113">
        <f>IF(P71=0,"",IF(BE71=0,"",(BE71/P71)))</f>
        <v>0.375</v>
      </c>
      <c r="BG71" s="112">
        <v>2</v>
      </c>
      <c r="BH71" s="114">
        <f>IFERROR(BG71/BE71,"-")</f>
        <v>0.66666666666667</v>
      </c>
      <c r="BI71" s="115">
        <v>9000</v>
      </c>
      <c r="BJ71" s="116">
        <f>IFERROR(BI71/BE71,"-")</f>
        <v>3000</v>
      </c>
      <c r="BK71" s="117">
        <v>1</v>
      </c>
      <c r="BL71" s="117">
        <v>1</v>
      </c>
      <c r="BM71" s="117"/>
      <c r="BN71" s="119">
        <v>3</v>
      </c>
      <c r="BO71" s="120">
        <f>IF(P71=0,"",IF(BN71=0,"",(BN71/P71)))</f>
        <v>0.375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0.125</v>
      </c>
      <c r="BY71" s="128">
        <v>1</v>
      </c>
      <c r="BZ71" s="129">
        <f>IFERROR(BY71/BW71,"-")</f>
        <v>1</v>
      </c>
      <c r="CA71" s="130">
        <v>28000</v>
      </c>
      <c r="CB71" s="131">
        <f>IFERROR(CA71/BW71,"-")</f>
        <v>28000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3</v>
      </c>
      <c r="CP71" s="141">
        <v>31000</v>
      </c>
      <c r="CQ71" s="141">
        <v>28000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2.3259259259259</v>
      </c>
      <c r="B72" s="203" t="s">
        <v>214</v>
      </c>
      <c r="C72" s="203"/>
      <c r="D72" s="203" t="s">
        <v>215</v>
      </c>
      <c r="E72" s="203" t="s">
        <v>83</v>
      </c>
      <c r="F72" s="203" t="s">
        <v>64</v>
      </c>
      <c r="G72" s="203" t="s">
        <v>216</v>
      </c>
      <c r="H72" s="90" t="s">
        <v>217</v>
      </c>
      <c r="I72" s="90" t="s">
        <v>218</v>
      </c>
      <c r="J72" s="188">
        <v>270000</v>
      </c>
      <c r="K72" s="81">
        <v>44</v>
      </c>
      <c r="L72" s="81">
        <v>0</v>
      </c>
      <c r="M72" s="81">
        <v>201</v>
      </c>
      <c r="N72" s="91">
        <v>21</v>
      </c>
      <c r="O72" s="92">
        <v>0</v>
      </c>
      <c r="P72" s="93">
        <f>N72+O72</f>
        <v>21</v>
      </c>
      <c r="Q72" s="82">
        <f>IFERROR(P72/M72,"-")</f>
        <v>0.1044776119403</v>
      </c>
      <c r="R72" s="81">
        <v>2</v>
      </c>
      <c r="S72" s="81">
        <v>9</v>
      </c>
      <c r="T72" s="82">
        <f>IFERROR(S72/(O72+P72),"-")</f>
        <v>0.42857142857143</v>
      </c>
      <c r="U72" s="182">
        <f>IFERROR(J72/SUM(P72:P75),"-")</f>
        <v>5294.1176470588</v>
      </c>
      <c r="V72" s="84">
        <v>5</v>
      </c>
      <c r="W72" s="82">
        <f>IF(P72=0,"-",V72/P72)</f>
        <v>0.23809523809524</v>
      </c>
      <c r="X72" s="186">
        <v>73000</v>
      </c>
      <c r="Y72" s="187">
        <f>IFERROR(X72/P72,"-")</f>
        <v>3476.1904761905</v>
      </c>
      <c r="Z72" s="187">
        <f>IFERROR(X72/V72,"-")</f>
        <v>14600</v>
      </c>
      <c r="AA72" s="188">
        <f>SUM(X72:X75)-SUM(J72:J75)</f>
        <v>358000</v>
      </c>
      <c r="AB72" s="85">
        <f>SUM(X72:X75)/SUM(J72:J75)</f>
        <v>2.3259259259259</v>
      </c>
      <c r="AC72" s="79"/>
      <c r="AD72" s="94">
        <v>2</v>
      </c>
      <c r="AE72" s="95">
        <f>IF(P72=0,"",IF(AD72=0,"",(AD72/P72)))</f>
        <v>0.095238095238095</v>
      </c>
      <c r="AF72" s="94"/>
      <c r="AG72" s="96">
        <f>IFERROR(AF72/AD72,"-")</f>
        <v>0</v>
      </c>
      <c r="AH72" s="97"/>
      <c r="AI72" s="98">
        <f>IFERROR(AH72/AD72,"-")</f>
        <v>0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3</v>
      </c>
      <c r="AW72" s="107">
        <f>IF(P72=0,"",IF(AV72=0,"",(AV72/P72)))</f>
        <v>0.14285714285714</v>
      </c>
      <c r="AX72" s="106">
        <v>2</v>
      </c>
      <c r="AY72" s="108">
        <f>IFERROR(AX72/AV72,"-")</f>
        <v>0.66666666666667</v>
      </c>
      <c r="AZ72" s="109">
        <v>9000</v>
      </c>
      <c r="BA72" s="110">
        <f>IFERROR(AZ72/AV72,"-")</f>
        <v>3000</v>
      </c>
      <c r="BB72" s="111">
        <v>1</v>
      </c>
      <c r="BC72" s="111">
        <v>1</v>
      </c>
      <c r="BD72" s="111"/>
      <c r="BE72" s="112">
        <v>8</v>
      </c>
      <c r="BF72" s="113">
        <f>IF(P72=0,"",IF(BE72=0,"",(BE72/P72)))</f>
        <v>0.38095238095238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7</v>
      </c>
      <c r="BO72" s="120">
        <f>IF(P72=0,"",IF(BN72=0,"",(BN72/P72)))</f>
        <v>0.33333333333333</v>
      </c>
      <c r="BP72" s="121">
        <v>2</v>
      </c>
      <c r="BQ72" s="122">
        <f>IFERROR(BP72/BN72,"-")</f>
        <v>0.28571428571429</v>
      </c>
      <c r="BR72" s="123">
        <v>61000</v>
      </c>
      <c r="BS72" s="124">
        <f>IFERROR(BR72/BN72,"-")</f>
        <v>8714.2857142857</v>
      </c>
      <c r="BT72" s="125"/>
      <c r="BU72" s="125">
        <v>1</v>
      </c>
      <c r="BV72" s="125">
        <v>1</v>
      </c>
      <c r="BW72" s="126">
        <v>1</v>
      </c>
      <c r="BX72" s="127">
        <f>IF(P72=0,"",IF(BW72=0,"",(BW72/P72)))</f>
        <v>0.047619047619048</v>
      </c>
      <c r="BY72" s="128">
        <v>1</v>
      </c>
      <c r="BZ72" s="129">
        <f>IFERROR(BY72/BW72,"-")</f>
        <v>1</v>
      </c>
      <c r="CA72" s="130">
        <v>3000</v>
      </c>
      <c r="CB72" s="131">
        <f>IFERROR(CA72/BW72,"-")</f>
        <v>3000</v>
      </c>
      <c r="CC72" s="132">
        <v>1</v>
      </c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5</v>
      </c>
      <c r="CP72" s="141">
        <v>73000</v>
      </c>
      <c r="CQ72" s="141">
        <v>46000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219</v>
      </c>
      <c r="C73" s="203"/>
      <c r="D73" s="203" t="s">
        <v>220</v>
      </c>
      <c r="E73" s="203" t="s">
        <v>221</v>
      </c>
      <c r="F73" s="203" t="s">
        <v>64</v>
      </c>
      <c r="G73" s="203"/>
      <c r="H73" s="90" t="s">
        <v>217</v>
      </c>
      <c r="I73" s="90"/>
      <c r="J73" s="188"/>
      <c r="K73" s="81">
        <v>3</v>
      </c>
      <c r="L73" s="81">
        <v>0</v>
      </c>
      <c r="M73" s="81">
        <v>18</v>
      </c>
      <c r="N73" s="91">
        <v>2</v>
      </c>
      <c r="O73" s="92">
        <v>0</v>
      </c>
      <c r="P73" s="93">
        <f>N73+O73</f>
        <v>2</v>
      </c>
      <c r="Q73" s="82">
        <f>IFERROR(P73/M73,"-")</f>
        <v>0.11111111111111</v>
      </c>
      <c r="R73" s="81">
        <v>0</v>
      </c>
      <c r="S73" s="81">
        <v>1</v>
      </c>
      <c r="T73" s="82">
        <f>IFERROR(S73/(O73+P73),"-")</f>
        <v>0.5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1</v>
      </c>
      <c r="BX73" s="127">
        <f>IF(P73=0,"",IF(BW73=0,"",(BW73/P73)))</f>
        <v>0.5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222</v>
      </c>
      <c r="C74" s="203"/>
      <c r="D74" s="203" t="s">
        <v>223</v>
      </c>
      <c r="E74" s="203" t="s">
        <v>224</v>
      </c>
      <c r="F74" s="203" t="s">
        <v>64</v>
      </c>
      <c r="G74" s="203"/>
      <c r="H74" s="90" t="s">
        <v>217</v>
      </c>
      <c r="I74" s="90"/>
      <c r="J74" s="188"/>
      <c r="K74" s="81">
        <v>15</v>
      </c>
      <c r="L74" s="81">
        <v>0</v>
      </c>
      <c r="M74" s="81">
        <v>88</v>
      </c>
      <c r="N74" s="91">
        <v>6</v>
      </c>
      <c r="O74" s="92">
        <v>0</v>
      </c>
      <c r="P74" s="93">
        <f>N74+O74</f>
        <v>6</v>
      </c>
      <c r="Q74" s="82">
        <f>IFERROR(P74/M74,"-")</f>
        <v>0.068181818181818</v>
      </c>
      <c r="R74" s="81">
        <v>1</v>
      </c>
      <c r="S74" s="81">
        <v>2</v>
      </c>
      <c r="T74" s="82">
        <f>IFERROR(S74/(O74+P74),"-")</f>
        <v>0.33333333333333</v>
      </c>
      <c r="U74" s="182"/>
      <c r="V74" s="84">
        <v>1</v>
      </c>
      <c r="W74" s="82">
        <f>IF(P74=0,"-",V74/P74)</f>
        <v>0.16666666666667</v>
      </c>
      <c r="X74" s="186">
        <v>88000</v>
      </c>
      <c r="Y74" s="187">
        <f>IFERROR(X74/P74,"-")</f>
        <v>14666.666666667</v>
      </c>
      <c r="Z74" s="187">
        <f>IFERROR(X74/V74,"-")</f>
        <v>88000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0.16666666666667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2</v>
      </c>
      <c r="BF74" s="113">
        <f>IF(P74=0,"",IF(BE74=0,"",(BE74/P74)))</f>
        <v>0.33333333333333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0.33333333333333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0.16666666666667</v>
      </c>
      <c r="BY74" s="128">
        <v>1</v>
      </c>
      <c r="BZ74" s="129">
        <f>IFERROR(BY74/BW74,"-")</f>
        <v>1</v>
      </c>
      <c r="CA74" s="130">
        <v>88000</v>
      </c>
      <c r="CB74" s="131">
        <f>IFERROR(CA74/BW74,"-")</f>
        <v>88000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88000</v>
      </c>
      <c r="CQ74" s="141">
        <v>88000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225</v>
      </c>
      <c r="C75" s="203"/>
      <c r="D75" s="203" t="s">
        <v>148</v>
      </c>
      <c r="E75" s="203" t="s">
        <v>148</v>
      </c>
      <c r="F75" s="203" t="s">
        <v>79</v>
      </c>
      <c r="G75" s="203"/>
      <c r="H75" s="90"/>
      <c r="I75" s="90"/>
      <c r="J75" s="188"/>
      <c r="K75" s="81">
        <v>90</v>
      </c>
      <c r="L75" s="81">
        <v>67</v>
      </c>
      <c r="M75" s="81">
        <v>27</v>
      </c>
      <c r="N75" s="91">
        <v>22</v>
      </c>
      <c r="O75" s="92">
        <v>0</v>
      </c>
      <c r="P75" s="93">
        <f>N75+O75</f>
        <v>22</v>
      </c>
      <c r="Q75" s="82">
        <f>IFERROR(P75/M75,"-")</f>
        <v>0.81481481481481</v>
      </c>
      <c r="R75" s="81">
        <v>2</v>
      </c>
      <c r="S75" s="81">
        <v>4</v>
      </c>
      <c r="T75" s="82">
        <f>IFERROR(S75/(O75+P75),"-")</f>
        <v>0.18181818181818</v>
      </c>
      <c r="U75" s="182"/>
      <c r="V75" s="84">
        <v>5</v>
      </c>
      <c r="W75" s="82">
        <f>IF(P75=0,"-",V75/P75)</f>
        <v>0.22727272727273</v>
      </c>
      <c r="X75" s="186">
        <v>467000</v>
      </c>
      <c r="Y75" s="187">
        <f>IFERROR(X75/P75,"-")</f>
        <v>21227.272727273</v>
      </c>
      <c r="Z75" s="187">
        <f>IFERROR(X75/V75,"-")</f>
        <v>93400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2</v>
      </c>
      <c r="AW75" s="107">
        <f>IF(P75=0,"",IF(AV75=0,"",(AV75/P75)))</f>
        <v>0.090909090909091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7</v>
      </c>
      <c r="BF75" s="113">
        <f>IF(P75=0,"",IF(BE75=0,"",(BE75/P75)))</f>
        <v>0.31818181818182</v>
      </c>
      <c r="BG75" s="112">
        <v>2</v>
      </c>
      <c r="BH75" s="114">
        <f>IFERROR(BG75/BE75,"-")</f>
        <v>0.28571428571429</v>
      </c>
      <c r="BI75" s="115">
        <v>148000</v>
      </c>
      <c r="BJ75" s="116">
        <f>IFERROR(BI75/BE75,"-")</f>
        <v>21142.857142857</v>
      </c>
      <c r="BK75" s="117"/>
      <c r="BL75" s="117">
        <v>1</v>
      </c>
      <c r="BM75" s="117">
        <v>1</v>
      </c>
      <c r="BN75" s="119">
        <v>9</v>
      </c>
      <c r="BO75" s="120">
        <f>IF(P75=0,"",IF(BN75=0,"",(BN75/P75)))</f>
        <v>0.40909090909091</v>
      </c>
      <c r="BP75" s="121">
        <v>2</v>
      </c>
      <c r="BQ75" s="122">
        <f>IFERROR(BP75/BN75,"-")</f>
        <v>0.22222222222222</v>
      </c>
      <c r="BR75" s="123">
        <v>16000</v>
      </c>
      <c r="BS75" s="124">
        <f>IFERROR(BR75/BN75,"-")</f>
        <v>1777.7777777778</v>
      </c>
      <c r="BT75" s="125">
        <v>1</v>
      </c>
      <c r="BU75" s="125">
        <v>1</v>
      </c>
      <c r="BV75" s="125"/>
      <c r="BW75" s="126">
        <v>3</v>
      </c>
      <c r="BX75" s="127">
        <f>IF(P75=0,"",IF(BW75=0,"",(BW75/P75)))</f>
        <v>0.13636363636364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>
        <v>1</v>
      </c>
      <c r="CG75" s="134">
        <f>IF(P75=0,"",IF(CF75=0,"",(CF75/P75)))</f>
        <v>0.045454545454545</v>
      </c>
      <c r="CH75" s="135">
        <v>1</v>
      </c>
      <c r="CI75" s="136">
        <f>IFERROR(CH75/CF75,"-")</f>
        <v>1</v>
      </c>
      <c r="CJ75" s="137">
        <v>303000</v>
      </c>
      <c r="CK75" s="138">
        <f>IFERROR(CJ75/CF75,"-")</f>
        <v>303000</v>
      </c>
      <c r="CL75" s="139"/>
      <c r="CM75" s="139"/>
      <c r="CN75" s="139">
        <v>1</v>
      </c>
      <c r="CO75" s="140">
        <v>5</v>
      </c>
      <c r="CP75" s="141">
        <v>467000</v>
      </c>
      <c r="CQ75" s="141">
        <v>303000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30"/>
      <c r="B76" s="87"/>
      <c r="C76" s="88"/>
      <c r="D76" s="88"/>
      <c r="E76" s="88"/>
      <c r="F76" s="89"/>
      <c r="G76" s="90"/>
      <c r="H76" s="90"/>
      <c r="I76" s="90"/>
      <c r="J76" s="192"/>
      <c r="K76" s="34"/>
      <c r="L76" s="34"/>
      <c r="M76" s="31"/>
      <c r="N76" s="23"/>
      <c r="O76" s="23"/>
      <c r="P76" s="23"/>
      <c r="Q76" s="33"/>
      <c r="R76" s="32"/>
      <c r="S76" s="23"/>
      <c r="T76" s="32"/>
      <c r="U76" s="183"/>
      <c r="V76" s="25"/>
      <c r="W76" s="25"/>
      <c r="X76" s="189"/>
      <c r="Y76" s="189"/>
      <c r="Z76" s="189"/>
      <c r="AA76" s="189"/>
      <c r="AB76" s="33"/>
      <c r="AC76" s="59"/>
      <c r="AD76" s="63"/>
      <c r="AE76" s="64"/>
      <c r="AF76" s="63"/>
      <c r="AG76" s="67"/>
      <c r="AH76" s="68"/>
      <c r="AI76" s="69"/>
      <c r="AJ76" s="70"/>
      <c r="AK76" s="70"/>
      <c r="AL76" s="70"/>
      <c r="AM76" s="63"/>
      <c r="AN76" s="64"/>
      <c r="AO76" s="63"/>
      <c r="AP76" s="67"/>
      <c r="AQ76" s="68"/>
      <c r="AR76" s="69"/>
      <c r="AS76" s="70"/>
      <c r="AT76" s="70"/>
      <c r="AU76" s="70"/>
      <c r="AV76" s="63"/>
      <c r="AW76" s="64"/>
      <c r="AX76" s="63"/>
      <c r="AY76" s="67"/>
      <c r="AZ76" s="68"/>
      <c r="BA76" s="69"/>
      <c r="BB76" s="70"/>
      <c r="BC76" s="70"/>
      <c r="BD76" s="70"/>
      <c r="BE76" s="63"/>
      <c r="BF76" s="64"/>
      <c r="BG76" s="63"/>
      <c r="BH76" s="67"/>
      <c r="BI76" s="68"/>
      <c r="BJ76" s="69"/>
      <c r="BK76" s="70"/>
      <c r="BL76" s="70"/>
      <c r="BM76" s="70"/>
      <c r="BN76" s="65"/>
      <c r="BO76" s="66"/>
      <c r="BP76" s="63"/>
      <c r="BQ76" s="67"/>
      <c r="BR76" s="68"/>
      <c r="BS76" s="69"/>
      <c r="BT76" s="70"/>
      <c r="BU76" s="70"/>
      <c r="BV76" s="70"/>
      <c r="BW76" s="65"/>
      <c r="BX76" s="66"/>
      <c r="BY76" s="63"/>
      <c r="BZ76" s="67"/>
      <c r="CA76" s="68"/>
      <c r="CB76" s="69"/>
      <c r="CC76" s="70"/>
      <c r="CD76" s="70"/>
      <c r="CE76" s="70"/>
      <c r="CF76" s="65"/>
      <c r="CG76" s="66"/>
      <c r="CH76" s="63"/>
      <c r="CI76" s="67"/>
      <c r="CJ76" s="68"/>
      <c r="CK76" s="69"/>
      <c r="CL76" s="70"/>
      <c r="CM76" s="70"/>
      <c r="CN76" s="70"/>
      <c r="CO76" s="71"/>
      <c r="CP76" s="68"/>
      <c r="CQ76" s="68"/>
      <c r="CR76" s="68"/>
      <c r="CS76" s="72"/>
    </row>
    <row r="77" spans="1:98">
      <c r="A77" s="30"/>
      <c r="B77" s="37"/>
      <c r="C77" s="21"/>
      <c r="D77" s="21"/>
      <c r="E77" s="21"/>
      <c r="F77" s="22"/>
      <c r="G77" s="36"/>
      <c r="H77" s="36"/>
      <c r="I77" s="75"/>
      <c r="J77" s="193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61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19">
        <f>AB78</f>
        <v>1.3997493734336</v>
      </c>
      <c r="B78" s="39"/>
      <c r="C78" s="39"/>
      <c r="D78" s="39"/>
      <c r="E78" s="39"/>
      <c r="F78" s="39"/>
      <c r="G78" s="40" t="s">
        <v>226</v>
      </c>
      <c r="H78" s="40"/>
      <c r="I78" s="40"/>
      <c r="J78" s="190">
        <f>SUM(J6:J77)</f>
        <v>5985000</v>
      </c>
      <c r="K78" s="41">
        <f>SUM(K6:K77)</f>
        <v>2200</v>
      </c>
      <c r="L78" s="41">
        <f>SUM(L6:L77)</f>
        <v>971</v>
      </c>
      <c r="M78" s="41">
        <f>SUM(M6:M77)</f>
        <v>2565</v>
      </c>
      <c r="N78" s="41">
        <f>SUM(N6:N77)</f>
        <v>469</v>
      </c>
      <c r="O78" s="41">
        <f>SUM(O6:O77)</f>
        <v>2</v>
      </c>
      <c r="P78" s="41">
        <f>SUM(P6:P77)</f>
        <v>471</v>
      </c>
      <c r="Q78" s="42">
        <f>IFERROR(P78/M78,"-")</f>
        <v>0.18362573099415</v>
      </c>
      <c r="R78" s="78">
        <f>SUM(R6:R77)</f>
        <v>52</v>
      </c>
      <c r="S78" s="78">
        <f>SUM(S6:S77)</f>
        <v>167</v>
      </c>
      <c r="T78" s="42">
        <f>IFERROR(R78/P78,"-")</f>
        <v>0.1104033970276</v>
      </c>
      <c r="U78" s="184">
        <f>IFERROR(J78/P78,"-")</f>
        <v>12707.006369427</v>
      </c>
      <c r="V78" s="44">
        <f>SUM(V6:V77)</f>
        <v>109</v>
      </c>
      <c r="W78" s="42">
        <f>IFERROR(V78/P78,"-")</f>
        <v>0.23142250530786</v>
      </c>
      <c r="X78" s="190">
        <f>SUM(X6:X77)</f>
        <v>8377500</v>
      </c>
      <c r="Y78" s="190">
        <f>IFERROR(X78/P78,"-")</f>
        <v>17786.624203822</v>
      </c>
      <c r="Z78" s="190">
        <f>IFERROR(X78/V78,"-")</f>
        <v>76857.798165138</v>
      </c>
      <c r="AA78" s="190">
        <f>X78-J78</f>
        <v>2392500</v>
      </c>
      <c r="AB78" s="47">
        <f>X78/J78</f>
        <v>1.3997493734336</v>
      </c>
      <c r="AC78" s="60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31"/>
    <mergeCell ref="J27:J31"/>
    <mergeCell ref="U27:U31"/>
    <mergeCell ref="AA27:AA31"/>
    <mergeCell ref="AB27:AB31"/>
    <mergeCell ref="A32:A35"/>
    <mergeCell ref="J32:J35"/>
    <mergeCell ref="U32:U35"/>
    <mergeCell ref="AA32:AA35"/>
    <mergeCell ref="AB32:AB35"/>
    <mergeCell ref="A36:A39"/>
    <mergeCell ref="J36:J39"/>
    <mergeCell ref="U36:U39"/>
    <mergeCell ref="AA36:AA39"/>
    <mergeCell ref="AB36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1"/>
    <mergeCell ref="J66:J71"/>
    <mergeCell ref="U66:U71"/>
    <mergeCell ref="AA66:AA71"/>
    <mergeCell ref="AB66:AB71"/>
    <mergeCell ref="A72:A75"/>
    <mergeCell ref="J72:J75"/>
    <mergeCell ref="U72:U75"/>
    <mergeCell ref="AA72:AA75"/>
    <mergeCell ref="AB72:AB7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1.26</v>
      </c>
      <c r="B6" s="203" t="s">
        <v>228</v>
      </c>
      <c r="C6" s="203" t="s">
        <v>229</v>
      </c>
      <c r="D6" s="203" t="s">
        <v>230</v>
      </c>
      <c r="E6" s="203"/>
      <c r="F6" s="203" t="s">
        <v>112</v>
      </c>
      <c r="G6" s="203" t="s">
        <v>231</v>
      </c>
      <c r="H6" s="90" t="s">
        <v>232</v>
      </c>
      <c r="I6" s="204" t="s">
        <v>164</v>
      </c>
      <c r="J6" s="188">
        <v>100000</v>
      </c>
      <c r="K6" s="81">
        <v>7</v>
      </c>
      <c r="L6" s="81">
        <v>0</v>
      </c>
      <c r="M6" s="81">
        <v>32</v>
      </c>
      <c r="N6" s="91">
        <v>6</v>
      </c>
      <c r="O6" s="92">
        <v>0</v>
      </c>
      <c r="P6" s="93">
        <f>N6+O6</f>
        <v>6</v>
      </c>
      <c r="Q6" s="82">
        <f>IFERROR(P6/M6,"-")</f>
        <v>0.1875</v>
      </c>
      <c r="R6" s="81">
        <v>0</v>
      </c>
      <c r="S6" s="81">
        <v>4</v>
      </c>
      <c r="T6" s="82">
        <f>IFERROR(S6/(O6+P6),"-")</f>
        <v>0.66666666666667</v>
      </c>
      <c r="U6" s="182">
        <f>IFERROR(J6/SUM(P6:P7),"-")</f>
        <v>6250</v>
      </c>
      <c r="V6" s="84">
        <v>2</v>
      </c>
      <c r="W6" s="82">
        <f>IF(P6=0,"-",V6/P6)</f>
        <v>0.33333333333333</v>
      </c>
      <c r="X6" s="186">
        <v>36000</v>
      </c>
      <c r="Y6" s="187">
        <f>IFERROR(X6/P6,"-")</f>
        <v>6000</v>
      </c>
      <c r="Z6" s="187">
        <f>IFERROR(X6/V6,"-")</f>
        <v>18000</v>
      </c>
      <c r="AA6" s="188">
        <f>SUM(X6:X7)-SUM(J6:J7)</f>
        <v>26000</v>
      </c>
      <c r="AB6" s="85">
        <f>SUM(X6:X7)/SUM(J6:J7)</f>
        <v>1.26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0.5</v>
      </c>
      <c r="BG6" s="112">
        <v>1</v>
      </c>
      <c r="BH6" s="114">
        <f>IFERROR(BG6/BE6,"-")</f>
        <v>0.33333333333333</v>
      </c>
      <c r="BI6" s="115">
        <v>6000</v>
      </c>
      <c r="BJ6" s="116">
        <f>IFERROR(BI6/BE6,"-")</f>
        <v>2000</v>
      </c>
      <c r="BK6" s="117"/>
      <c r="BL6" s="117">
        <v>1</v>
      </c>
      <c r="BM6" s="117"/>
      <c r="BN6" s="119">
        <v>3</v>
      </c>
      <c r="BO6" s="120">
        <f>IF(P6=0,"",IF(BN6=0,"",(BN6/P6)))</f>
        <v>0.5</v>
      </c>
      <c r="BP6" s="121">
        <v>1</v>
      </c>
      <c r="BQ6" s="122">
        <f>IFERROR(BP6/BN6,"-")</f>
        <v>0.33333333333333</v>
      </c>
      <c r="BR6" s="123">
        <v>30000</v>
      </c>
      <c r="BS6" s="124">
        <f>IFERROR(BR6/BN6,"-")</f>
        <v>10000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36000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233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40</v>
      </c>
      <c r="L7" s="81">
        <v>27</v>
      </c>
      <c r="M7" s="81">
        <v>9</v>
      </c>
      <c r="N7" s="91">
        <v>10</v>
      </c>
      <c r="O7" s="92">
        <v>0</v>
      </c>
      <c r="P7" s="93">
        <f>N7+O7</f>
        <v>10</v>
      </c>
      <c r="Q7" s="82">
        <f>IFERROR(P7/M7,"-")</f>
        <v>1.1111111111111</v>
      </c>
      <c r="R7" s="81">
        <v>4</v>
      </c>
      <c r="S7" s="81">
        <v>1</v>
      </c>
      <c r="T7" s="82">
        <f>IFERROR(S7/(O7+P7),"-")</f>
        <v>0.1</v>
      </c>
      <c r="U7" s="182"/>
      <c r="V7" s="84">
        <v>4</v>
      </c>
      <c r="W7" s="82">
        <f>IF(P7=0,"-",V7/P7)</f>
        <v>0.4</v>
      </c>
      <c r="X7" s="186">
        <v>90000</v>
      </c>
      <c r="Y7" s="187">
        <f>IFERROR(X7/P7,"-")</f>
        <v>9000</v>
      </c>
      <c r="Z7" s="187">
        <f>IFERROR(X7/V7,"-")</f>
        <v>22500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>
        <v>1</v>
      </c>
      <c r="AY7" s="108">
        <f>IFERROR(AX7/AV7,"-")</f>
        <v>1</v>
      </c>
      <c r="AZ7" s="109">
        <v>1000</v>
      </c>
      <c r="BA7" s="110">
        <f>IFERROR(AZ7/AV7,"-")</f>
        <v>1000</v>
      </c>
      <c r="BB7" s="111">
        <v>1</v>
      </c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0.6</v>
      </c>
      <c r="BP7" s="121">
        <v>2</v>
      </c>
      <c r="BQ7" s="122">
        <f>IFERROR(BP7/BN7,"-")</f>
        <v>0.33333333333333</v>
      </c>
      <c r="BR7" s="123">
        <v>54000</v>
      </c>
      <c r="BS7" s="124">
        <f>IFERROR(BR7/BN7,"-")</f>
        <v>9000</v>
      </c>
      <c r="BT7" s="125"/>
      <c r="BU7" s="125">
        <v>1</v>
      </c>
      <c r="BV7" s="125">
        <v>1</v>
      </c>
      <c r="BW7" s="126">
        <v>1</v>
      </c>
      <c r="BX7" s="127">
        <f>IF(P7=0,"",IF(BW7=0,"",(BW7/P7)))</f>
        <v>0.1</v>
      </c>
      <c r="BY7" s="128">
        <v>1</v>
      </c>
      <c r="BZ7" s="129">
        <f>IFERROR(BY7/BW7,"-")</f>
        <v>1</v>
      </c>
      <c r="CA7" s="130">
        <v>35000</v>
      </c>
      <c r="CB7" s="131">
        <f>IFERROR(CA7/BW7,"-")</f>
        <v>35000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90000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2.26</v>
      </c>
      <c r="B8" s="203" t="s">
        <v>234</v>
      </c>
      <c r="C8" s="203" t="s">
        <v>235</v>
      </c>
      <c r="D8" s="203" t="s">
        <v>236</v>
      </c>
      <c r="E8" s="203"/>
      <c r="F8" s="203" t="s">
        <v>112</v>
      </c>
      <c r="G8" s="203" t="s">
        <v>237</v>
      </c>
      <c r="H8" s="90" t="s">
        <v>238</v>
      </c>
      <c r="I8" s="90" t="s">
        <v>239</v>
      </c>
      <c r="J8" s="188">
        <v>250000</v>
      </c>
      <c r="K8" s="81">
        <v>16</v>
      </c>
      <c r="L8" s="81">
        <v>0</v>
      </c>
      <c r="M8" s="81">
        <v>81</v>
      </c>
      <c r="N8" s="91">
        <v>8</v>
      </c>
      <c r="O8" s="92">
        <v>0</v>
      </c>
      <c r="P8" s="93">
        <f>N8+O8</f>
        <v>8</v>
      </c>
      <c r="Q8" s="82">
        <f>IFERROR(P8/M8,"-")</f>
        <v>0.098765432098765</v>
      </c>
      <c r="R8" s="81">
        <v>0</v>
      </c>
      <c r="S8" s="81">
        <v>4</v>
      </c>
      <c r="T8" s="82">
        <f>IFERROR(S8/(O8+P8),"-")</f>
        <v>0.5</v>
      </c>
      <c r="U8" s="182">
        <f>IFERROR(J8/SUM(P8:P9),"-")</f>
        <v>7352.9411764706</v>
      </c>
      <c r="V8" s="84">
        <v>3</v>
      </c>
      <c r="W8" s="82">
        <f>IF(P8=0,"-",V8/P8)</f>
        <v>0.375</v>
      </c>
      <c r="X8" s="186">
        <v>108000</v>
      </c>
      <c r="Y8" s="187">
        <f>IFERROR(X8/P8,"-")</f>
        <v>13500</v>
      </c>
      <c r="Z8" s="187">
        <f>IFERROR(X8/V8,"-")</f>
        <v>36000</v>
      </c>
      <c r="AA8" s="188">
        <f>SUM(X8:X9)-SUM(J8:J9)</f>
        <v>315000</v>
      </c>
      <c r="AB8" s="85">
        <f>SUM(X8:X9)/SUM(J8:J9)</f>
        <v>2.26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5</v>
      </c>
      <c r="BF8" s="113">
        <f>IF(P8=0,"",IF(BE8=0,"",(BE8/P8)))</f>
        <v>0.625</v>
      </c>
      <c r="BG8" s="112">
        <v>1</v>
      </c>
      <c r="BH8" s="114">
        <f>IFERROR(BG8/BE8,"-")</f>
        <v>0.2</v>
      </c>
      <c r="BI8" s="115">
        <v>3000</v>
      </c>
      <c r="BJ8" s="116">
        <f>IFERROR(BI8/BE8,"-")</f>
        <v>600</v>
      </c>
      <c r="BK8" s="117">
        <v>1</v>
      </c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>
        <v>2</v>
      </c>
      <c r="BZ8" s="129">
        <f>IFERROR(BY8/BW8,"-")</f>
        <v>1</v>
      </c>
      <c r="CA8" s="130">
        <v>105000</v>
      </c>
      <c r="CB8" s="131">
        <f>IFERROR(CA8/BW8,"-")</f>
        <v>52500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108000</v>
      </c>
      <c r="CQ8" s="141">
        <v>80000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240</v>
      </c>
      <c r="C9" s="203"/>
      <c r="D9" s="203"/>
      <c r="E9" s="203"/>
      <c r="F9" s="203" t="s">
        <v>79</v>
      </c>
      <c r="G9" s="203"/>
      <c r="H9" s="90"/>
      <c r="I9" s="90"/>
      <c r="J9" s="188"/>
      <c r="K9" s="81">
        <v>121</v>
      </c>
      <c r="L9" s="81">
        <v>79</v>
      </c>
      <c r="M9" s="81">
        <v>25</v>
      </c>
      <c r="N9" s="91">
        <v>26</v>
      </c>
      <c r="O9" s="92">
        <v>0</v>
      </c>
      <c r="P9" s="93">
        <f>N9+O9</f>
        <v>26</v>
      </c>
      <c r="Q9" s="82">
        <f>IFERROR(P9/M9,"-")</f>
        <v>1.04</v>
      </c>
      <c r="R9" s="81">
        <v>2</v>
      </c>
      <c r="S9" s="81">
        <v>5</v>
      </c>
      <c r="T9" s="82">
        <f>IFERROR(S9/(O9+P9),"-")</f>
        <v>0.19230769230769</v>
      </c>
      <c r="U9" s="182"/>
      <c r="V9" s="84">
        <v>7</v>
      </c>
      <c r="W9" s="82">
        <f>IF(P9=0,"-",V9/P9)</f>
        <v>0.26923076923077</v>
      </c>
      <c r="X9" s="186">
        <v>457000</v>
      </c>
      <c r="Y9" s="187">
        <f>IFERROR(X9/P9,"-")</f>
        <v>17576.923076923</v>
      </c>
      <c r="Z9" s="187">
        <f>IFERROR(X9/V9,"-")</f>
        <v>65285.714285714</v>
      </c>
      <c r="AA9" s="188"/>
      <c r="AB9" s="85"/>
      <c r="AC9" s="79"/>
      <c r="AD9" s="94">
        <v>1</v>
      </c>
      <c r="AE9" s="95">
        <f>IF(P9=0,"",IF(AD9=0,"",(AD9/P9)))</f>
        <v>0.038461538461538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0.038461538461538</v>
      </c>
      <c r="AO9" s="100">
        <v>1</v>
      </c>
      <c r="AP9" s="102">
        <f>IFERROR(AP9/AM9,"-")</f>
        <v>0</v>
      </c>
      <c r="AQ9" s="103">
        <v>8000</v>
      </c>
      <c r="AR9" s="104">
        <f>IFERROR(AQ9/AM9,"-")</f>
        <v>8000</v>
      </c>
      <c r="AS9" s="105"/>
      <c r="AT9" s="105">
        <v>1</v>
      </c>
      <c r="AU9" s="105"/>
      <c r="AV9" s="106">
        <v>1</v>
      </c>
      <c r="AW9" s="107">
        <f>IF(P9=0,"",IF(AV9=0,"",(AV9/P9)))</f>
        <v>0.038461538461538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0.34615384615385</v>
      </c>
      <c r="BG9" s="112">
        <v>1</v>
      </c>
      <c r="BH9" s="114">
        <f>IFERROR(BG9/BE9,"-")</f>
        <v>0.11111111111111</v>
      </c>
      <c r="BI9" s="115">
        <v>140000</v>
      </c>
      <c r="BJ9" s="116">
        <f>IFERROR(BI9/BE9,"-")</f>
        <v>15555.555555556</v>
      </c>
      <c r="BK9" s="117"/>
      <c r="BL9" s="117"/>
      <c r="BM9" s="117">
        <v>1</v>
      </c>
      <c r="BN9" s="119">
        <v>7</v>
      </c>
      <c r="BO9" s="120">
        <f>IF(P9=0,"",IF(BN9=0,"",(BN9/P9)))</f>
        <v>0.26923076923077</v>
      </c>
      <c r="BP9" s="121">
        <v>1</v>
      </c>
      <c r="BQ9" s="122">
        <f>IFERROR(BP9/BN9,"-")</f>
        <v>0.14285714285714</v>
      </c>
      <c r="BR9" s="123">
        <v>128000</v>
      </c>
      <c r="BS9" s="124">
        <f>IFERROR(BR9/BN9,"-")</f>
        <v>18285.714285714</v>
      </c>
      <c r="BT9" s="125"/>
      <c r="BU9" s="125"/>
      <c r="BV9" s="125">
        <v>1</v>
      </c>
      <c r="BW9" s="126">
        <v>7</v>
      </c>
      <c r="BX9" s="127">
        <f>IF(P9=0,"",IF(BW9=0,"",(BW9/P9)))</f>
        <v>0.26923076923077</v>
      </c>
      <c r="BY9" s="128">
        <v>4</v>
      </c>
      <c r="BZ9" s="129">
        <f>IFERROR(BY9/BW9,"-")</f>
        <v>0.57142857142857</v>
      </c>
      <c r="CA9" s="130">
        <v>181000</v>
      </c>
      <c r="CB9" s="131">
        <f>IFERROR(CA9/BW9,"-")</f>
        <v>25857.142857143</v>
      </c>
      <c r="CC9" s="132">
        <v>1</v>
      </c>
      <c r="CD9" s="132"/>
      <c r="CE9" s="132">
        <v>3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7</v>
      </c>
      <c r="CP9" s="141">
        <v>457000</v>
      </c>
      <c r="CQ9" s="141">
        <v>140000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1.5266666666667</v>
      </c>
      <c r="B10" s="203" t="s">
        <v>241</v>
      </c>
      <c r="C10" s="203" t="s">
        <v>242</v>
      </c>
      <c r="D10" s="203" t="s">
        <v>236</v>
      </c>
      <c r="E10" s="203"/>
      <c r="F10" s="203" t="s">
        <v>112</v>
      </c>
      <c r="G10" s="203" t="s">
        <v>243</v>
      </c>
      <c r="H10" s="90" t="s">
        <v>232</v>
      </c>
      <c r="I10" s="90" t="s">
        <v>244</v>
      </c>
      <c r="J10" s="188">
        <v>450000</v>
      </c>
      <c r="K10" s="81">
        <v>31</v>
      </c>
      <c r="L10" s="81">
        <v>0</v>
      </c>
      <c r="M10" s="81">
        <v>90</v>
      </c>
      <c r="N10" s="91">
        <v>9</v>
      </c>
      <c r="O10" s="92">
        <v>0</v>
      </c>
      <c r="P10" s="93">
        <f>N10+O10</f>
        <v>9</v>
      </c>
      <c r="Q10" s="82">
        <f>IFERROR(P10/M10,"-")</f>
        <v>0.1</v>
      </c>
      <c r="R10" s="81">
        <v>0</v>
      </c>
      <c r="S10" s="81">
        <v>6</v>
      </c>
      <c r="T10" s="82">
        <f>IFERROR(S10/(O10+P10),"-")</f>
        <v>0.66666666666667</v>
      </c>
      <c r="U10" s="182">
        <f>IFERROR(J10/SUM(P10:P11),"-")</f>
        <v>18750</v>
      </c>
      <c r="V10" s="84">
        <v>3</v>
      </c>
      <c r="W10" s="82">
        <f>IF(P10=0,"-",V10/P10)</f>
        <v>0.33333333333333</v>
      </c>
      <c r="X10" s="186">
        <v>30000</v>
      </c>
      <c r="Y10" s="187">
        <f>IFERROR(X10/P10,"-")</f>
        <v>3333.3333333333</v>
      </c>
      <c r="Z10" s="187">
        <f>IFERROR(X10/V10,"-")</f>
        <v>10000</v>
      </c>
      <c r="AA10" s="188">
        <f>SUM(X10:X11)-SUM(J10:J11)</f>
        <v>237000</v>
      </c>
      <c r="AB10" s="85">
        <f>SUM(X10:X11)/SUM(J10:J11)</f>
        <v>1.5266666666667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0.11111111111111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0.22222222222222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0.22222222222222</v>
      </c>
      <c r="BP10" s="121">
        <v>2</v>
      </c>
      <c r="BQ10" s="122">
        <f>IFERROR(BP10/BN10,"-")</f>
        <v>1</v>
      </c>
      <c r="BR10" s="123">
        <v>25000</v>
      </c>
      <c r="BS10" s="124">
        <f>IFERROR(BR10/BN10,"-")</f>
        <v>12500</v>
      </c>
      <c r="BT10" s="125">
        <v>1</v>
      </c>
      <c r="BU10" s="125">
        <v>1</v>
      </c>
      <c r="BV10" s="125"/>
      <c r="BW10" s="126">
        <v>3</v>
      </c>
      <c r="BX10" s="127">
        <f>IF(P10=0,"",IF(BW10=0,"",(BW10/P10)))</f>
        <v>0.33333333333333</v>
      </c>
      <c r="BY10" s="128">
        <v>1</v>
      </c>
      <c r="BZ10" s="129">
        <f>IFERROR(BY10/BW10,"-")</f>
        <v>0.33333333333333</v>
      </c>
      <c r="CA10" s="130">
        <v>5000</v>
      </c>
      <c r="CB10" s="131">
        <f>IFERROR(CA10/BW10,"-")</f>
        <v>1666.6666666667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30000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245</v>
      </c>
      <c r="C11" s="203"/>
      <c r="D11" s="203"/>
      <c r="E11" s="203"/>
      <c r="F11" s="203" t="s">
        <v>79</v>
      </c>
      <c r="G11" s="203"/>
      <c r="H11" s="90"/>
      <c r="I11" s="90"/>
      <c r="J11" s="188"/>
      <c r="K11" s="81">
        <v>89</v>
      </c>
      <c r="L11" s="81">
        <v>61</v>
      </c>
      <c r="M11" s="81">
        <v>11</v>
      </c>
      <c r="N11" s="91">
        <v>15</v>
      </c>
      <c r="O11" s="92">
        <v>0</v>
      </c>
      <c r="P11" s="93">
        <f>N11+O11</f>
        <v>15</v>
      </c>
      <c r="Q11" s="82">
        <f>IFERROR(P11/M11,"-")</f>
        <v>1.3636363636364</v>
      </c>
      <c r="R11" s="81">
        <v>6</v>
      </c>
      <c r="S11" s="81">
        <v>6</v>
      </c>
      <c r="T11" s="82">
        <f>IFERROR(S11/(O11+P11),"-")</f>
        <v>0.4</v>
      </c>
      <c r="U11" s="182"/>
      <c r="V11" s="84">
        <v>9</v>
      </c>
      <c r="W11" s="82">
        <f>IF(P11=0,"-",V11/P11)</f>
        <v>0.6</v>
      </c>
      <c r="X11" s="186">
        <v>657000</v>
      </c>
      <c r="Y11" s="187">
        <f>IFERROR(X11/P11,"-")</f>
        <v>43800</v>
      </c>
      <c r="Z11" s="187">
        <f>IFERROR(X11/V11,"-")</f>
        <v>73000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0.066666666666667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0.13333333333333</v>
      </c>
      <c r="BG11" s="112">
        <v>1</v>
      </c>
      <c r="BH11" s="114">
        <f>IFERROR(BG11/BE11,"-")</f>
        <v>0.5</v>
      </c>
      <c r="BI11" s="115">
        <v>1000</v>
      </c>
      <c r="BJ11" s="116">
        <f>IFERROR(BI11/BE11,"-")</f>
        <v>500</v>
      </c>
      <c r="BK11" s="117">
        <v>1</v>
      </c>
      <c r="BL11" s="117"/>
      <c r="BM11" s="117"/>
      <c r="BN11" s="119">
        <v>7</v>
      </c>
      <c r="BO11" s="120">
        <f>IF(P11=0,"",IF(BN11=0,"",(BN11/P11)))</f>
        <v>0.46666666666667</v>
      </c>
      <c r="BP11" s="121">
        <v>4</v>
      </c>
      <c r="BQ11" s="122">
        <f>IFERROR(BP11/BN11,"-")</f>
        <v>0.57142857142857</v>
      </c>
      <c r="BR11" s="123">
        <v>515000</v>
      </c>
      <c r="BS11" s="124">
        <f>IFERROR(BR11/BN11,"-")</f>
        <v>73571.428571429</v>
      </c>
      <c r="BT11" s="125"/>
      <c r="BU11" s="125">
        <v>2</v>
      </c>
      <c r="BV11" s="125">
        <v>2</v>
      </c>
      <c r="BW11" s="126">
        <v>4</v>
      </c>
      <c r="BX11" s="127">
        <f>IF(P11=0,"",IF(BW11=0,"",(BW11/P11)))</f>
        <v>0.26666666666667</v>
      </c>
      <c r="BY11" s="128">
        <v>3</v>
      </c>
      <c r="BZ11" s="129">
        <f>IFERROR(BY11/BW11,"-")</f>
        <v>0.75</v>
      </c>
      <c r="CA11" s="130">
        <v>138000</v>
      </c>
      <c r="CB11" s="131">
        <f>IFERROR(CA11/BW11,"-")</f>
        <v>34500</v>
      </c>
      <c r="CC11" s="132"/>
      <c r="CD11" s="132"/>
      <c r="CE11" s="132">
        <v>3</v>
      </c>
      <c r="CF11" s="133">
        <v>1</v>
      </c>
      <c r="CG11" s="134">
        <f>IF(P11=0,"",IF(CF11=0,"",(CF11/P11)))</f>
        <v>0.066666666666667</v>
      </c>
      <c r="CH11" s="135">
        <v>1</v>
      </c>
      <c r="CI11" s="136">
        <f>IFERROR(CH11/CF11,"-")</f>
        <v>1</v>
      </c>
      <c r="CJ11" s="137">
        <v>3000</v>
      </c>
      <c r="CK11" s="138">
        <f>IFERROR(CJ11/CF11,"-")</f>
        <v>3000</v>
      </c>
      <c r="CL11" s="139">
        <v>1</v>
      </c>
      <c r="CM11" s="139"/>
      <c r="CN11" s="139"/>
      <c r="CO11" s="140">
        <v>9</v>
      </c>
      <c r="CP11" s="141">
        <v>657000</v>
      </c>
      <c r="CQ11" s="141">
        <v>461000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</v>
      </c>
      <c r="B12" s="203" t="s">
        <v>246</v>
      </c>
      <c r="C12" s="203" t="s">
        <v>247</v>
      </c>
      <c r="D12" s="203" t="s">
        <v>230</v>
      </c>
      <c r="E12" s="203"/>
      <c r="F12" s="203" t="s">
        <v>112</v>
      </c>
      <c r="G12" s="203" t="s">
        <v>248</v>
      </c>
      <c r="H12" s="90" t="s">
        <v>232</v>
      </c>
      <c r="I12" s="90" t="s">
        <v>249</v>
      </c>
      <c r="J12" s="188">
        <v>90000</v>
      </c>
      <c r="K12" s="81">
        <v>4</v>
      </c>
      <c r="L12" s="81">
        <v>0</v>
      </c>
      <c r="M12" s="81">
        <v>15</v>
      </c>
      <c r="N12" s="91">
        <v>3</v>
      </c>
      <c r="O12" s="92">
        <v>0</v>
      </c>
      <c r="P12" s="93">
        <f>N12+O12</f>
        <v>3</v>
      </c>
      <c r="Q12" s="82">
        <f>IFERROR(P12/M12,"-")</f>
        <v>0.2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15000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-90000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0.66666666666667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250</v>
      </c>
      <c r="C13" s="203"/>
      <c r="D13" s="203"/>
      <c r="E13" s="203"/>
      <c r="F13" s="203" t="s">
        <v>79</v>
      </c>
      <c r="G13" s="203"/>
      <c r="H13" s="90"/>
      <c r="I13" s="90"/>
      <c r="J13" s="188"/>
      <c r="K13" s="81">
        <v>15</v>
      </c>
      <c r="L13" s="81">
        <v>9</v>
      </c>
      <c r="M13" s="81">
        <v>20</v>
      </c>
      <c r="N13" s="91">
        <v>3</v>
      </c>
      <c r="O13" s="92">
        <v>0</v>
      </c>
      <c r="P13" s="93">
        <f>N13+O13</f>
        <v>3</v>
      </c>
      <c r="Q13" s="82">
        <f>IFERROR(P13/M13,"-")</f>
        <v>0.15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3.5543428571429</v>
      </c>
      <c r="B14" s="203" t="s">
        <v>251</v>
      </c>
      <c r="C14" s="203" t="s">
        <v>252</v>
      </c>
      <c r="D14" s="203" t="s">
        <v>236</v>
      </c>
      <c r="E14" s="203"/>
      <c r="F14" s="203" t="s">
        <v>112</v>
      </c>
      <c r="G14" s="203" t="s">
        <v>253</v>
      </c>
      <c r="H14" s="90" t="s">
        <v>232</v>
      </c>
      <c r="I14" s="90" t="s">
        <v>132</v>
      </c>
      <c r="J14" s="188">
        <v>350000</v>
      </c>
      <c r="K14" s="81">
        <v>25</v>
      </c>
      <c r="L14" s="81">
        <v>0</v>
      </c>
      <c r="M14" s="81">
        <v>77</v>
      </c>
      <c r="N14" s="91">
        <v>10</v>
      </c>
      <c r="O14" s="92">
        <v>0</v>
      </c>
      <c r="P14" s="93">
        <f>N14+O14</f>
        <v>10</v>
      </c>
      <c r="Q14" s="82">
        <f>IFERROR(P14/M14,"-")</f>
        <v>0.12987012987013</v>
      </c>
      <c r="R14" s="81">
        <v>2</v>
      </c>
      <c r="S14" s="81">
        <v>2</v>
      </c>
      <c r="T14" s="82">
        <f>IFERROR(S14/(O14+P14),"-")</f>
        <v>0.2</v>
      </c>
      <c r="U14" s="182">
        <f>IFERROR(J14/SUM(P14:P15),"-")</f>
        <v>14000</v>
      </c>
      <c r="V14" s="84">
        <v>4</v>
      </c>
      <c r="W14" s="82">
        <f>IF(P14=0,"-",V14/P14)</f>
        <v>0.4</v>
      </c>
      <c r="X14" s="186">
        <v>64000</v>
      </c>
      <c r="Y14" s="187">
        <f>IFERROR(X14/P14,"-")</f>
        <v>6400</v>
      </c>
      <c r="Z14" s="187">
        <f>IFERROR(X14/V14,"-")</f>
        <v>16000</v>
      </c>
      <c r="AA14" s="188">
        <f>SUM(X14:X15)-SUM(J14:J15)</f>
        <v>894020</v>
      </c>
      <c r="AB14" s="85">
        <f>SUM(X14:X15)/SUM(J14:J15)</f>
        <v>3.5543428571429</v>
      </c>
      <c r="AC14" s="79"/>
      <c r="AD14" s="94">
        <v>1</v>
      </c>
      <c r="AE14" s="95">
        <f>IF(P14=0,"",IF(AD14=0,"",(AD14/P14)))</f>
        <v>0.1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</v>
      </c>
      <c r="BG14" s="112">
        <v>1</v>
      </c>
      <c r="BH14" s="114">
        <f>IFERROR(BG14/BE14,"-")</f>
        <v>1</v>
      </c>
      <c r="BI14" s="115">
        <v>8000</v>
      </c>
      <c r="BJ14" s="116">
        <f>IFERROR(BI14/BE14,"-")</f>
        <v>8000</v>
      </c>
      <c r="BK14" s="117"/>
      <c r="BL14" s="117">
        <v>1</v>
      </c>
      <c r="BM14" s="117"/>
      <c r="BN14" s="119">
        <v>5</v>
      </c>
      <c r="BO14" s="120">
        <f>IF(P14=0,"",IF(BN14=0,"",(BN14/P14)))</f>
        <v>0.5</v>
      </c>
      <c r="BP14" s="121">
        <v>3</v>
      </c>
      <c r="BQ14" s="122">
        <f>IFERROR(BP14/BN14,"-")</f>
        <v>0.6</v>
      </c>
      <c r="BR14" s="123">
        <v>56000</v>
      </c>
      <c r="BS14" s="124">
        <f>IFERROR(BR14/BN14,"-")</f>
        <v>11200</v>
      </c>
      <c r="BT14" s="125">
        <v>1</v>
      </c>
      <c r="BU14" s="125"/>
      <c r="BV14" s="125">
        <v>2</v>
      </c>
      <c r="BW14" s="126">
        <v>2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4</v>
      </c>
      <c r="CP14" s="141">
        <v>64000</v>
      </c>
      <c r="CQ14" s="141">
        <v>28000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254</v>
      </c>
      <c r="C15" s="203"/>
      <c r="D15" s="203"/>
      <c r="E15" s="203"/>
      <c r="F15" s="203" t="s">
        <v>79</v>
      </c>
      <c r="G15" s="203"/>
      <c r="H15" s="90"/>
      <c r="I15" s="90"/>
      <c r="J15" s="188"/>
      <c r="K15" s="81">
        <v>61</v>
      </c>
      <c r="L15" s="81">
        <v>48</v>
      </c>
      <c r="M15" s="81">
        <v>18</v>
      </c>
      <c r="N15" s="91">
        <v>15</v>
      </c>
      <c r="O15" s="92">
        <v>0</v>
      </c>
      <c r="P15" s="93">
        <f>N15+O15</f>
        <v>15</v>
      </c>
      <c r="Q15" s="82">
        <f>IFERROR(P15/M15,"-")</f>
        <v>0.83333333333333</v>
      </c>
      <c r="R15" s="81">
        <v>4</v>
      </c>
      <c r="S15" s="81">
        <v>3</v>
      </c>
      <c r="T15" s="82">
        <f>IFERROR(S15/(O15+P15),"-")</f>
        <v>0.2</v>
      </c>
      <c r="U15" s="182"/>
      <c r="V15" s="84">
        <v>5</v>
      </c>
      <c r="W15" s="82">
        <f>IF(P15=0,"-",V15/P15)</f>
        <v>0.33333333333333</v>
      </c>
      <c r="X15" s="186">
        <v>1180020</v>
      </c>
      <c r="Y15" s="187">
        <f>IFERROR(X15/P15,"-")</f>
        <v>78668</v>
      </c>
      <c r="Z15" s="187">
        <f>IFERROR(X15/V15,"-")</f>
        <v>236004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0.066666666666667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0.066666666666667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0.066666666666667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0.33333333333333</v>
      </c>
      <c r="BP15" s="121">
        <v>1</v>
      </c>
      <c r="BQ15" s="122">
        <f>IFERROR(BP15/BN15,"-")</f>
        <v>0.2</v>
      </c>
      <c r="BR15" s="123">
        <v>44000</v>
      </c>
      <c r="BS15" s="124">
        <f>IFERROR(BR15/BN15,"-")</f>
        <v>8800</v>
      </c>
      <c r="BT15" s="125"/>
      <c r="BU15" s="125"/>
      <c r="BV15" s="125">
        <v>1</v>
      </c>
      <c r="BW15" s="126">
        <v>7</v>
      </c>
      <c r="BX15" s="127">
        <f>IF(P15=0,"",IF(BW15=0,"",(BW15/P15)))</f>
        <v>0.46666666666667</v>
      </c>
      <c r="BY15" s="128">
        <v>4</v>
      </c>
      <c r="BZ15" s="129">
        <f>IFERROR(BY15/BW15,"-")</f>
        <v>0.57142857142857</v>
      </c>
      <c r="CA15" s="130">
        <v>1136020</v>
      </c>
      <c r="CB15" s="131">
        <f>IFERROR(CA15/BW15,"-")</f>
        <v>162288.57142857</v>
      </c>
      <c r="CC15" s="132"/>
      <c r="CD15" s="132">
        <v>1</v>
      </c>
      <c r="CE15" s="132">
        <v>3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5</v>
      </c>
      <c r="CP15" s="141">
        <v>1180020</v>
      </c>
      <c r="CQ15" s="141">
        <v>700020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2.1145322580645</v>
      </c>
      <c r="B18" s="39"/>
      <c r="C18" s="39"/>
      <c r="D18" s="39"/>
      <c r="E18" s="39"/>
      <c r="F18" s="39"/>
      <c r="G18" s="40" t="s">
        <v>255</v>
      </c>
      <c r="H18" s="40"/>
      <c r="I18" s="40"/>
      <c r="J18" s="190">
        <f>SUM(J6:J17)</f>
        <v>1240000</v>
      </c>
      <c r="K18" s="41">
        <f>SUM(K6:K17)</f>
        <v>409</v>
      </c>
      <c r="L18" s="41">
        <f>SUM(L6:L17)</f>
        <v>224</v>
      </c>
      <c r="M18" s="41">
        <f>SUM(M6:M17)</f>
        <v>378</v>
      </c>
      <c r="N18" s="41">
        <f>SUM(N6:N17)</f>
        <v>105</v>
      </c>
      <c r="O18" s="41">
        <f>SUM(O6:O17)</f>
        <v>0</v>
      </c>
      <c r="P18" s="41">
        <f>SUM(P6:P17)</f>
        <v>105</v>
      </c>
      <c r="Q18" s="42">
        <f>IFERROR(P18/M18,"-")</f>
        <v>0.27777777777778</v>
      </c>
      <c r="R18" s="78">
        <f>SUM(R6:R17)</f>
        <v>18</v>
      </c>
      <c r="S18" s="78">
        <f>SUM(S6:S17)</f>
        <v>31</v>
      </c>
      <c r="T18" s="42">
        <f>IFERROR(R18/P18,"-")</f>
        <v>0.17142857142857</v>
      </c>
      <c r="U18" s="184">
        <f>IFERROR(J18/P18,"-")</f>
        <v>11809.523809524</v>
      </c>
      <c r="V18" s="44">
        <f>SUM(V6:V17)</f>
        <v>37</v>
      </c>
      <c r="W18" s="42">
        <f>IFERROR(V18/P18,"-")</f>
        <v>0.35238095238095</v>
      </c>
      <c r="X18" s="190">
        <f>SUM(X6:X17)</f>
        <v>2622020</v>
      </c>
      <c r="Y18" s="190">
        <f>IFERROR(X18/P18,"-")</f>
        <v>24971.619047619</v>
      </c>
      <c r="Z18" s="190">
        <f>IFERROR(X18/V18,"-")</f>
        <v>70865.405405405</v>
      </c>
      <c r="AA18" s="190">
        <f>X18-J18</f>
        <v>1382020</v>
      </c>
      <c r="AB18" s="47">
        <f>X18/J18</f>
        <v>2.1145322580645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