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新聞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<sst xmlns="http://schemas.openxmlformats.org/spreadsheetml/2006/main" uniqueCount="127">
  <si>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</si>
  <si>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</si>
  <si>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</si>
  <si>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</si>
  <si>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</si>
  <si>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</si>
  <si>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</si>
  <si>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</si>
  <si>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</si>
  <si>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</si>
  <si>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</si>
  <si>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</si>
  <si>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</si>
  <si>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</si>
  <si>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</si>
  <si>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</si>
  <si>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</si>
  <si>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</si>
  <si>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</si>
  <si>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</si>
  <si>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</si>
  <si>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</si>
  <si>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</si>
  <si>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新聞</t>
  </si>
  <si>
    <t>06月</t>
  </si>
  <si>
    <t>パートナー</t>
  </si>
  <si>
    <t>最終更新日</t>
  </si>
  <si>
    <t>09月30日</t>
  </si>
  <si>
    <t>年齢分布（才）</t>
  </si>
  <si>
    <t>入金者
合計</t>
  </si>
  <si>
    <t>課金額計</t>
  </si>
  <si>
    <t>高額check</t>
  </si>
  <si>
    <t>●新聞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</si>
  <si>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</si>
  <si>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</si>
  <si>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</si>
  <si>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</si>
  <si>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</si>
  <si>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</si>
  <si>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</si>
  <si>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</si>
  <si>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</si>
  <si>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</si>
  <si>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</si>
  <si>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</si>
  <si>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</si>
  <si>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</si>
  <si>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</si>
  <si>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</si>
  <si>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</si>
  <si>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</si>
  <si>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</si>
  <si>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</si>
  <si>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</si>
  <si>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</si>
  <si>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</si>
  <si>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</si>
  <si>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</si>
  <si>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</si>
  <si>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</si>
  <si>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pp1739</t>
  </si>
  <si>
    <t>(新登録まわり)黒：記事風</t>
  </si>
  <si>
    <t>40代以上限定40代50代60代 中年女性が多いサイト</t>
  </si>
  <si>
    <t>lp01</t>
  </si>
  <si>
    <t>スポニチ関東</t>
  </si>
  <si>
    <t>全5段</t>
  </si>
  <si>
    <t>6月04日(木)</t>
  </si>
  <si>
    <t>pp1740</t>
  </si>
  <si>
    <t>空電</t>
  </si>
  <si>
    <t>pp1741</t>
  </si>
  <si>
    <t>もう50代の熟女だけど</t>
  </si>
  <si>
    <t>スポニチ関西</t>
  </si>
  <si>
    <t>6月27日(土)</t>
  </si>
  <si>
    <t>pp1742</t>
  </si>
  <si>
    <t>pp1743</t>
  </si>
  <si>
    <t>求人版</t>
  </si>
  <si>
    <t>70歳までの出会いリクルート</t>
  </si>
  <si>
    <t>ニッカン関西</t>
  </si>
  <si>
    <t>6月13日(土)</t>
  </si>
  <si>
    <t>pp1744</t>
  </si>
  <si>
    <t>pp1745</t>
  </si>
  <si>
    <t>インターネットが苦手な中年男性に優しい</t>
  </si>
  <si>
    <t>デイリースポーツ関西</t>
  </si>
  <si>
    <t>4C終面全5段</t>
  </si>
  <si>
    <t>pp1746</t>
  </si>
  <si>
    <t>pp1747</t>
  </si>
  <si>
    <t>この歳で、最高の初体験</t>
  </si>
  <si>
    <t>サンスポ関東</t>
  </si>
  <si>
    <t>1C終面全5段</t>
  </si>
  <si>
    <t>6月26日(金)</t>
  </si>
  <si>
    <t>pp1748</t>
  </si>
  <si>
    <t>pp1749</t>
  </si>
  <si>
    <t>大正版</t>
  </si>
  <si>
    <t>123「今度は出会いの緊急事態　〜今まで溜まってた気持ちが溢れすぎて〜」</t>
  </si>
  <si>
    <t>4C雑報</t>
  </si>
  <si>
    <t>6月06日(土)</t>
  </si>
  <si>
    <t>pp1750</t>
  </si>
  <si>
    <t>pp1751</t>
  </si>
  <si>
    <t>旧デイリー風</t>
  </si>
  <si>
    <t>124「出会いのサポートいたします」</t>
  </si>
  <si>
    <t>6月14日(日)</t>
  </si>
  <si>
    <t>pp1752</t>
  </si>
  <si>
    <t>pp1753</t>
  </si>
  <si>
    <t>興奮版</t>
  </si>
  <si>
    <t>125「本広告を見てご登録の方限定。貴方を優先的にご紹介します」</t>
  </si>
  <si>
    <t>6月20日(土)</t>
  </si>
  <si>
    <t>pp1754</t>
  </si>
  <si>
    <t>pp1755</t>
  </si>
  <si>
    <t>求人風</t>
  </si>
  <si>
    <t>126「ご紹介！老後を楽しく過ごすための出会い活用術」</t>
  </si>
  <si>
    <t>6月28日(日)</t>
  </si>
  <si>
    <t>pp1756</t>
  </si>
  <si>
    <t>pp1757</t>
  </si>
  <si>
    <t>記事(青）</t>
  </si>
  <si>
    <t>4C記事枠</t>
  </si>
  <si>
    <t>6月07日(日)</t>
  </si>
  <si>
    <t>pp1758</t>
  </si>
  <si>
    <t>記事(赤)</t>
  </si>
  <si>
    <t>pp1759</t>
  </si>
  <si>
    <t>記事(黄色)</t>
  </si>
  <si>
    <t>6月21日(日)</t>
  </si>
  <si>
    <t>pp1760</t>
  </si>
  <si>
    <t>記事(ノーマル)</t>
  </si>
  <si>
    <t>pp1761</t>
  </si>
  <si>
    <t>(空電共通)</t>
  </si>
  <si>
    <t>共通</t>
  </si>
  <si>
    <t>新聞 TOTAL</t>
  </si>
</sst>
</file>

<file path=xl/styles.xml><?xml version="1.0" encoding="utf-8"?>
<styleSheet xmlns="http://schemas.openxmlformats.org/spreadsheetml/2006/main" xml:space="preserve">
  <numFmts count="8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&quot;¥&quot;#,##0_);[Red]\(&quot;¥&quot;#,##0\)"/>
    <numFmt numFmtId="171" formatCode="#,##0_);[Red]\(#,##0\)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0000FF"/>
      <name val="ＭＳ Ｐゴシック"/>
    </font>
    <font>
      <b val="0"/>
      <i val="0"/>
      <strike val="0"/>
      <u val="none"/>
      <sz val="10"/>
      <color rgb="FFFF0000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CC99FF"/>
        <bgColor rgb="FFCC99FF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06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9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1">
      <alignment horizontal="general" vertical="bottom" textRotation="0" wrapText="false" shrinkToFit="false"/>
    </xf>
    <xf xfId="0" fontId="1" numFmtId="170" fillId="2" borderId="3" applyFont="1" applyNumberFormat="1" applyFill="0" applyBorder="1" applyAlignment="1">
      <alignment horizontal="right" vertical="bottom" textRotation="0" wrapText="false" shrinkToFit="false"/>
    </xf>
    <xf xfId="0" fontId="1" numFmtId="170" fillId="2" borderId="3" applyFont="1" applyNumberFormat="1" applyFill="0" applyBorder="1" applyAlignment="1">
      <alignment horizontal="general" vertical="bottom" textRotation="0" wrapText="false" shrinkToFit="false"/>
    </xf>
    <xf xfId="0" fontId="2" numFmtId="170" fillId="6" borderId="1" applyFont="1" applyNumberFormat="1" applyFill="1" applyBorder="1" applyAlignment="1">
      <alignment horizontal="right" vertical="center" textRotation="0" wrapText="false" shrinkToFit="false"/>
    </xf>
    <xf xfId="0" fontId="1" numFmtId="171" fillId="2" borderId="1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center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2" numFmtId="171" fillId="6" borderId="1" applyFont="1" applyNumberFormat="1" applyFill="1" applyBorder="1" applyAlignment="1">
      <alignment horizontal="general" vertical="bottom" textRotation="0" wrapText="false" shrinkToFit="false"/>
    </xf>
    <xf xfId="0" fontId="1" numFmtId="171" fillId="2" borderId="1" applyFont="1" applyNumberFormat="1" applyFill="0" applyBorder="1" applyAlignment="0">
      <alignment horizontal="general" vertical="center" textRotation="0" wrapText="false" shrinkToFit="false"/>
    </xf>
    <xf xfId="0" fontId="1" numFmtId="171" fillId="2" borderId="10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17.5" customWidth="true" style="74"/>
    <col min="3" max="3" width="10.375" customWidth="true" style="74"/>
    <col min="4" max="4" width="13.125" customWidth="true" style="74"/>
    <col min="5" max="5" width="10.875" customWidth="true" style="74"/>
    <col min="6" max="6" width="10.875" customWidth="true" style="74"/>
    <col min="7" max="7" width="10.375" customWidth="true" style="74"/>
    <col min="8" max="8" width="9" customWidth="true" style="74"/>
    <col min="9" max="9" width="9" customWidth="true" style="74"/>
    <col min="10" max="10" width="10.375" customWidth="true" style="74"/>
    <col min="11" max="11" width="10.375" customWidth="true" style="74"/>
    <col min="12" max="12" width="10.375" customWidth="true" style="74"/>
    <col min="13" max="13" width="7.375" customWidth="true" style="74"/>
    <col min="14" max="14" width="9" customWidth="true" style="74"/>
    <col min="15" max="15" width="9" customWidth="true" style="74"/>
    <col min="16" max="16" width="6.75" customWidth="true" style="74"/>
    <col min="17" max="17" width="7.875" customWidth="true" style="74"/>
    <col min="18" max="18" width="10" customWidth="true" style="74"/>
    <col min="19" max="19" width="9" customWidth="true" style="74"/>
    <col min="20" max="20" width="9" customWidth="true" style="74"/>
    <col min="21" max="21" width="12.375" customWidth="true" style="74"/>
    <col min="22" max="22" width="9" customWidth="true" style="74"/>
    <col min="23" max="23" width="9" customWidth="true" style="74"/>
    <col min="24" max="24" width="9" customWidth="true" style="74"/>
  </cols>
  <sheetData>
    <row r="2" spans="1:24" customHeight="1" ht="13.5">
      <c r="A2" s="24"/>
      <c r="B2" s="27"/>
      <c r="C2" s="27"/>
      <c r="D2" s="77"/>
      <c r="E2" s="77"/>
      <c r="F2" s="7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</row>
    <row r="3" spans="1:24" customHeight="1" ht="14.25">
      <c r="A3" s="27" t="s">
        <v>0</v>
      </c>
      <c r="B3" s="38"/>
      <c r="C3" s="38"/>
      <c r="D3" s="57"/>
      <c r="E3" s="146" t="s">
        <v>1</v>
      </c>
      <c r="F3" s="14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7"/>
      <c r="T3" s="57"/>
      <c r="U3" s="57"/>
      <c r="V3" s="57"/>
      <c r="W3" s="57"/>
      <c r="X3" s="144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3"/>
      <c r="X4" s="144"/>
    </row>
    <row r="5" spans="1:24">
      <c r="A5" s="19"/>
      <c r="B5" s="28"/>
      <c r="C5" s="28"/>
      <c r="D5" s="194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199"/>
      <c r="S5" s="199"/>
      <c r="T5" s="199"/>
      <c r="U5" s="199"/>
      <c r="V5" s="10"/>
      <c r="W5" s="61"/>
      <c r="X5" s="144"/>
    </row>
    <row r="6" spans="1:24">
      <c r="A6" s="80"/>
      <c r="B6" s="86" t="s">
        <v>23</v>
      </c>
      <c r="C6" s="86">
        <v>23</v>
      </c>
      <c r="D6" s="195">
        <v>890000</v>
      </c>
      <c r="E6" s="81">
        <v>535</v>
      </c>
      <c r="F6" s="81">
        <v>199</v>
      </c>
      <c r="G6" s="81">
        <v>777</v>
      </c>
      <c r="H6" s="91">
        <v>95</v>
      </c>
      <c r="I6" s="92">
        <v>0</v>
      </c>
      <c r="J6" s="145">
        <f>H6+I6</f>
        <v>95</v>
      </c>
      <c r="K6" s="82">
        <f>IFERROR(J6/G6,"-")</f>
        <v>0.12226512226512</v>
      </c>
      <c r="L6" s="81">
        <v>9</v>
      </c>
      <c r="M6" s="81">
        <v>22</v>
      </c>
      <c r="N6" s="82">
        <f>IFERROR(L6/J6,"-")</f>
        <v>0.094736842105263</v>
      </c>
      <c r="O6" s="83">
        <f>IFERROR(D6/J6,"-")</f>
        <v>9368.4210526316</v>
      </c>
      <c r="P6" s="84">
        <v>21</v>
      </c>
      <c r="Q6" s="82">
        <f>IFERROR(P6/J6,"-")</f>
        <v>0.22105263157895</v>
      </c>
      <c r="R6" s="200">
        <v>1240120</v>
      </c>
      <c r="S6" s="201">
        <f>IFERROR(R6/J6,"-")</f>
        <v>13053.894736842</v>
      </c>
      <c r="T6" s="201">
        <f>IFERROR(R6/P6,"-")</f>
        <v>59053.333333333</v>
      </c>
      <c r="U6" s="195">
        <f>IFERROR(R6-D6,"-")</f>
        <v>350120</v>
      </c>
      <c r="V6" s="85">
        <f>R6/D6</f>
        <v>1.393393258427</v>
      </c>
      <c r="W6" s="79"/>
      <c r="X6" s="144"/>
    </row>
    <row r="7" spans="1:24">
      <c r="A7" s="30"/>
      <c r="B7" s="87"/>
      <c r="C7" s="87"/>
      <c r="D7" s="196"/>
      <c r="E7" s="34"/>
      <c r="F7" s="34"/>
      <c r="G7" s="31"/>
      <c r="H7" s="31"/>
      <c r="I7" s="31"/>
      <c r="J7" s="31"/>
      <c r="K7" s="33"/>
      <c r="L7" s="33"/>
      <c r="M7" s="31"/>
      <c r="N7" s="33"/>
      <c r="O7" s="25"/>
      <c r="P7" s="25"/>
      <c r="Q7" s="25"/>
      <c r="R7" s="202"/>
      <c r="S7" s="202"/>
      <c r="T7" s="202"/>
      <c r="U7" s="202"/>
      <c r="V7" s="33"/>
      <c r="W7" s="61"/>
      <c r="X7" s="144"/>
    </row>
    <row r="8" spans="1:24">
      <c r="A8" s="30"/>
      <c r="B8" s="37"/>
      <c r="C8" s="37"/>
      <c r="D8" s="197"/>
      <c r="E8" s="34"/>
      <c r="F8" s="34"/>
      <c r="G8" s="31"/>
      <c r="H8" s="31"/>
      <c r="I8" s="31"/>
      <c r="J8" s="31"/>
      <c r="K8" s="33"/>
      <c r="L8" s="33"/>
      <c r="M8" s="31"/>
      <c r="N8" s="33"/>
      <c r="O8" s="25"/>
      <c r="P8" s="25"/>
      <c r="Q8" s="25"/>
      <c r="R8" s="202"/>
      <c r="S8" s="202"/>
      <c r="T8" s="202"/>
      <c r="U8" s="202"/>
      <c r="V8" s="33"/>
      <c r="W8" s="61"/>
      <c r="X8" s="144"/>
    </row>
    <row r="9" spans="1:24">
      <c r="A9" s="19"/>
      <c r="B9" s="41"/>
      <c r="C9" s="41"/>
      <c r="D9" s="198">
        <f>SUM(D6:D7)</f>
        <v>890000</v>
      </c>
      <c r="E9" s="41">
        <f>SUM(E6:E7)</f>
        <v>535</v>
      </c>
      <c r="F9" s="41">
        <f>SUM(F6:F7)</f>
        <v>199</v>
      </c>
      <c r="G9" s="41">
        <f>SUM(G6:G7)</f>
        <v>777</v>
      </c>
      <c r="H9" s="41">
        <f>SUM(H6:H7)</f>
        <v>95</v>
      </c>
      <c r="I9" s="41">
        <f>SUM(I6:I7)</f>
        <v>0</v>
      </c>
      <c r="J9" s="41">
        <f>SUM(J6:J7)</f>
        <v>95</v>
      </c>
      <c r="K9" s="42">
        <f>IFERROR(J9/G9,"-")</f>
        <v>0.12226512226512</v>
      </c>
      <c r="L9" s="78">
        <f>SUM(L6:L7)</f>
        <v>9</v>
      </c>
      <c r="M9" s="78">
        <f>SUM(M6:M7)</f>
        <v>22</v>
      </c>
      <c r="N9" s="42">
        <f>IFERROR(L9/J9,"-")</f>
        <v>0.094736842105263</v>
      </c>
      <c r="O9" s="43">
        <f>IFERROR(D9/J9,"-")</f>
        <v>9368.4210526316</v>
      </c>
      <c r="P9" s="44">
        <f>SUM(P6:P7)</f>
        <v>21</v>
      </c>
      <c r="Q9" s="42">
        <f>IFERROR(P9/J9,"-")</f>
        <v>0.22105263157895</v>
      </c>
      <c r="R9" s="45">
        <f>SUM(R6:R7)</f>
        <v>1240120</v>
      </c>
      <c r="S9" s="45">
        <f>IFERROR(R9/J9,"-")</f>
        <v>13053.894736842</v>
      </c>
      <c r="T9" s="45">
        <f>IFERROR(R9/P9,"-")</f>
        <v>59053.333333333</v>
      </c>
      <c r="U9" s="46">
        <f>SUM(U6:U7)</f>
        <v>350120</v>
      </c>
      <c r="V9" s="47">
        <f>IFERROR(R9/D9,"-")</f>
        <v>1.393393258427</v>
      </c>
      <c r="W9" s="60"/>
      <c r="X9" s="144"/>
    </row>
    <row r="10" spans="1:24">
      <c r="X10" s="144"/>
    </row>
    <row r="11" spans="1:24">
      <c r="X11" s="144"/>
    </row>
    <row r="12" spans="1:24">
      <c r="X12" s="144"/>
    </row>
    <row r="13" spans="1:24">
      <c r="X13" s="14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31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24</v>
      </c>
      <c r="B2" s="27" t="s">
        <v>25</v>
      </c>
      <c r="C2" s="1"/>
      <c r="G2" s="76"/>
      <c r="H2" s="76"/>
      <c r="I2" s="76"/>
      <c r="J2" s="77"/>
      <c r="K2" s="77"/>
      <c r="L2" s="77" t="s">
        <v>26</v>
      </c>
      <c r="M2" s="1"/>
      <c r="N2" s="1"/>
      <c r="O2" s="12" t="s">
        <v>27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28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29</v>
      </c>
      <c r="CP2" s="160" t="s">
        <v>30</v>
      </c>
      <c r="CQ2" s="148" t="s">
        <v>31</v>
      </c>
      <c r="CR2" s="149"/>
      <c r="CS2" s="150"/>
    </row>
    <row r="3" spans="1:98" customHeight="1" ht="14.25">
      <c r="A3" s="11" t="s">
        <v>32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33</v>
      </c>
      <c r="AE3" s="152"/>
      <c r="AF3" s="152"/>
      <c r="AG3" s="152"/>
      <c r="AH3" s="152"/>
      <c r="AI3" s="152"/>
      <c r="AJ3" s="152"/>
      <c r="AK3" s="152"/>
      <c r="AL3" s="152"/>
      <c r="AM3" s="163" t="s">
        <v>34</v>
      </c>
      <c r="AN3" s="164"/>
      <c r="AO3" s="164"/>
      <c r="AP3" s="164"/>
      <c r="AQ3" s="164"/>
      <c r="AR3" s="164"/>
      <c r="AS3" s="164"/>
      <c r="AT3" s="164"/>
      <c r="AU3" s="165"/>
      <c r="AV3" s="166" t="s">
        <v>35</v>
      </c>
      <c r="AW3" s="167"/>
      <c r="AX3" s="167"/>
      <c r="AY3" s="167"/>
      <c r="AZ3" s="167"/>
      <c r="BA3" s="167"/>
      <c r="BB3" s="167"/>
      <c r="BC3" s="167"/>
      <c r="BD3" s="168"/>
      <c r="BE3" s="169" t="s">
        <v>36</v>
      </c>
      <c r="BF3" s="170"/>
      <c r="BG3" s="170"/>
      <c r="BH3" s="170"/>
      <c r="BI3" s="170"/>
      <c r="BJ3" s="170"/>
      <c r="BK3" s="170"/>
      <c r="BL3" s="170"/>
      <c r="BM3" s="171"/>
      <c r="BN3" s="172" t="s">
        <v>37</v>
      </c>
      <c r="BO3" s="173"/>
      <c r="BP3" s="173"/>
      <c r="BQ3" s="173"/>
      <c r="BR3" s="173"/>
      <c r="BS3" s="173"/>
      <c r="BT3" s="173"/>
      <c r="BU3" s="173"/>
      <c r="BV3" s="174"/>
      <c r="BW3" s="175" t="s">
        <v>38</v>
      </c>
      <c r="BX3" s="176"/>
      <c r="BY3" s="176"/>
      <c r="BZ3" s="176"/>
      <c r="CA3" s="176"/>
      <c r="CB3" s="176"/>
      <c r="CC3" s="176"/>
      <c r="CD3" s="176"/>
      <c r="CE3" s="177"/>
      <c r="CF3" s="178" t="s">
        <v>39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40</v>
      </c>
      <c r="CR3" s="154"/>
      <c r="CS3" s="155" t="s">
        <v>41</v>
      </c>
    </row>
    <row r="4" spans="1:98">
      <c r="A4" s="26"/>
      <c r="B4" s="5" t="s">
        <v>42</v>
      </c>
      <c r="C4" s="5" t="s">
        <v>43</v>
      </c>
      <c r="D4" s="5" t="s">
        <v>44</v>
      </c>
      <c r="E4" s="5" t="s">
        <v>45</v>
      </c>
      <c r="F4" s="20" t="s">
        <v>46</v>
      </c>
      <c r="G4" s="5" t="s">
        <v>47</v>
      </c>
      <c r="H4" s="14" t="s">
        <v>48</v>
      </c>
      <c r="I4" s="14" t="s">
        <v>49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50</v>
      </c>
      <c r="AE4" s="48" t="s">
        <v>51</v>
      </c>
      <c r="AF4" s="48" t="s">
        <v>52</v>
      </c>
      <c r="AG4" s="48" t="s">
        <v>17</v>
      </c>
      <c r="AH4" s="48" t="s">
        <v>53</v>
      </c>
      <c r="AI4" s="48" t="s">
        <v>54</v>
      </c>
      <c r="AJ4" s="48" t="s">
        <v>55</v>
      </c>
      <c r="AK4" s="48" t="s">
        <v>56</v>
      </c>
      <c r="AL4" s="48" t="s">
        <v>57</v>
      </c>
      <c r="AM4" s="49" t="s">
        <v>50</v>
      </c>
      <c r="AN4" s="49" t="s">
        <v>51</v>
      </c>
      <c r="AO4" s="49" t="s">
        <v>52</v>
      </c>
      <c r="AP4" s="49" t="s">
        <v>17</v>
      </c>
      <c r="AQ4" s="49" t="s">
        <v>53</v>
      </c>
      <c r="AR4" s="49" t="s">
        <v>54</v>
      </c>
      <c r="AS4" s="49" t="s">
        <v>55</v>
      </c>
      <c r="AT4" s="49" t="s">
        <v>56</v>
      </c>
      <c r="AU4" s="49" t="s">
        <v>57</v>
      </c>
      <c r="AV4" s="50" t="s">
        <v>50</v>
      </c>
      <c r="AW4" s="50" t="s">
        <v>51</v>
      </c>
      <c r="AX4" s="50" t="s">
        <v>52</v>
      </c>
      <c r="AY4" s="50" t="s">
        <v>17</v>
      </c>
      <c r="AZ4" s="50" t="s">
        <v>53</v>
      </c>
      <c r="BA4" s="50" t="s">
        <v>54</v>
      </c>
      <c r="BB4" s="50" t="s">
        <v>55</v>
      </c>
      <c r="BC4" s="50" t="s">
        <v>56</v>
      </c>
      <c r="BD4" s="50" t="s">
        <v>57</v>
      </c>
      <c r="BE4" s="51" t="s">
        <v>50</v>
      </c>
      <c r="BF4" s="51" t="s">
        <v>51</v>
      </c>
      <c r="BG4" s="51" t="s">
        <v>52</v>
      </c>
      <c r="BH4" s="51" t="s">
        <v>17</v>
      </c>
      <c r="BI4" s="51" t="s">
        <v>53</v>
      </c>
      <c r="BJ4" s="51" t="s">
        <v>54</v>
      </c>
      <c r="BK4" s="51" t="s">
        <v>55</v>
      </c>
      <c r="BL4" s="51" t="s">
        <v>56</v>
      </c>
      <c r="BM4" s="51" t="s">
        <v>57</v>
      </c>
      <c r="BN4" s="118" t="s">
        <v>50</v>
      </c>
      <c r="BO4" s="118" t="s">
        <v>51</v>
      </c>
      <c r="BP4" s="118" t="s">
        <v>52</v>
      </c>
      <c r="BQ4" s="118" t="s">
        <v>17</v>
      </c>
      <c r="BR4" s="118" t="s">
        <v>53</v>
      </c>
      <c r="BS4" s="118" t="s">
        <v>54</v>
      </c>
      <c r="BT4" s="118" t="s">
        <v>55</v>
      </c>
      <c r="BU4" s="118" t="s">
        <v>56</v>
      </c>
      <c r="BV4" s="118" t="s">
        <v>57</v>
      </c>
      <c r="BW4" s="52" t="s">
        <v>50</v>
      </c>
      <c r="BX4" s="52" t="s">
        <v>51</v>
      </c>
      <c r="BY4" s="52" t="s">
        <v>52</v>
      </c>
      <c r="BZ4" s="52" t="s">
        <v>17</v>
      </c>
      <c r="CA4" s="52" t="s">
        <v>53</v>
      </c>
      <c r="CB4" s="52" t="s">
        <v>54</v>
      </c>
      <c r="CC4" s="52" t="s">
        <v>55</v>
      </c>
      <c r="CD4" s="52" t="s">
        <v>56</v>
      </c>
      <c r="CE4" s="52" t="s">
        <v>57</v>
      </c>
      <c r="CF4" s="53" t="s">
        <v>50</v>
      </c>
      <c r="CG4" s="53" t="s">
        <v>51</v>
      </c>
      <c r="CH4" s="53" t="s">
        <v>52</v>
      </c>
      <c r="CI4" s="53" t="s">
        <v>17</v>
      </c>
      <c r="CJ4" s="53" t="s">
        <v>53</v>
      </c>
      <c r="CK4" s="53" t="s">
        <v>54</v>
      </c>
      <c r="CL4" s="53" t="s">
        <v>55</v>
      </c>
      <c r="CM4" s="53" t="s">
        <v>56</v>
      </c>
      <c r="CN4" s="53" t="s">
        <v>57</v>
      </c>
      <c r="CO4" s="159"/>
      <c r="CP4" s="162"/>
      <c r="CQ4" s="54" t="s">
        <v>58</v>
      </c>
      <c r="CR4" s="54" t="s">
        <v>59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0.775</v>
      </c>
      <c r="B6" s="203" t="s">
        <v>60</v>
      </c>
      <c r="C6" s="203"/>
      <c r="D6" s="203" t="s">
        <v>61</v>
      </c>
      <c r="E6" s="203" t="s">
        <v>62</v>
      </c>
      <c r="F6" s="203" t="s">
        <v>63</v>
      </c>
      <c r="G6" s="203" t="s">
        <v>64</v>
      </c>
      <c r="H6" s="90" t="s">
        <v>65</v>
      </c>
      <c r="I6" s="90" t="s">
        <v>66</v>
      </c>
      <c r="J6" s="188">
        <v>120000</v>
      </c>
      <c r="K6" s="81">
        <v>18</v>
      </c>
      <c r="L6" s="81">
        <v>0</v>
      </c>
      <c r="M6" s="81">
        <v>46</v>
      </c>
      <c r="N6" s="91">
        <v>7</v>
      </c>
      <c r="O6" s="92">
        <v>0</v>
      </c>
      <c r="P6" s="93">
        <f>N6+O6</f>
        <v>7</v>
      </c>
      <c r="Q6" s="82">
        <f>IFERROR(P6/M6,"-")</f>
        <v>0.15217391304348</v>
      </c>
      <c r="R6" s="81">
        <v>0</v>
      </c>
      <c r="S6" s="81">
        <v>1</v>
      </c>
      <c r="T6" s="82">
        <f>IFERROR(S6/(O6+P6),"-")</f>
        <v>0.14285714285714</v>
      </c>
      <c r="U6" s="182">
        <f>IFERROR(J6/SUM(P6:P7),"-")</f>
        <v>8571.4285714286</v>
      </c>
      <c r="V6" s="84">
        <v>0</v>
      </c>
      <c r="W6" s="82">
        <f>IF(P6=0,"-",V6/P6)</f>
        <v>0</v>
      </c>
      <c r="X6" s="186">
        <v>0</v>
      </c>
      <c r="Y6" s="187">
        <f>IFERROR(X6/P6,"-")</f>
        <v>0</v>
      </c>
      <c r="Z6" s="187" t="str">
        <f>IFERROR(X6/V6,"-")</f>
        <v>-</v>
      </c>
      <c r="AA6" s="188">
        <f>SUM(X6:X7)-SUM(J6:J7)</f>
        <v>-27000</v>
      </c>
      <c r="AB6" s="85">
        <f>SUM(X6:X7)/SUM(J6:J7)</f>
        <v>0.775</v>
      </c>
      <c r="AC6" s="79"/>
      <c r="AD6" s="94"/>
      <c r="AE6" s="95">
        <f>IF(P6=0,"",IF(AD6=0,"",(AD6/P6)))</f>
        <v>0</v>
      </c>
      <c r="AF6" s="94"/>
      <c r="AG6" s="96" t="str">
        <f>IFERROR(AF6/AD6,"-")</f>
        <v>-</v>
      </c>
      <c r="AH6" s="97"/>
      <c r="AI6" s="98" t="str">
        <f>IFERROR(AH6/AD6,"-")</f>
        <v>-</v>
      </c>
      <c r="AJ6" s="99"/>
      <c r="AK6" s="99"/>
      <c r="AL6" s="99"/>
      <c r="AM6" s="100"/>
      <c r="AN6" s="101">
        <f>IF(P6=0,"",IF(AM6=0,"",(AM6/P6)))</f>
        <v>0</v>
      </c>
      <c r="AO6" s="100"/>
      <c r="AP6" s="102" t="str">
        <f>IFERROR(AP6/AM6,"-")</f>
        <v>-</v>
      </c>
      <c r="AQ6" s="103"/>
      <c r="AR6" s="104" t="str">
        <f>IFERROR(AQ6/AM6,"-")</f>
        <v>-</v>
      </c>
      <c r="AS6" s="105"/>
      <c r="AT6" s="105"/>
      <c r="AU6" s="105"/>
      <c r="AV6" s="106">
        <v>1</v>
      </c>
      <c r="AW6" s="107">
        <f>IF(P6=0,"",IF(AV6=0,"",(AV6/P6)))</f>
        <v>0.14285714285714</v>
      </c>
      <c r="AX6" s="106"/>
      <c r="AY6" s="108">
        <f>IFERROR(AX6/AV6,"-")</f>
        <v>0</v>
      </c>
      <c r="AZ6" s="109"/>
      <c r="BA6" s="110">
        <f>IFERROR(AZ6/AV6,"-")</f>
        <v>0</v>
      </c>
      <c r="BB6" s="111"/>
      <c r="BC6" s="111"/>
      <c r="BD6" s="111"/>
      <c r="BE6" s="112">
        <v>3</v>
      </c>
      <c r="BF6" s="113">
        <f>IF(P6=0,"",IF(BE6=0,"",(BE6/P6)))</f>
        <v>0.42857142857143</v>
      </c>
      <c r="BG6" s="112"/>
      <c r="BH6" s="114">
        <f>IFERROR(BG6/BE6,"-")</f>
        <v>0</v>
      </c>
      <c r="BI6" s="115"/>
      <c r="BJ6" s="116">
        <f>IFERROR(BI6/BE6,"-")</f>
        <v>0</v>
      </c>
      <c r="BK6" s="117"/>
      <c r="BL6" s="117"/>
      <c r="BM6" s="117"/>
      <c r="BN6" s="119">
        <v>2</v>
      </c>
      <c r="BO6" s="120">
        <f>IF(P6=0,"",IF(BN6=0,"",(BN6/P6)))</f>
        <v>0.28571428571429</v>
      </c>
      <c r="BP6" s="121"/>
      <c r="BQ6" s="122">
        <f>IFERROR(BP6/BN6,"-")</f>
        <v>0</v>
      </c>
      <c r="BR6" s="123"/>
      <c r="BS6" s="124">
        <f>IFERROR(BR6/BN6,"-")</f>
        <v>0</v>
      </c>
      <c r="BT6" s="125"/>
      <c r="BU6" s="125"/>
      <c r="BV6" s="125"/>
      <c r="BW6" s="126">
        <v>1</v>
      </c>
      <c r="BX6" s="127">
        <f>IF(P6=0,"",IF(BW6=0,"",(BW6/P6)))</f>
        <v>0.14285714285714</v>
      </c>
      <c r="BY6" s="128"/>
      <c r="BZ6" s="129">
        <f>IFERROR(BY6/BW6,"-")</f>
        <v>0</v>
      </c>
      <c r="CA6" s="130"/>
      <c r="CB6" s="131">
        <f>IFERROR(CA6/BW6,"-")</f>
        <v>0</v>
      </c>
      <c r="CC6" s="132"/>
      <c r="CD6" s="132"/>
      <c r="CE6" s="132"/>
      <c r="CF6" s="133"/>
      <c r="CG6" s="134">
        <f>IF(P6=0,"",IF(CF6=0,"",(CF6/P6)))</f>
        <v>0</v>
      </c>
      <c r="CH6" s="135"/>
      <c r="CI6" s="136" t="str">
        <f>IFERROR(CH6/CF6,"-")</f>
        <v>-</v>
      </c>
      <c r="CJ6" s="137"/>
      <c r="CK6" s="138" t="str">
        <f>IFERROR(CJ6/CF6,"-")</f>
        <v>-</v>
      </c>
      <c r="CL6" s="139"/>
      <c r="CM6" s="139"/>
      <c r="CN6" s="139"/>
      <c r="CO6" s="140">
        <v>0</v>
      </c>
      <c r="CP6" s="141">
        <v>0</v>
      </c>
      <c r="CQ6" s="141"/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/>
      <c r="B7" s="203" t="s">
        <v>67</v>
      </c>
      <c r="C7" s="203"/>
      <c r="D7" s="203" t="s">
        <v>61</v>
      </c>
      <c r="E7" s="203" t="s">
        <v>62</v>
      </c>
      <c r="F7" s="203" t="s">
        <v>68</v>
      </c>
      <c r="G7" s="203"/>
      <c r="H7" s="90"/>
      <c r="I7" s="90"/>
      <c r="J7" s="188"/>
      <c r="K7" s="81">
        <v>43</v>
      </c>
      <c r="L7" s="81">
        <v>30</v>
      </c>
      <c r="M7" s="81">
        <v>23</v>
      </c>
      <c r="N7" s="91">
        <v>7</v>
      </c>
      <c r="O7" s="92">
        <v>0</v>
      </c>
      <c r="P7" s="93">
        <f>N7+O7</f>
        <v>7</v>
      </c>
      <c r="Q7" s="82">
        <f>IFERROR(P7/M7,"-")</f>
        <v>0.30434782608696</v>
      </c>
      <c r="R7" s="81">
        <v>3</v>
      </c>
      <c r="S7" s="81">
        <v>0</v>
      </c>
      <c r="T7" s="82">
        <f>IFERROR(S7/(O7+P7),"-")</f>
        <v>0</v>
      </c>
      <c r="U7" s="182"/>
      <c r="V7" s="84">
        <v>3</v>
      </c>
      <c r="W7" s="82">
        <f>IF(P7=0,"-",V7/P7)</f>
        <v>0.42857142857143</v>
      </c>
      <c r="X7" s="186">
        <v>93000</v>
      </c>
      <c r="Y7" s="187">
        <f>IFERROR(X7/P7,"-")</f>
        <v>13285.714285714</v>
      </c>
      <c r="Z7" s="187">
        <f>IFERROR(X7/V7,"-")</f>
        <v>31000</v>
      </c>
      <c r="AA7" s="188"/>
      <c r="AB7" s="85"/>
      <c r="AC7" s="79"/>
      <c r="AD7" s="94"/>
      <c r="AE7" s="95">
        <f>IF(P7=0,"",IF(AD7=0,"",(AD7/P7)))</f>
        <v>0</v>
      </c>
      <c r="AF7" s="94"/>
      <c r="AG7" s="96" t="str">
        <f>IFERROR(AF7/AD7,"-")</f>
        <v>-</v>
      </c>
      <c r="AH7" s="97"/>
      <c r="AI7" s="98" t="str">
        <f>IFERROR(AH7/AD7,"-")</f>
        <v>-</v>
      </c>
      <c r="AJ7" s="99"/>
      <c r="AK7" s="99"/>
      <c r="AL7" s="99"/>
      <c r="AM7" s="100"/>
      <c r="AN7" s="101">
        <f>IF(P7=0,"",IF(AM7=0,"",(AM7/P7)))</f>
        <v>0</v>
      </c>
      <c r="AO7" s="100"/>
      <c r="AP7" s="102" t="str">
        <f>IFERROR(AP7/AM7,"-")</f>
        <v>-</v>
      </c>
      <c r="AQ7" s="103"/>
      <c r="AR7" s="104" t="str">
        <f>IFERROR(AQ7/AM7,"-")</f>
        <v>-</v>
      </c>
      <c r="AS7" s="105"/>
      <c r="AT7" s="105"/>
      <c r="AU7" s="105"/>
      <c r="AV7" s="106"/>
      <c r="AW7" s="107">
        <f>IF(P7=0,"",IF(AV7=0,"",(AV7/P7)))</f>
        <v>0</v>
      </c>
      <c r="AX7" s="106"/>
      <c r="AY7" s="108" t="str">
        <f>IFERROR(AX7/AV7,"-")</f>
        <v>-</v>
      </c>
      <c r="AZ7" s="109"/>
      <c r="BA7" s="110" t="str">
        <f>IFERROR(AZ7/AV7,"-")</f>
        <v>-</v>
      </c>
      <c r="BB7" s="111"/>
      <c r="BC7" s="111"/>
      <c r="BD7" s="111"/>
      <c r="BE7" s="112"/>
      <c r="BF7" s="113">
        <f>IF(P7=0,"",IF(BE7=0,"",(BE7/P7)))</f>
        <v>0</v>
      </c>
      <c r="BG7" s="112"/>
      <c r="BH7" s="114" t="str">
        <f>IFERROR(BG7/BE7,"-")</f>
        <v>-</v>
      </c>
      <c r="BI7" s="115"/>
      <c r="BJ7" s="116" t="str">
        <f>IFERROR(BI7/BE7,"-")</f>
        <v>-</v>
      </c>
      <c r="BK7" s="117"/>
      <c r="BL7" s="117"/>
      <c r="BM7" s="117"/>
      <c r="BN7" s="119">
        <v>1</v>
      </c>
      <c r="BO7" s="120">
        <f>IF(P7=0,"",IF(BN7=0,"",(BN7/P7)))</f>
        <v>0.14285714285714</v>
      </c>
      <c r="BP7" s="121">
        <v>1</v>
      </c>
      <c r="BQ7" s="122">
        <f>IFERROR(BP7/BN7,"-")</f>
        <v>1</v>
      </c>
      <c r="BR7" s="123">
        <v>8000</v>
      </c>
      <c r="BS7" s="124">
        <f>IFERROR(BR7/BN7,"-")</f>
        <v>8000</v>
      </c>
      <c r="BT7" s="125"/>
      <c r="BU7" s="125">
        <v>1</v>
      </c>
      <c r="BV7" s="125"/>
      <c r="BW7" s="126">
        <v>5</v>
      </c>
      <c r="BX7" s="127">
        <f>IF(P7=0,"",IF(BW7=0,"",(BW7/P7)))</f>
        <v>0.71428571428571</v>
      </c>
      <c r="BY7" s="128">
        <v>2</v>
      </c>
      <c r="BZ7" s="129">
        <f>IFERROR(BY7/BW7,"-")</f>
        <v>0.4</v>
      </c>
      <c r="CA7" s="130">
        <v>85000</v>
      </c>
      <c r="CB7" s="131">
        <f>IFERROR(CA7/BW7,"-")</f>
        <v>17000</v>
      </c>
      <c r="CC7" s="132">
        <v>1</v>
      </c>
      <c r="CD7" s="132"/>
      <c r="CE7" s="132">
        <v>1</v>
      </c>
      <c r="CF7" s="133">
        <v>1</v>
      </c>
      <c r="CG7" s="134">
        <f>IF(P7=0,"",IF(CF7=0,"",(CF7/P7)))</f>
        <v>0.14285714285714</v>
      </c>
      <c r="CH7" s="135"/>
      <c r="CI7" s="136">
        <f>IFERROR(CH7/CF7,"-")</f>
        <v>0</v>
      </c>
      <c r="CJ7" s="137"/>
      <c r="CK7" s="138">
        <f>IFERROR(CJ7/CF7,"-")</f>
        <v>0</v>
      </c>
      <c r="CL7" s="139"/>
      <c r="CM7" s="139"/>
      <c r="CN7" s="139"/>
      <c r="CO7" s="140">
        <v>3</v>
      </c>
      <c r="CP7" s="141">
        <v>93000</v>
      </c>
      <c r="CQ7" s="141">
        <v>80000</v>
      </c>
      <c r="CR7" s="141"/>
      <c r="CS7" s="142" t="str">
        <f>IF(AND(CQ7=0,CR7=0),"",IF(AND(CQ7&lt;=100000,CR7&lt;=100000),"",IF(CQ7/CP7&gt;0.7,"男高",IF(CR7/CP7&gt;0.7,"女高",""))))</f>
        <v/>
      </c>
    </row>
    <row r="8" spans="1:98">
      <c r="A8" s="80">
        <f>AB8</f>
        <v>1.7933333333333</v>
      </c>
      <c r="B8" s="203" t="s">
        <v>69</v>
      </c>
      <c r="C8" s="203"/>
      <c r="D8" s="203" t="s">
        <v>61</v>
      </c>
      <c r="E8" s="203" t="s">
        <v>70</v>
      </c>
      <c r="F8" s="203" t="s">
        <v>63</v>
      </c>
      <c r="G8" s="203" t="s">
        <v>71</v>
      </c>
      <c r="H8" s="90" t="s">
        <v>65</v>
      </c>
      <c r="I8" s="204" t="s">
        <v>72</v>
      </c>
      <c r="J8" s="188">
        <v>150000</v>
      </c>
      <c r="K8" s="81">
        <v>10</v>
      </c>
      <c r="L8" s="81">
        <v>0</v>
      </c>
      <c r="M8" s="81">
        <v>61</v>
      </c>
      <c r="N8" s="91">
        <v>5</v>
      </c>
      <c r="O8" s="92">
        <v>0</v>
      </c>
      <c r="P8" s="93">
        <f>N8+O8</f>
        <v>5</v>
      </c>
      <c r="Q8" s="82">
        <f>IFERROR(P8/M8,"-")</f>
        <v>0.081967213114754</v>
      </c>
      <c r="R8" s="81">
        <v>1</v>
      </c>
      <c r="S8" s="81">
        <v>1</v>
      </c>
      <c r="T8" s="82">
        <f>IFERROR(S8/(O8+P8),"-")</f>
        <v>0.2</v>
      </c>
      <c r="U8" s="182">
        <f>IFERROR(J8/SUM(P8:P9),"-")</f>
        <v>12500</v>
      </c>
      <c r="V8" s="84">
        <v>2</v>
      </c>
      <c r="W8" s="82">
        <f>IF(P8=0,"-",V8/P8)</f>
        <v>0.4</v>
      </c>
      <c r="X8" s="186">
        <v>266000</v>
      </c>
      <c r="Y8" s="187">
        <f>IFERROR(X8/P8,"-")</f>
        <v>53200</v>
      </c>
      <c r="Z8" s="187">
        <f>IFERROR(X8/V8,"-")</f>
        <v>133000</v>
      </c>
      <c r="AA8" s="188">
        <f>SUM(X8:X9)-SUM(J8:J9)</f>
        <v>119000</v>
      </c>
      <c r="AB8" s="85">
        <f>SUM(X8:X9)/SUM(J8:J9)</f>
        <v>1.7933333333333</v>
      </c>
      <c r="AC8" s="79"/>
      <c r="AD8" s="94"/>
      <c r="AE8" s="95">
        <f>IF(P8=0,"",IF(AD8=0,"",(AD8/P8)))</f>
        <v>0</v>
      </c>
      <c r="AF8" s="94"/>
      <c r="AG8" s="96" t="str">
        <f>IFERROR(AF8/AD8,"-")</f>
        <v>-</v>
      </c>
      <c r="AH8" s="97"/>
      <c r="AI8" s="98" t="str">
        <f>IFERROR(AH8/AD8,"-")</f>
        <v>-</v>
      </c>
      <c r="AJ8" s="99"/>
      <c r="AK8" s="99"/>
      <c r="AL8" s="99"/>
      <c r="AM8" s="100"/>
      <c r="AN8" s="101">
        <f>IF(P8=0,"",IF(AM8=0,"",(AM8/P8)))</f>
        <v>0</v>
      </c>
      <c r="AO8" s="100"/>
      <c r="AP8" s="102" t="str">
        <f>IFERROR(AP8/AM8,"-")</f>
        <v>-</v>
      </c>
      <c r="AQ8" s="103"/>
      <c r="AR8" s="104" t="str">
        <f>IFERROR(AQ8/AM8,"-")</f>
        <v>-</v>
      </c>
      <c r="AS8" s="105"/>
      <c r="AT8" s="105"/>
      <c r="AU8" s="105"/>
      <c r="AV8" s="106"/>
      <c r="AW8" s="107">
        <f>IF(P8=0,"",IF(AV8=0,"",(AV8/P8)))</f>
        <v>0</v>
      </c>
      <c r="AX8" s="106"/>
      <c r="AY8" s="108" t="str">
        <f>IFERROR(AX8/AV8,"-")</f>
        <v>-</v>
      </c>
      <c r="AZ8" s="109"/>
      <c r="BA8" s="110" t="str">
        <f>IFERROR(AZ8/AV8,"-")</f>
        <v>-</v>
      </c>
      <c r="BB8" s="111"/>
      <c r="BC8" s="111"/>
      <c r="BD8" s="111"/>
      <c r="BE8" s="112"/>
      <c r="BF8" s="113">
        <f>IF(P8=0,"",IF(BE8=0,"",(BE8/P8)))</f>
        <v>0</v>
      </c>
      <c r="BG8" s="112"/>
      <c r="BH8" s="114" t="str">
        <f>IFERROR(BG8/BE8,"-")</f>
        <v>-</v>
      </c>
      <c r="BI8" s="115"/>
      <c r="BJ8" s="116" t="str">
        <f>IFERROR(BI8/BE8,"-")</f>
        <v>-</v>
      </c>
      <c r="BK8" s="117"/>
      <c r="BL8" s="117"/>
      <c r="BM8" s="117"/>
      <c r="BN8" s="119">
        <v>2</v>
      </c>
      <c r="BO8" s="120">
        <f>IF(P8=0,"",IF(BN8=0,"",(BN8/P8)))</f>
        <v>0.4</v>
      </c>
      <c r="BP8" s="121">
        <v>1</v>
      </c>
      <c r="BQ8" s="122">
        <f>IFERROR(BP8/BN8,"-")</f>
        <v>0.5</v>
      </c>
      <c r="BR8" s="123">
        <v>202000</v>
      </c>
      <c r="BS8" s="124">
        <f>IFERROR(BR8/BN8,"-")</f>
        <v>101000</v>
      </c>
      <c r="BT8" s="125"/>
      <c r="BU8" s="125"/>
      <c r="BV8" s="125">
        <v>1</v>
      </c>
      <c r="BW8" s="126">
        <v>3</v>
      </c>
      <c r="BX8" s="127">
        <f>IF(P8=0,"",IF(BW8=0,"",(BW8/P8)))</f>
        <v>0.6</v>
      </c>
      <c r="BY8" s="128">
        <v>1</v>
      </c>
      <c r="BZ8" s="129">
        <f>IFERROR(BY8/BW8,"-")</f>
        <v>0.33333333333333</v>
      </c>
      <c r="CA8" s="130">
        <v>64000</v>
      </c>
      <c r="CB8" s="131">
        <f>IFERROR(CA8/BW8,"-")</f>
        <v>21333.333333333</v>
      </c>
      <c r="CC8" s="132"/>
      <c r="CD8" s="132"/>
      <c r="CE8" s="132">
        <v>1</v>
      </c>
      <c r="CF8" s="133"/>
      <c r="CG8" s="134">
        <f>IF(P8=0,"",IF(CF8=0,"",(CF8/P8)))</f>
        <v>0</v>
      </c>
      <c r="CH8" s="135"/>
      <c r="CI8" s="136" t="str">
        <f>IFERROR(CH8/CF8,"-")</f>
        <v>-</v>
      </c>
      <c r="CJ8" s="137"/>
      <c r="CK8" s="138" t="str">
        <f>IFERROR(CJ8/CF8,"-")</f>
        <v>-</v>
      </c>
      <c r="CL8" s="139"/>
      <c r="CM8" s="139"/>
      <c r="CN8" s="139"/>
      <c r="CO8" s="140">
        <v>2</v>
      </c>
      <c r="CP8" s="141">
        <v>266000</v>
      </c>
      <c r="CQ8" s="141">
        <v>202000</v>
      </c>
      <c r="CR8" s="141"/>
      <c r="CS8" s="142" t="str">
        <f>IF(AND(CQ8=0,CR8=0),"",IF(AND(CQ8&lt;=100000,CR8&lt;=100000),"",IF(CQ8/CP8&gt;0.7,"男高",IF(CR8/CP8&gt;0.7,"女高",""))))</f>
        <v>男高</v>
      </c>
    </row>
    <row r="9" spans="1:98">
      <c r="A9" s="80"/>
      <c r="B9" s="203" t="s">
        <v>73</v>
      </c>
      <c r="C9" s="203"/>
      <c r="D9" s="203" t="s">
        <v>61</v>
      </c>
      <c r="E9" s="203" t="s">
        <v>70</v>
      </c>
      <c r="F9" s="203" t="s">
        <v>68</v>
      </c>
      <c r="G9" s="203"/>
      <c r="H9" s="90"/>
      <c r="I9" s="90"/>
      <c r="J9" s="188"/>
      <c r="K9" s="81">
        <v>112</v>
      </c>
      <c r="L9" s="81">
        <v>24</v>
      </c>
      <c r="M9" s="81">
        <v>51</v>
      </c>
      <c r="N9" s="91">
        <v>7</v>
      </c>
      <c r="O9" s="92">
        <v>0</v>
      </c>
      <c r="P9" s="93">
        <f>N9+O9</f>
        <v>7</v>
      </c>
      <c r="Q9" s="82">
        <f>IFERROR(P9/M9,"-")</f>
        <v>0.13725490196078</v>
      </c>
      <c r="R9" s="81">
        <v>0</v>
      </c>
      <c r="S9" s="81">
        <v>2</v>
      </c>
      <c r="T9" s="82">
        <f>IFERROR(S9/(O9+P9),"-")</f>
        <v>0.28571428571429</v>
      </c>
      <c r="U9" s="182"/>
      <c r="V9" s="84">
        <v>1</v>
      </c>
      <c r="W9" s="82">
        <f>IF(P9=0,"-",V9/P9)</f>
        <v>0.14285714285714</v>
      </c>
      <c r="X9" s="186">
        <v>3000</v>
      </c>
      <c r="Y9" s="187">
        <f>IFERROR(X9/P9,"-")</f>
        <v>428.57142857143</v>
      </c>
      <c r="Z9" s="187">
        <f>IFERROR(X9/V9,"-")</f>
        <v>3000</v>
      </c>
      <c r="AA9" s="188"/>
      <c r="AB9" s="85"/>
      <c r="AC9" s="79"/>
      <c r="AD9" s="94"/>
      <c r="AE9" s="95">
        <f>IF(P9=0,"",IF(AD9=0,"",(AD9/P9)))</f>
        <v>0</v>
      </c>
      <c r="AF9" s="94"/>
      <c r="AG9" s="96" t="str">
        <f>IFERROR(AF9/AD9,"-")</f>
        <v>-</v>
      </c>
      <c r="AH9" s="97"/>
      <c r="AI9" s="98" t="str">
        <f>IFERROR(AH9/AD9,"-")</f>
        <v>-</v>
      </c>
      <c r="AJ9" s="99"/>
      <c r="AK9" s="99"/>
      <c r="AL9" s="99"/>
      <c r="AM9" s="100"/>
      <c r="AN9" s="101">
        <f>IF(P9=0,"",IF(AM9=0,"",(AM9/P9)))</f>
        <v>0</v>
      </c>
      <c r="AO9" s="100"/>
      <c r="AP9" s="102" t="str">
        <f>IFERROR(AP9/AM9,"-")</f>
        <v>-</v>
      </c>
      <c r="AQ9" s="103"/>
      <c r="AR9" s="104" t="str">
        <f>IFERROR(AQ9/AM9,"-")</f>
        <v>-</v>
      </c>
      <c r="AS9" s="105"/>
      <c r="AT9" s="105"/>
      <c r="AU9" s="105"/>
      <c r="AV9" s="106"/>
      <c r="AW9" s="107">
        <f>IF(P9=0,"",IF(AV9=0,"",(AV9/P9)))</f>
        <v>0</v>
      </c>
      <c r="AX9" s="106"/>
      <c r="AY9" s="108" t="str">
        <f>IFERROR(AX9/AV9,"-")</f>
        <v>-</v>
      </c>
      <c r="AZ9" s="109"/>
      <c r="BA9" s="110" t="str">
        <f>IFERROR(AZ9/AV9,"-")</f>
        <v>-</v>
      </c>
      <c r="BB9" s="111"/>
      <c r="BC9" s="111"/>
      <c r="BD9" s="111"/>
      <c r="BE9" s="112">
        <v>2</v>
      </c>
      <c r="BF9" s="113">
        <f>IF(P9=0,"",IF(BE9=0,"",(BE9/P9)))</f>
        <v>0.28571428571429</v>
      </c>
      <c r="BG9" s="112"/>
      <c r="BH9" s="114">
        <f>IFERROR(BG9/BE9,"-")</f>
        <v>0</v>
      </c>
      <c r="BI9" s="115"/>
      <c r="BJ9" s="116">
        <f>IFERROR(BI9/BE9,"-")</f>
        <v>0</v>
      </c>
      <c r="BK9" s="117"/>
      <c r="BL9" s="117"/>
      <c r="BM9" s="117"/>
      <c r="BN9" s="119">
        <v>1</v>
      </c>
      <c r="BO9" s="120">
        <f>IF(P9=0,"",IF(BN9=0,"",(BN9/P9)))</f>
        <v>0.14285714285714</v>
      </c>
      <c r="BP9" s="121"/>
      <c r="BQ9" s="122">
        <f>IFERROR(BP9/BN9,"-")</f>
        <v>0</v>
      </c>
      <c r="BR9" s="123"/>
      <c r="BS9" s="124">
        <f>IFERROR(BR9/BN9,"-")</f>
        <v>0</v>
      </c>
      <c r="BT9" s="125"/>
      <c r="BU9" s="125"/>
      <c r="BV9" s="125"/>
      <c r="BW9" s="126">
        <v>3</v>
      </c>
      <c r="BX9" s="127">
        <f>IF(P9=0,"",IF(BW9=0,"",(BW9/P9)))</f>
        <v>0.42857142857143</v>
      </c>
      <c r="BY9" s="128">
        <v>1</v>
      </c>
      <c r="BZ9" s="129">
        <f>IFERROR(BY9/BW9,"-")</f>
        <v>0.33333333333333</v>
      </c>
      <c r="CA9" s="130">
        <v>3000</v>
      </c>
      <c r="CB9" s="131">
        <f>IFERROR(CA9/BW9,"-")</f>
        <v>1000</v>
      </c>
      <c r="CC9" s="132">
        <v>1</v>
      </c>
      <c r="CD9" s="132"/>
      <c r="CE9" s="132"/>
      <c r="CF9" s="133">
        <v>1</v>
      </c>
      <c r="CG9" s="134">
        <f>IF(P9=0,"",IF(CF9=0,"",(CF9/P9)))</f>
        <v>0.14285714285714</v>
      </c>
      <c r="CH9" s="135"/>
      <c r="CI9" s="136">
        <f>IFERROR(CH9/CF9,"-")</f>
        <v>0</v>
      </c>
      <c r="CJ9" s="137"/>
      <c r="CK9" s="138">
        <f>IFERROR(CJ9/CF9,"-")</f>
        <v>0</v>
      </c>
      <c r="CL9" s="139"/>
      <c r="CM9" s="139"/>
      <c r="CN9" s="139"/>
      <c r="CO9" s="140">
        <v>1</v>
      </c>
      <c r="CP9" s="141">
        <v>3000</v>
      </c>
      <c r="CQ9" s="141">
        <v>3000</v>
      </c>
      <c r="CR9" s="141"/>
      <c r="CS9" s="142" t="str">
        <f>IF(AND(CQ9=0,CR9=0),"",IF(AND(CQ9&lt;=100000,CR9&lt;=100000),"",IF(CQ9/CP9&gt;0.7,"男高",IF(CR9/CP9&gt;0.7,"女高",""))))</f>
        <v/>
      </c>
    </row>
    <row r="10" spans="1:98">
      <c r="A10" s="80">
        <f>AB10</f>
        <v>0.30769230769231</v>
      </c>
      <c r="B10" s="203" t="s">
        <v>74</v>
      </c>
      <c r="C10" s="203"/>
      <c r="D10" s="203" t="s">
        <v>75</v>
      </c>
      <c r="E10" s="203" t="s">
        <v>76</v>
      </c>
      <c r="F10" s="203" t="s">
        <v>63</v>
      </c>
      <c r="G10" s="203" t="s">
        <v>77</v>
      </c>
      <c r="H10" s="90" t="s">
        <v>65</v>
      </c>
      <c r="I10" s="204" t="s">
        <v>78</v>
      </c>
      <c r="J10" s="188">
        <v>130000</v>
      </c>
      <c r="K10" s="81">
        <v>12</v>
      </c>
      <c r="L10" s="81">
        <v>0</v>
      </c>
      <c r="M10" s="81">
        <v>35</v>
      </c>
      <c r="N10" s="91">
        <v>4</v>
      </c>
      <c r="O10" s="92">
        <v>0</v>
      </c>
      <c r="P10" s="93">
        <f>N10+O10</f>
        <v>4</v>
      </c>
      <c r="Q10" s="82">
        <f>IFERROR(P10/M10,"-")</f>
        <v>0.11428571428571</v>
      </c>
      <c r="R10" s="81">
        <v>0</v>
      </c>
      <c r="S10" s="81">
        <v>2</v>
      </c>
      <c r="T10" s="82">
        <f>IFERROR(S10/(O10+P10),"-")</f>
        <v>0.5</v>
      </c>
      <c r="U10" s="182">
        <f>IFERROR(J10/SUM(P10:P11),"-")</f>
        <v>21666.666666667</v>
      </c>
      <c r="V10" s="84">
        <v>1</v>
      </c>
      <c r="W10" s="82">
        <f>IF(P10=0,"-",V10/P10)</f>
        <v>0.25</v>
      </c>
      <c r="X10" s="186">
        <v>40000</v>
      </c>
      <c r="Y10" s="187">
        <f>IFERROR(X10/P10,"-")</f>
        <v>10000</v>
      </c>
      <c r="Z10" s="187">
        <f>IFERROR(X10/V10,"-")</f>
        <v>40000</v>
      </c>
      <c r="AA10" s="188">
        <f>SUM(X10:X11)-SUM(J10:J11)</f>
        <v>-90000</v>
      </c>
      <c r="AB10" s="85">
        <f>SUM(X10:X11)/SUM(J10:J11)</f>
        <v>0.30769230769231</v>
      </c>
      <c r="AC10" s="79"/>
      <c r="AD10" s="94"/>
      <c r="AE10" s="95">
        <f>IF(P10=0,"",IF(AD10=0,"",(AD10/P10)))</f>
        <v>0</v>
      </c>
      <c r="AF10" s="94"/>
      <c r="AG10" s="96" t="str">
        <f>IFERROR(AF10/AD10,"-")</f>
        <v>-</v>
      </c>
      <c r="AH10" s="97"/>
      <c r="AI10" s="98" t="str">
        <f>IFERROR(AH10/AD10,"-")</f>
        <v>-</v>
      </c>
      <c r="AJ10" s="99"/>
      <c r="AK10" s="99"/>
      <c r="AL10" s="99"/>
      <c r="AM10" s="100"/>
      <c r="AN10" s="101">
        <f>IF(P10=0,"",IF(AM10=0,"",(AM10/P10)))</f>
        <v>0</v>
      </c>
      <c r="AO10" s="100"/>
      <c r="AP10" s="102" t="str">
        <f>IFERROR(AP10/AM10,"-")</f>
        <v>-</v>
      </c>
      <c r="AQ10" s="103"/>
      <c r="AR10" s="104" t="str">
        <f>IFERROR(AQ10/AM10,"-")</f>
        <v>-</v>
      </c>
      <c r="AS10" s="105"/>
      <c r="AT10" s="105"/>
      <c r="AU10" s="105"/>
      <c r="AV10" s="106"/>
      <c r="AW10" s="107">
        <f>IF(P10=0,"",IF(AV10=0,"",(AV10/P10)))</f>
        <v>0</v>
      </c>
      <c r="AX10" s="106"/>
      <c r="AY10" s="108" t="str">
        <f>IFERROR(AX10/AV10,"-")</f>
        <v>-</v>
      </c>
      <c r="AZ10" s="109"/>
      <c r="BA10" s="110" t="str">
        <f>IFERROR(AZ10/AV10,"-")</f>
        <v>-</v>
      </c>
      <c r="BB10" s="111"/>
      <c r="BC10" s="111"/>
      <c r="BD10" s="111"/>
      <c r="BE10" s="112">
        <v>1</v>
      </c>
      <c r="BF10" s="113">
        <f>IF(P10=0,"",IF(BE10=0,"",(BE10/P10)))</f>
        <v>0.25</v>
      </c>
      <c r="BG10" s="112"/>
      <c r="BH10" s="114">
        <f>IFERROR(BG10/BE10,"-")</f>
        <v>0</v>
      </c>
      <c r="BI10" s="115"/>
      <c r="BJ10" s="116">
        <f>IFERROR(BI10/BE10,"-")</f>
        <v>0</v>
      </c>
      <c r="BK10" s="117"/>
      <c r="BL10" s="117"/>
      <c r="BM10" s="117"/>
      <c r="BN10" s="119">
        <v>3</v>
      </c>
      <c r="BO10" s="120">
        <f>IF(P10=0,"",IF(BN10=0,"",(BN10/P10)))</f>
        <v>0.75</v>
      </c>
      <c r="BP10" s="121">
        <v>1</v>
      </c>
      <c r="BQ10" s="122">
        <f>IFERROR(BP10/BN10,"-")</f>
        <v>0.33333333333333</v>
      </c>
      <c r="BR10" s="123">
        <v>40000</v>
      </c>
      <c r="BS10" s="124">
        <f>IFERROR(BR10/BN10,"-")</f>
        <v>13333.333333333</v>
      </c>
      <c r="BT10" s="125"/>
      <c r="BU10" s="125"/>
      <c r="BV10" s="125">
        <v>1</v>
      </c>
      <c r="BW10" s="126"/>
      <c r="BX10" s="127">
        <f>IF(P10=0,"",IF(BW10=0,"",(BW10/P10)))</f>
        <v>0</v>
      </c>
      <c r="BY10" s="128"/>
      <c r="BZ10" s="129" t="str">
        <f>IFERROR(BY10/BW10,"-")</f>
        <v>-</v>
      </c>
      <c r="CA10" s="130"/>
      <c r="CB10" s="131" t="str">
        <f>IFERROR(CA10/BW10,"-")</f>
        <v>-</v>
      </c>
      <c r="CC10" s="132"/>
      <c r="CD10" s="132"/>
      <c r="CE10" s="132"/>
      <c r="CF10" s="133"/>
      <c r="CG10" s="134">
        <f>IF(P10=0,"",IF(CF10=0,"",(CF10/P10)))</f>
        <v>0</v>
      </c>
      <c r="CH10" s="135"/>
      <c r="CI10" s="136" t="str">
        <f>IFERROR(CH10/CF10,"-")</f>
        <v>-</v>
      </c>
      <c r="CJ10" s="137"/>
      <c r="CK10" s="138" t="str">
        <f>IFERROR(CJ10/CF10,"-")</f>
        <v>-</v>
      </c>
      <c r="CL10" s="139"/>
      <c r="CM10" s="139"/>
      <c r="CN10" s="139"/>
      <c r="CO10" s="140">
        <v>1</v>
      </c>
      <c r="CP10" s="141">
        <v>40000</v>
      </c>
      <c r="CQ10" s="141">
        <v>40000</v>
      </c>
      <c r="CR10" s="141"/>
      <c r="CS10" s="142" t="str">
        <f>IF(AND(CQ10=0,CR10=0),"",IF(AND(CQ10&lt;=100000,CR10&lt;=100000),"",IF(CQ10/CP10&gt;0.7,"男高",IF(CR10/CP10&gt;0.7,"女高",""))))</f>
        <v/>
      </c>
    </row>
    <row r="11" spans="1:98">
      <c r="A11" s="80"/>
      <c r="B11" s="203" t="s">
        <v>79</v>
      </c>
      <c r="C11" s="203"/>
      <c r="D11" s="203" t="s">
        <v>75</v>
      </c>
      <c r="E11" s="203" t="s">
        <v>76</v>
      </c>
      <c r="F11" s="203" t="s">
        <v>68</v>
      </c>
      <c r="G11" s="203"/>
      <c r="H11" s="90"/>
      <c r="I11" s="90"/>
      <c r="J11" s="188"/>
      <c r="K11" s="81">
        <v>77</v>
      </c>
      <c r="L11" s="81">
        <v>24</v>
      </c>
      <c r="M11" s="81">
        <v>27</v>
      </c>
      <c r="N11" s="91">
        <v>2</v>
      </c>
      <c r="O11" s="92">
        <v>0</v>
      </c>
      <c r="P11" s="93">
        <f>N11+O11</f>
        <v>2</v>
      </c>
      <c r="Q11" s="82">
        <f>IFERROR(P11/M11,"-")</f>
        <v>0.074074074074074</v>
      </c>
      <c r="R11" s="81">
        <v>0</v>
      </c>
      <c r="S11" s="81">
        <v>1</v>
      </c>
      <c r="T11" s="82">
        <f>IFERROR(S11/(O11+P11),"-")</f>
        <v>0.5</v>
      </c>
      <c r="U11" s="182"/>
      <c r="V11" s="84">
        <v>0</v>
      </c>
      <c r="W11" s="82">
        <f>IF(P11=0,"-",V11/P11)</f>
        <v>0</v>
      </c>
      <c r="X11" s="186">
        <v>0</v>
      </c>
      <c r="Y11" s="187">
        <f>IFERROR(X11/P11,"-")</f>
        <v>0</v>
      </c>
      <c r="Z11" s="187" t="str">
        <f>IFERROR(X11/V11,"-")</f>
        <v>-</v>
      </c>
      <c r="AA11" s="188"/>
      <c r="AB11" s="85"/>
      <c r="AC11" s="79"/>
      <c r="AD11" s="94"/>
      <c r="AE11" s="95">
        <f>IF(P11=0,"",IF(AD11=0,"",(AD11/P11)))</f>
        <v>0</v>
      </c>
      <c r="AF11" s="94"/>
      <c r="AG11" s="96" t="str">
        <f>IFERROR(AF11/AD11,"-")</f>
        <v>-</v>
      </c>
      <c r="AH11" s="97"/>
      <c r="AI11" s="98" t="str">
        <f>IFERROR(AH11/AD11,"-")</f>
        <v>-</v>
      </c>
      <c r="AJ11" s="99"/>
      <c r="AK11" s="99"/>
      <c r="AL11" s="99"/>
      <c r="AM11" s="100"/>
      <c r="AN11" s="101">
        <f>IF(P11=0,"",IF(AM11=0,"",(AM11/P11)))</f>
        <v>0</v>
      </c>
      <c r="AO11" s="100"/>
      <c r="AP11" s="102" t="str">
        <f>IFERROR(AP11/AM11,"-")</f>
        <v>-</v>
      </c>
      <c r="AQ11" s="103"/>
      <c r="AR11" s="104" t="str">
        <f>IFERROR(AQ11/AM11,"-")</f>
        <v>-</v>
      </c>
      <c r="AS11" s="105"/>
      <c r="AT11" s="105"/>
      <c r="AU11" s="105"/>
      <c r="AV11" s="106"/>
      <c r="AW11" s="107">
        <f>IF(P11=0,"",IF(AV11=0,"",(AV11/P11)))</f>
        <v>0</v>
      </c>
      <c r="AX11" s="106"/>
      <c r="AY11" s="108" t="str">
        <f>IFERROR(AX11/AV11,"-")</f>
        <v>-</v>
      </c>
      <c r="AZ11" s="109"/>
      <c r="BA11" s="110" t="str">
        <f>IFERROR(AZ11/AV11,"-")</f>
        <v>-</v>
      </c>
      <c r="BB11" s="111"/>
      <c r="BC11" s="111"/>
      <c r="BD11" s="111"/>
      <c r="BE11" s="112"/>
      <c r="BF11" s="113">
        <f>IF(P11=0,"",IF(BE11=0,"",(BE11/P11)))</f>
        <v>0</v>
      </c>
      <c r="BG11" s="112"/>
      <c r="BH11" s="114" t="str">
        <f>IFERROR(BG11/BE11,"-")</f>
        <v>-</v>
      </c>
      <c r="BI11" s="115"/>
      <c r="BJ11" s="116" t="str">
        <f>IFERROR(BI11/BE11,"-")</f>
        <v>-</v>
      </c>
      <c r="BK11" s="117"/>
      <c r="BL11" s="117"/>
      <c r="BM11" s="117"/>
      <c r="BN11" s="119"/>
      <c r="BO11" s="120">
        <f>IF(P11=0,"",IF(BN11=0,"",(BN11/P11)))</f>
        <v>0</v>
      </c>
      <c r="BP11" s="121"/>
      <c r="BQ11" s="122" t="str">
        <f>IFERROR(BP11/BN11,"-")</f>
        <v>-</v>
      </c>
      <c r="BR11" s="123"/>
      <c r="BS11" s="124" t="str">
        <f>IFERROR(BR11/BN11,"-")</f>
        <v>-</v>
      </c>
      <c r="BT11" s="125"/>
      <c r="BU11" s="125"/>
      <c r="BV11" s="125"/>
      <c r="BW11" s="126">
        <v>2</v>
      </c>
      <c r="BX11" s="127">
        <f>IF(P11=0,"",IF(BW11=0,"",(BW11/P11)))</f>
        <v>1</v>
      </c>
      <c r="BY11" s="128"/>
      <c r="BZ11" s="129">
        <f>IFERROR(BY11/BW11,"-")</f>
        <v>0</v>
      </c>
      <c r="CA11" s="130"/>
      <c r="CB11" s="131">
        <f>IFERROR(CA11/BW11,"-")</f>
        <v>0</v>
      </c>
      <c r="CC11" s="132"/>
      <c r="CD11" s="132"/>
      <c r="CE11" s="132"/>
      <c r="CF11" s="133"/>
      <c r="CG11" s="134">
        <f>IF(P11=0,"",IF(CF11=0,"",(CF11/P11)))</f>
        <v>0</v>
      </c>
      <c r="CH11" s="135"/>
      <c r="CI11" s="136" t="str">
        <f>IFERROR(CH11/CF11,"-")</f>
        <v>-</v>
      </c>
      <c r="CJ11" s="137"/>
      <c r="CK11" s="138" t="str">
        <f>IFERROR(CJ11/CF11,"-")</f>
        <v>-</v>
      </c>
      <c r="CL11" s="139"/>
      <c r="CM11" s="139"/>
      <c r="CN11" s="139"/>
      <c r="CO11" s="140">
        <v>0</v>
      </c>
      <c r="CP11" s="141">
        <v>0</v>
      </c>
      <c r="CQ11" s="141"/>
      <c r="CR11" s="141"/>
      <c r="CS11" s="142" t="str">
        <f>IF(AND(CQ11=0,CR11=0),"",IF(AND(CQ11&lt;=100000,CR11&lt;=100000),"",IF(CQ11/CP11&gt;0.7,"男高",IF(CR11/CP11&gt;0.7,"女高",""))))</f>
        <v/>
      </c>
    </row>
    <row r="12" spans="1:98">
      <c r="A12" s="80">
        <f>AB12</f>
        <v>3.4676666666667</v>
      </c>
      <c r="B12" s="203" t="s">
        <v>80</v>
      </c>
      <c r="C12" s="203"/>
      <c r="D12" s="203" t="s">
        <v>61</v>
      </c>
      <c r="E12" s="203" t="s">
        <v>81</v>
      </c>
      <c r="F12" s="203" t="s">
        <v>63</v>
      </c>
      <c r="G12" s="203" t="s">
        <v>82</v>
      </c>
      <c r="H12" s="90" t="s">
        <v>83</v>
      </c>
      <c r="I12" s="204" t="s">
        <v>78</v>
      </c>
      <c r="J12" s="188">
        <v>120000</v>
      </c>
      <c r="K12" s="81">
        <v>10</v>
      </c>
      <c r="L12" s="81">
        <v>0</v>
      </c>
      <c r="M12" s="81">
        <v>36</v>
      </c>
      <c r="N12" s="91">
        <v>4</v>
      </c>
      <c r="O12" s="92">
        <v>0</v>
      </c>
      <c r="P12" s="93">
        <f>N12+O12</f>
        <v>4</v>
      </c>
      <c r="Q12" s="82">
        <f>IFERROR(P12/M12,"-")</f>
        <v>0.11111111111111</v>
      </c>
      <c r="R12" s="81">
        <v>0</v>
      </c>
      <c r="S12" s="81">
        <v>1</v>
      </c>
      <c r="T12" s="82">
        <f>IFERROR(S12/(O12+P12),"-")</f>
        <v>0.25</v>
      </c>
      <c r="U12" s="182">
        <f>IFERROR(J12/SUM(P12:P13),"-")</f>
        <v>12000</v>
      </c>
      <c r="V12" s="84">
        <v>0</v>
      </c>
      <c r="W12" s="82">
        <f>IF(P12=0,"-",V12/P12)</f>
        <v>0</v>
      </c>
      <c r="X12" s="186">
        <v>0</v>
      </c>
      <c r="Y12" s="187">
        <f>IFERROR(X12/P12,"-")</f>
        <v>0</v>
      </c>
      <c r="Z12" s="187" t="str">
        <f>IFERROR(X12/V12,"-")</f>
        <v>-</v>
      </c>
      <c r="AA12" s="188">
        <f>SUM(X12:X13)-SUM(J12:J13)</f>
        <v>296120</v>
      </c>
      <c r="AB12" s="85">
        <f>SUM(X12:X13)/SUM(J12:J13)</f>
        <v>3.4676666666667</v>
      </c>
      <c r="AC12" s="79"/>
      <c r="AD12" s="94"/>
      <c r="AE12" s="95">
        <f>IF(P12=0,"",IF(AD12=0,"",(AD12/P12)))</f>
        <v>0</v>
      </c>
      <c r="AF12" s="94"/>
      <c r="AG12" s="96" t="str">
        <f>IFERROR(AF12/AD12,"-")</f>
        <v>-</v>
      </c>
      <c r="AH12" s="97"/>
      <c r="AI12" s="98" t="str">
        <f>IFERROR(AH12/AD12,"-")</f>
        <v>-</v>
      </c>
      <c r="AJ12" s="99"/>
      <c r="AK12" s="99"/>
      <c r="AL12" s="99"/>
      <c r="AM12" s="100"/>
      <c r="AN12" s="101">
        <f>IF(P12=0,"",IF(AM12=0,"",(AM12/P12)))</f>
        <v>0</v>
      </c>
      <c r="AO12" s="100"/>
      <c r="AP12" s="102" t="str">
        <f>IFERROR(AP12/AM12,"-")</f>
        <v>-</v>
      </c>
      <c r="AQ12" s="103"/>
      <c r="AR12" s="104" t="str">
        <f>IFERROR(AQ12/AM12,"-")</f>
        <v>-</v>
      </c>
      <c r="AS12" s="105"/>
      <c r="AT12" s="105"/>
      <c r="AU12" s="105"/>
      <c r="AV12" s="106">
        <v>1</v>
      </c>
      <c r="AW12" s="107">
        <f>IF(P12=0,"",IF(AV12=0,"",(AV12/P12)))</f>
        <v>0.25</v>
      </c>
      <c r="AX12" s="106"/>
      <c r="AY12" s="108">
        <f>IFERROR(AX12/AV12,"-")</f>
        <v>0</v>
      </c>
      <c r="AZ12" s="109"/>
      <c r="BA12" s="110">
        <f>IFERROR(AZ12/AV12,"-")</f>
        <v>0</v>
      </c>
      <c r="BB12" s="111"/>
      <c r="BC12" s="111"/>
      <c r="BD12" s="111"/>
      <c r="BE12" s="112"/>
      <c r="BF12" s="113">
        <f>IF(P12=0,"",IF(BE12=0,"",(BE12/P12)))</f>
        <v>0</v>
      </c>
      <c r="BG12" s="112"/>
      <c r="BH12" s="114" t="str">
        <f>IFERROR(BG12/BE12,"-")</f>
        <v>-</v>
      </c>
      <c r="BI12" s="115"/>
      <c r="BJ12" s="116" t="str">
        <f>IFERROR(BI12/BE12,"-")</f>
        <v>-</v>
      </c>
      <c r="BK12" s="117"/>
      <c r="BL12" s="117"/>
      <c r="BM12" s="117"/>
      <c r="BN12" s="119">
        <v>3</v>
      </c>
      <c r="BO12" s="120">
        <f>IF(P12=0,"",IF(BN12=0,"",(BN12/P12)))</f>
        <v>0.75</v>
      </c>
      <c r="BP12" s="121"/>
      <c r="BQ12" s="122">
        <f>IFERROR(BP12/BN12,"-")</f>
        <v>0</v>
      </c>
      <c r="BR12" s="123"/>
      <c r="BS12" s="124">
        <f>IFERROR(BR12/BN12,"-")</f>
        <v>0</v>
      </c>
      <c r="BT12" s="125"/>
      <c r="BU12" s="125"/>
      <c r="BV12" s="125"/>
      <c r="BW12" s="126"/>
      <c r="BX12" s="127">
        <f>IF(P12=0,"",IF(BW12=0,"",(BW12/P12)))</f>
        <v>0</v>
      </c>
      <c r="BY12" s="128"/>
      <c r="BZ12" s="129" t="str">
        <f>IFERROR(BY12/BW12,"-")</f>
        <v>-</v>
      </c>
      <c r="CA12" s="130"/>
      <c r="CB12" s="131" t="str">
        <f>IFERROR(CA12/BW12,"-")</f>
        <v>-</v>
      </c>
      <c r="CC12" s="132"/>
      <c r="CD12" s="132"/>
      <c r="CE12" s="132"/>
      <c r="CF12" s="133"/>
      <c r="CG12" s="134">
        <f>IF(P12=0,"",IF(CF12=0,"",(CF12/P12)))</f>
        <v>0</v>
      </c>
      <c r="CH12" s="135"/>
      <c r="CI12" s="136" t="str">
        <f>IFERROR(CH12/CF12,"-")</f>
        <v>-</v>
      </c>
      <c r="CJ12" s="137"/>
      <c r="CK12" s="138" t="str">
        <f>IFERROR(CJ12/CF12,"-")</f>
        <v>-</v>
      </c>
      <c r="CL12" s="139"/>
      <c r="CM12" s="139"/>
      <c r="CN12" s="139"/>
      <c r="CO12" s="140">
        <v>0</v>
      </c>
      <c r="CP12" s="141">
        <v>0</v>
      </c>
      <c r="CQ12" s="141"/>
      <c r="CR12" s="141"/>
      <c r="CS12" s="142" t="str">
        <f>IF(AND(CQ12=0,CR12=0),"",IF(AND(CQ12&lt;=100000,CR12&lt;=100000),"",IF(CQ12/CP12&gt;0.7,"男高",IF(CR12/CP12&gt;0.7,"女高",""))))</f>
        <v/>
      </c>
    </row>
    <row r="13" spans="1:98">
      <c r="A13" s="80"/>
      <c r="B13" s="203" t="s">
        <v>84</v>
      </c>
      <c r="C13" s="203"/>
      <c r="D13" s="203" t="s">
        <v>61</v>
      </c>
      <c r="E13" s="203" t="s">
        <v>81</v>
      </c>
      <c r="F13" s="203" t="s">
        <v>68</v>
      </c>
      <c r="G13" s="203"/>
      <c r="H13" s="90"/>
      <c r="I13" s="90"/>
      <c r="J13" s="188"/>
      <c r="K13" s="81">
        <v>27</v>
      </c>
      <c r="L13" s="81">
        <v>21</v>
      </c>
      <c r="M13" s="81">
        <v>13</v>
      </c>
      <c r="N13" s="91">
        <v>6</v>
      </c>
      <c r="O13" s="92">
        <v>0</v>
      </c>
      <c r="P13" s="93">
        <f>N13+O13</f>
        <v>6</v>
      </c>
      <c r="Q13" s="82">
        <f>IFERROR(P13/M13,"-")</f>
        <v>0.46153846153846</v>
      </c>
      <c r="R13" s="81">
        <v>3</v>
      </c>
      <c r="S13" s="81">
        <v>1</v>
      </c>
      <c r="T13" s="82">
        <f>IFERROR(S13/(O13+P13),"-")</f>
        <v>0.16666666666667</v>
      </c>
      <c r="U13" s="182"/>
      <c r="V13" s="84">
        <v>3</v>
      </c>
      <c r="W13" s="82">
        <f>IF(P13=0,"-",V13/P13)</f>
        <v>0.5</v>
      </c>
      <c r="X13" s="186">
        <v>416120</v>
      </c>
      <c r="Y13" s="187">
        <f>IFERROR(X13/P13,"-")</f>
        <v>69353.333333333</v>
      </c>
      <c r="Z13" s="187">
        <f>IFERROR(X13/V13,"-")</f>
        <v>138706.66666667</v>
      </c>
      <c r="AA13" s="188"/>
      <c r="AB13" s="85"/>
      <c r="AC13" s="79"/>
      <c r="AD13" s="94"/>
      <c r="AE13" s="95">
        <f>IF(P13=0,"",IF(AD13=0,"",(AD13/P13)))</f>
        <v>0</v>
      </c>
      <c r="AF13" s="94"/>
      <c r="AG13" s="96" t="str">
        <f>IFERROR(AF13/AD13,"-")</f>
        <v>-</v>
      </c>
      <c r="AH13" s="97"/>
      <c r="AI13" s="98" t="str">
        <f>IFERROR(AH13/AD13,"-")</f>
        <v>-</v>
      </c>
      <c r="AJ13" s="99"/>
      <c r="AK13" s="99"/>
      <c r="AL13" s="99"/>
      <c r="AM13" s="100"/>
      <c r="AN13" s="101">
        <f>IF(P13=0,"",IF(AM13=0,"",(AM13/P13)))</f>
        <v>0</v>
      </c>
      <c r="AO13" s="100"/>
      <c r="AP13" s="102" t="str">
        <f>IFERROR(AP13/AM13,"-")</f>
        <v>-</v>
      </c>
      <c r="AQ13" s="103"/>
      <c r="AR13" s="104" t="str">
        <f>IFERROR(AQ13/AM13,"-")</f>
        <v>-</v>
      </c>
      <c r="AS13" s="105"/>
      <c r="AT13" s="105"/>
      <c r="AU13" s="105"/>
      <c r="AV13" s="106"/>
      <c r="AW13" s="107">
        <f>IF(P13=0,"",IF(AV13=0,"",(AV13/P13)))</f>
        <v>0</v>
      </c>
      <c r="AX13" s="106"/>
      <c r="AY13" s="108" t="str">
        <f>IFERROR(AX13/AV13,"-")</f>
        <v>-</v>
      </c>
      <c r="AZ13" s="109"/>
      <c r="BA13" s="110" t="str">
        <f>IFERROR(AZ13/AV13,"-")</f>
        <v>-</v>
      </c>
      <c r="BB13" s="111"/>
      <c r="BC13" s="111"/>
      <c r="BD13" s="111"/>
      <c r="BE13" s="112">
        <v>1</v>
      </c>
      <c r="BF13" s="113">
        <f>IF(P13=0,"",IF(BE13=0,"",(BE13/P13)))</f>
        <v>0.16666666666667</v>
      </c>
      <c r="BG13" s="112"/>
      <c r="BH13" s="114">
        <f>IFERROR(BG13/BE13,"-")</f>
        <v>0</v>
      </c>
      <c r="BI13" s="115"/>
      <c r="BJ13" s="116">
        <f>IFERROR(BI13/BE13,"-")</f>
        <v>0</v>
      </c>
      <c r="BK13" s="117"/>
      <c r="BL13" s="117"/>
      <c r="BM13" s="117"/>
      <c r="BN13" s="119">
        <v>2</v>
      </c>
      <c r="BO13" s="120">
        <f>IF(P13=0,"",IF(BN13=0,"",(BN13/P13)))</f>
        <v>0.33333333333333</v>
      </c>
      <c r="BP13" s="121"/>
      <c r="BQ13" s="122">
        <f>IFERROR(BP13/BN13,"-")</f>
        <v>0</v>
      </c>
      <c r="BR13" s="123"/>
      <c r="BS13" s="124">
        <f>IFERROR(BR13/BN13,"-")</f>
        <v>0</v>
      </c>
      <c r="BT13" s="125"/>
      <c r="BU13" s="125"/>
      <c r="BV13" s="125"/>
      <c r="BW13" s="126">
        <v>3</v>
      </c>
      <c r="BX13" s="127">
        <f>IF(P13=0,"",IF(BW13=0,"",(BW13/P13)))</f>
        <v>0.5</v>
      </c>
      <c r="BY13" s="128">
        <v>3</v>
      </c>
      <c r="BZ13" s="129">
        <f>IFERROR(BY13/BW13,"-")</f>
        <v>1</v>
      </c>
      <c r="CA13" s="130">
        <v>416120</v>
      </c>
      <c r="CB13" s="131">
        <f>IFERROR(CA13/BW13,"-")</f>
        <v>138706.66666667</v>
      </c>
      <c r="CC13" s="132"/>
      <c r="CD13" s="132"/>
      <c r="CE13" s="132">
        <v>3</v>
      </c>
      <c r="CF13" s="133"/>
      <c r="CG13" s="134">
        <f>IF(P13=0,"",IF(CF13=0,"",(CF13/P13)))</f>
        <v>0</v>
      </c>
      <c r="CH13" s="135"/>
      <c r="CI13" s="136" t="str">
        <f>IFERROR(CH13/CF13,"-")</f>
        <v>-</v>
      </c>
      <c r="CJ13" s="137"/>
      <c r="CK13" s="138" t="str">
        <f>IFERROR(CJ13/CF13,"-")</f>
        <v>-</v>
      </c>
      <c r="CL13" s="139"/>
      <c r="CM13" s="139"/>
      <c r="CN13" s="139"/>
      <c r="CO13" s="140">
        <v>3</v>
      </c>
      <c r="CP13" s="141">
        <v>416120</v>
      </c>
      <c r="CQ13" s="141">
        <v>273120</v>
      </c>
      <c r="CR13" s="141"/>
      <c r="CS13" s="142" t="str">
        <f>IF(AND(CQ13=0,CR13=0),"",IF(AND(CQ13&lt;=100000,CR13&lt;=100000),"",IF(CQ13/CP13&gt;0.7,"男高",IF(CR13/CP13&gt;0.7,"女高",""))))</f>
        <v/>
      </c>
    </row>
    <row r="14" spans="1:98">
      <c r="A14" s="80">
        <f>AB14</f>
        <v>1.1133333333333</v>
      </c>
      <c r="B14" s="203" t="s">
        <v>85</v>
      </c>
      <c r="C14" s="203"/>
      <c r="D14" s="203" t="s">
        <v>75</v>
      </c>
      <c r="E14" s="203" t="s">
        <v>86</v>
      </c>
      <c r="F14" s="203" t="s">
        <v>63</v>
      </c>
      <c r="G14" s="203" t="s">
        <v>87</v>
      </c>
      <c r="H14" s="90" t="s">
        <v>88</v>
      </c>
      <c r="I14" s="90" t="s">
        <v>89</v>
      </c>
      <c r="J14" s="188">
        <v>150000</v>
      </c>
      <c r="K14" s="81">
        <v>20</v>
      </c>
      <c r="L14" s="81">
        <v>0</v>
      </c>
      <c r="M14" s="81">
        <v>52</v>
      </c>
      <c r="N14" s="91">
        <v>9</v>
      </c>
      <c r="O14" s="92">
        <v>0</v>
      </c>
      <c r="P14" s="93">
        <f>N14+O14</f>
        <v>9</v>
      </c>
      <c r="Q14" s="82">
        <f>IFERROR(P14/M14,"-")</f>
        <v>0.17307692307692</v>
      </c>
      <c r="R14" s="81">
        <v>0</v>
      </c>
      <c r="S14" s="81">
        <v>3</v>
      </c>
      <c r="T14" s="82">
        <f>IFERROR(S14/(O14+P14),"-")</f>
        <v>0.33333333333333</v>
      </c>
      <c r="U14" s="182">
        <f>IFERROR(J14/SUM(P14:P15),"-")</f>
        <v>8823.5294117647</v>
      </c>
      <c r="V14" s="84">
        <v>1</v>
      </c>
      <c r="W14" s="82">
        <f>IF(P14=0,"-",V14/P14)</f>
        <v>0.11111111111111</v>
      </c>
      <c r="X14" s="186">
        <v>10000</v>
      </c>
      <c r="Y14" s="187">
        <f>IFERROR(X14/P14,"-")</f>
        <v>1111.1111111111</v>
      </c>
      <c r="Z14" s="187">
        <f>IFERROR(X14/V14,"-")</f>
        <v>10000</v>
      </c>
      <c r="AA14" s="188">
        <f>SUM(X14:X15)-SUM(J14:J15)</f>
        <v>17000</v>
      </c>
      <c r="AB14" s="85">
        <f>SUM(X14:X15)/SUM(J14:J15)</f>
        <v>1.1133333333333</v>
      </c>
      <c r="AC14" s="79"/>
      <c r="AD14" s="94">
        <v>1</v>
      </c>
      <c r="AE14" s="95">
        <f>IF(P14=0,"",IF(AD14=0,"",(AD14/P14)))</f>
        <v>0.11111111111111</v>
      </c>
      <c r="AF14" s="94"/>
      <c r="AG14" s="96">
        <f>IFERROR(AF14/AD14,"-")</f>
        <v>0</v>
      </c>
      <c r="AH14" s="97"/>
      <c r="AI14" s="98">
        <f>IFERROR(AH14/AD14,"-")</f>
        <v>0</v>
      </c>
      <c r="AJ14" s="99"/>
      <c r="AK14" s="99"/>
      <c r="AL14" s="99"/>
      <c r="AM14" s="100"/>
      <c r="AN14" s="101">
        <f>IF(P14=0,"",IF(AM14=0,"",(AM14/P14)))</f>
        <v>0</v>
      </c>
      <c r="AO14" s="100"/>
      <c r="AP14" s="102" t="str">
        <f>IFERROR(AP14/AM14,"-")</f>
        <v>-</v>
      </c>
      <c r="AQ14" s="103"/>
      <c r="AR14" s="104" t="str">
        <f>IFERROR(AQ14/AM14,"-")</f>
        <v>-</v>
      </c>
      <c r="AS14" s="105"/>
      <c r="AT14" s="105"/>
      <c r="AU14" s="105"/>
      <c r="AV14" s="106"/>
      <c r="AW14" s="107">
        <f>IF(P14=0,"",IF(AV14=0,"",(AV14/P14)))</f>
        <v>0</v>
      </c>
      <c r="AX14" s="106"/>
      <c r="AY14" s="108" t="str">
        <f>IFERROR(AX14/AV14,"-")</f>
        <v>-</v>
      </c>
      <c r="AZ14" s="109"/>
      <c r="BA14" s="110" t="str">
        <f>IFERROR(AZ14/AV14,"-")</f>
        <v>-</v>
      </c>
      <c r="BB14" s="111"/>
      <c r="BC14" s="111"/>
      <c r="BD14" s="111"/>
      <c r="BE14" s="112">
        <v>3</v>
      </c>
      <c r="BF14" s="113">
        <f>IF(P14=0,"",IF(BE14=0,"",(BE14/P14)))</f>
        <v>0.33333333333333</v>
      </c>
      <c r="BG14" s="112"/>
      <c r="BH14" s="114">
        <f>IFERROR(BG14/BE14,"-")</f>
        <v>0</v>
      </c>
      <c r="BI14" s="115"/>
      <c r="BJ14" s="116">
        <f>IFERROR(BI14/BE14,"-")</f>
        <v>0</v>
      </c>
      <c r="BK14" s="117"/>
      <c r="BL14" s="117"/>
      <c r="BM14" s="117"/>
      <c r="BN14" s="119">
        <v>3</v>
      </c>
      <c r="BO14" s="120">
        <f>IF(P14=0,"",IF(BN14=0,"",(BN14/P14)))</f>
        <v>0.33333333333333</v>
      </c>
      <c r="BP14" s="121">
        <v>1</v>
      </c>
      <c r="BQ14" s="122">
        <f>IFERROR(BP14/BN14,"-")</f>
        <v>0.33333333333333</v>
      </c>
      <c r="BR14" s="123">
        <v>10000</v>
      </c>
      <c r="BS14" s="124">
        <f>IFERROR(BR14/BN14,"-")</f>
        <v>3333.3333333333</v>
      </c>
      <c r="BT14" s="125">
        <v>1</v>
      </c>
      <c r="BU14" s="125"/>
      <c r="BV14" s="125"/>
      <c r="BW14" s="126">
        <v>1</v>
      </c>
      <c r="BX14" s="127">
        <f>IF(P14=0,"",IF(BW14=0,"",(BW14/P14)))</f>
        <v>0.11111111111111</v>
      </c>
      <c r="BY14" s="128"/>
      <c r="BZ14" s="129">
        <f>IFERROR(BY14/BW14,"-")</f>
        <v>0</v>
      </c>
      <c r="CA14" s="130"/>
      <c r="CB14" s="131">
        <f>IFERROR(CA14/BW14,"-")</f>
        <v>0</v>
      </c>
      <c r="CC14" s="132"/>
      <c r="CD14" s="132"/>
      <c r="CE14" s="132"/>
      <c r="CF14" s="133">
        <v>1</v>
      </c>
      <c r="CG14" s="134">
        <f>IF(P14=0,"",IF(CF14=0,"",(CF14/P14)))</f>
        <v>0.11111111111111</v>
      </c>
      <c r="CH14" s="135"/>
      <c r="CI14" s="136">
        <f>IFERROR(CH14/CF14,"-")</f>
        <v>0</v>
      </c>
      <c r="CJ14" s="137"/>
      <c r="CK14" s="138">
        <f>IFERROR(CJ14/CF14,"-")</f>
        <v>0</v>
      </c>
      <c r="CL14" s="139"/>
      <c r="CM14" s="139"/>
      <c r="CN14" s="139"/>
      <c r="CO14" s="140">
        <v>1</v>
      </c>
      <c r="CP14" s="141">
        <v>10000</v>
      </c>
      <c r="CQ14" s="141">
        <v>10000</v>
      </c>
      <c r="CR14" s="141"/>
      <c r="CS14" s="142" t="str">
        <f>IF(AND(CQ14=0,CR14=0),"",IF(AND(CQ14&lt;=100000,CR14&lt;=100000),"",IF(CQ14/CP14&gt;0.7,"男高",IF(CR14/CP14&gt;0.7,"女高",""))))</f>
        <v/>
      </c>
    </row>
    <row r="15" spans="1:98">
      <c r="A15" s="80"/>
      <c r="B15" s="203" t="s">
        <v>90</v>
      </c>
      <c r="C15" s="203"/>
      <c r="D15" s="203" t="s">
        <v>75</v>
      </c>
      <c r="E15" s="203" t="s">
        <v>86</v>
      </c>
      <c r="F15" s="203" t="s">
        <v>68</v>
      </c>
      <c r="G15" s="203"/>
      <c r="H15" s="90"/>
      <c r="I15" s="90"/>
      <c r="J15" s="188"/>
      <c r="K15" s="81">
        <v>41</v>
      </c>
      <c r="L15" s="81">
        <v>29</v>
      </c>
      <c r="M15" s="81">
        <v>31</v>
      </c>
      <c r="N15" s="91">
        <v>8</v>
      </c>
      <c r="O15" s="92">
        <v>0</v>
      </c>
      <c r="P15" s="93">
        <f>N15+O15</f>
        <v>8</v>
      </c>
      <c r="Q15" s="82">
        <f>IFERROR(P15/M15,"-")</f>
        <v>0.25806451612903</v>
      </c>
      <c r="R15" s="81">
        <v>0</v>
      </c>
      <c r="S15" s="81">
        <v>1</v>
      </c>
      <c r="T15" s="82">
        <f>IFERROR(S15/(O15+P15),"-")</f>
        <v>0.125</v>
      </c>
      <c r="U15" s="182"/>
      <c r="V15" s="84">
        <v>2</v>
      </c>
      <c r="W15" s="82">
        <f>IF(P15=0,"-",V15/P15)</f>
        <v>0.25</v>
      </c>
      <c r="X15" s="186">
        <v>157000</v>
      </c>
      <c r="Y15" s="187">
        <f>IFERROR(X15/P15,"-")</f>
        <v>19625</v>
      </c>
      <c r="Z15" s="187">
        <f>IFERROR(X15/V15,"-")</f>
        <v>78500</v>
      </c>
      <c r="AA15" s="188"/>
      <c r="AB15" s="85"/>
      <c r="AC15" s="79"/>
      <c r="AD15" s="94"/>
      <c r="AE15" s="95">
        <f>IF(P15=0,"",IF(AD15=0,"",(AD15/P15)))</f>
        <v>0</v>
      </c>
      <c r="AF15" s="94"/>
      <c r="AG15" s="96" t="str">
        <f>IFERROR(AF15/AD15,"-")</f>
        <v>-</v>
      </c>
      <c r="AH15" s="97"/>
      <c r="AI15" s="98" t="str">
        <f>IFERROR(AH15/AD15,"-")</f>
        <v>-</v>
      </c>
      <c r="AJ15" s="99"/>
      <c r="AK15" s="99"/>
      <c r="AL15" s="99"/>
      <c r="AM15" s="100"/>
      <c r="AN15" s="101">
        <f>IF(P15=0,"",IF(AM15=0,"",(AM15/P15)))</f>
        <v>0</v>
      </c>
      <c r="AO15" s="100"/>
      <c r="AP15" s="102" t="str">
        <f>IFERROR(AP15/AM15,"-")</f>
        <v>-</v>
      </c>
      <c r="AQ15" s="103"/>
      <c r="AR15" s="104" t="str">
        <f>IFERROR(AQ15/AM15,"-")</f>
        <v>-</v>
      </c>
      <c r="AS15" s="105"/>
      <c r="AT15" s="105"/>
      <c r="AU15" s="105"/>
      <c r="AV15" s="106"/>
      <c r="AW15" s="107">
        <f>IF(P15=0,"",IF(AV15=0,"",(AV15/P15)))</f>
        <v>0</v>
      </c>
      <c r="AX15" s="106"/>
      <c r="AY15" s="108" t="str">
        <f>IFERROR(AX15/AV15,"-")</f>
        <v>-</v>
      </c>
      <c r="AZ15" s="109"/>
      <c r="BA15" s="110" t="str">
        <f>IFERROR(AZ15/AV15,"-")</f>
        <v>-</v>
      </c>
      <c r="BB15" s="111"/>
      <c r="BC15" s="111"/>
      <c r="BD15" s="111"/>
      <c r="BE15" s="112"/>
      <c r="BF15" s="113">
        <f>IF(P15=0,"",IF(BE15=0,"",(BE15/P15)))</f>
        <v>0</v>
      </c>
      <c r="BG15" s="112"/>
      <c r="BH15" s="114" t="str">
        <f>IFERROR(BG15/BE15,"-")</f>
        <v>-</v>
      </c>
      <c r="BI15" s="115"/>
      <c r="BJ15" s="116" t="str">
        <f>IFERROR(BI15/BE15,"-")</f>
        <v>-</v>
      </c>
      <c r="BK15" s="117"/>
      <c r="BL15" s="117"/>
      <c r="BM15" s="117"/>
      <c r="BN15" s="119">
        <v>2</v>
      </c>
      <c r="BO15" s="120">
        <f>IF(P15=0,"",IF(BN15=0,"",(BN15/P15)))</f>
        <v>0.25</v>
      </c>
      <c r="BP15" s="121"/>
      <c r="BQ15" s="122">
        <f>IFERROR(BP15/BN15,"-")</f>
        <v>0</v>
      </c>
      <c r="BR15" s="123"/>
      <c r="BS15" s="124">
        <f>IFERROR(BR15/BN15,"-")</f>
        <v>0</v>
      </c>
      <c r="BT15" s="125"/>
      <c r="BU15" s="125"/>
      <c r="BV15" s="125"/>
      <c r="BW15" s="126">
        <v>3</v>
      </c>
      <c r="BX15" s="127">
        <f>IF(P15=0,"",IF(BW15=0,"",(BW15/P15)))</f>
        <v>0.375</v>
      </c>
      <c r="BY15" s="128"/>
      <c r="BZ15" s="129">
        <f>IFERROR(BY15/BW15,"-")</f>
        <v>0</v>
      </c>
      <c r="CA15" s="130"/>
      <c r="CB15" s="131">
        <f>IFERROR(CA15/BW15,"-")</f>
        <v>0</v>
      </c>
      <c r="CC15" s="132"/>
      <c r="CD15" s="132"/>
      <c r="CE15" s="132"/>
      <c r="CF15" s="133">
        <v>3</v>
      </c>
      <c r="CG15" s="134">
        <f>IF(P15=0,"",IF(CF15=0,"",(CF15/P15)))</f>
        <v>0.375</v>
      </c>
      <c r="CH15" s="135">
        <v>2</v>
      </c>
      <c r="CI15" s="136">
        <f>IFERROR(CH15/CF15,"-")</f>
        <v>0.66666666666667</v>
      </c>
      <c r="CJ15" s="137">
        <v>157000</v>
      </c>
      <c r="CK15" s="138">
        <f>IFERROR(CJ15/CF15,"-")</f>
        <v>52333.333333333</v>
      </c>
      <c r="CL15" s="139"/>
      <c r="CM15" s="139"/>
      <c r="CN15" s="139">
        <v>2</v>
      </c>
      <c r="CO15" s="140">
        <v>2</v>
      </c>
      <c r="CP15" s="141">
        <v>157000</v>
      </c>
      <c r="CQ15" s="141">
        <v>85000</v>
      </c>
      <c r="CR15" s="141"/>
      <c r="CS15" s="142" t="str">
        <f>IF(AND(CQ15=0,CR15=0),"",IF(AND(CQ15&lt;=100000,CR15&lt;=100000),"",IF(CQ15/CP15&gt;0.7,"男高",IF(CR15/CP15&gt;0.7,"女高",""))))</f>
        <v/>
      </c>
    </row>
    <row r="16" spans="1:98">
      <c r="A16" s="80">
        <f>AB16</f>
        <v>0.16666666666667</v>
      </c>
      <c r="B16" s="203" t="s">
        <v>91</v>
      </c>
      <c r="C16" s="203"/>
      <c r="D16" s="203" t="s">
        <v>92</v>
      </c>
      <c r="E16" s="203" t="s">
        <v>93</v>
      </c>
      <c r="F16" s="203" t="s">
        <v>63</v>
      </c>
      <c r="G16" s="203" t="s">
        <v>64</v>
      </c>
      <c r="H16" s="90" t="s">
        <v>94</v>
      </c>
      <c r="I16" s="204" t="s">
        <v>95</v>
      </c>
      <c r="J16" s="188">
        <v>30000</v>
      </c>
      <c r="K16" s="81">
        <v>5</v>
      </c>
      <c r="L16" s="81">
        <v>0</v>
      </c>
      <c r="M16" s="81">
        <v>54</v>
      </c>
      <c r="N16" s="91">
        <v>2</v>
      </c>
      <c r="O16" s="92">
        <v>0</v>
      </c>
      <c r="P16" s="93">
        <f>N16+O16</f>
        <v>2</v>
      </c>
      <c r="Q16" s="82">
        <f>IFERROR(P16/M16,"-")</f>
        <v>0.037037037037037</v>
      </c>
      <c r="R16" s="81">
        <v>0</v>
      </c>
      <c r="S16" s="81">
        <v>1</v>
      </c>
      <c r="T16" s="82">
        <f>IFERROR(S16/(O16+P16),"-")</f>
        <v>0.5</v>
      </c>
      <c r="U16" s="182">
        <f>IFERROR(J16/SUM(P16:P17),"-")</f>
        <v>15000</v>
      </c>
      <c r="V16" s="84">
        <v>1</v>
      </c>
      <c r="W16" s="82">
        <f>IF(P16=0,"-",V16/P16)</f>
        <v>0.5</v>
      </c>
      <c r="X16" s="186">
        <v>5000</v>
      </c>
      <c r="Y16" s="187">
        <f>IFERROR(X16/P16,"-")</f>
        <v>2500</v>
      </c>
      <c r="Z16" s="187">
        <f>IFERROR(X16/V16,"-")</f>
        <v>5000</v>
      </c>
      <c r="AA16" s="188">
        <f>SUM(X16:X17)-SUM(J16:J17)</f>
        <v>-25000</v>
      </c>
      <c r="AB16" s="85">
        <f>SUM(X16:X17)/SUM(J16:J17)</f>
        <v>0.16666666666667</v>
      </c>
      <c r="AC16" s="79"/>
      <c r="AD16" s="94"/>
      <c r="AE16" s="95">
        <f>IF(P16=0,"",IF(AD16=0,"",(AD16/P16)))</f>
        <v>0</v>
      </c>
      <c r="AF16" s="94"/>
      <c r="AG16" s="96" t="str">
        <f>IFERROR(AF16/AD16,"-")</f>
        <v>-</v>
      </c>
      <c r="AH16" s="97"/>
      <c r="AI16" s="98" t="str">
        <f>IFERROR(AH16/AD16,"-")</f>
        <v>-</v>
      </c>
      <c r="AJ16" s="99"/>
      <c r="AK16" s="99"/>
      <c r="AL16" s="99"/>
      <c r="AM16" s="100"/>
      <c r="AN16" s="101">
        <f>IF(P16=0,"",IF(AM16=0,"",(AM16/P16)))</f>
        <v>0</v>
      </c>
      <c r="AO16" s="100"/>
      <c r="AP16" s="102" t="str">
        <f>IFERROR(AP16/AM16,"-")</f>
        <v>-</v>
      </c>
      <c r="AQ16" s="103"/>
      <c r="AR16" s="104" t="str">
        <f>IFERROR(AQ16/AM16,"-")</f>
        <v>-</v>
      </c>
      <c r="AS16" s="105"/>
      <c r="AT16" s="105"/>
      <c r="AU16" s="105"/>
      <c r="AV16" s="106"/>
      <c r="AW16" s="107">
        <f>IF(P16=0,"",IF(AV16=0,"",(AV16/P16)))</f>
        <v>0</v>
      </c>
      <c r="AX16" s="106"/>
      <c r="AY16" s="108" t="str">
        <f>IFERROR(AX16/AV16,"-")</f>
        <v>-</v>
      </c>
      <c r="AZ16" s="109"/>
      <c r="BA16" s="110" t="str">
        <f>IFERROR(AZ16/AV16,"-")</f>
        <v>-</v>
      </c>
      <c r="BB16" s="111"/>
      <c r="BC16" s="111"/>
      <c r="BD16" s="111"/>
      <c r="BE16" s="112">
        <v>2</v>
      </c>
      <c r="BF16" s="113">
        <f>IF(P16=0,"",IF(BE16=0,"",(BE16/P16)))</f>
        <v>1</v>
      </c>
      <c r="BG16" s="112">
        <v>1</v>
      </c>
      <c r="BH16" s="114">
        <f>IFERROR(BG16/BE16,"-")</f>
        <v>0.5</v>
      </c>
      <c r="BI16" s="115">
        <v>5000</v>
      </c>
      <c r="BJ16" s="116">
        <f>IFERROR(BI16/BE16,"-")</f>
        <v>2500</v>
      </c>
      <c r="BK16" s="117">
        <v>1</v>
      </c>
      <c r="BL16" s="117"/>
      <c r="BM16" s="117"/>
      <c r="BN16" s="119"/>
      <c r="BO16" s="120">
        <f>IF(P16=0,"",IF(BN16=0,"",(BN16/P16)))</f>
        <v>0</v>
      </c>
      <c r="BP16" s="121"/>
      <c r="BQ16" s="122" t="str">
        <f>IFERROR(BP16/BN16,"-")</f>
        <v>-</v>
      </c>
      <c r="BR16" s="123"/>
      <c r="BS16" s="124" t="str">
        <f>IFERROR(BR16/BN16,"-")</f>
        <v>-</v>
      </c>
      <c r="BT16" s="125"/>
      <c r="BU16" s="125"/>
      <c r="BV16" s="125"/>
      <c r="BW16" s="126"/>
      <c r="BX16" s="127">
        <f>IF(P16=0,"",IF(BW16=0,"",(BW16/P16)))</f>
        <v>0</v>
      </c>
      <c r="BY16" s="128"/>
      <c r="BZ16" s="129" t="str">
        <f>IFERROR(BY16/BW16,"-")</f>
        <v>-</v>
      </c>
      <c r="CA16" s="130"/>
      <c r="CB16" s="131" t="str">
        <f>IFERROR(CA16/BW16,"-")</f>
        <v>-</v>
      </c>
      <c r="CC16" s="132"/>
      <c r="CD16" s="132"/>
      <c r="CE16" s="132"/>
      <c r="CF16" s="133"/>
      <c r="CG16" s="134">
        <f>IF(P16=0,"",IF(CF16=0,"",(CF16/P16)))</f>
        <v>0</v>
      </c>
      <c r="CH16" s="135"/>
      <c r="CI16" s="136" t="str">
        <f>IFERROR(CH16/CF16,"-")</f>
        <v>-</v>
      </c>
      <c r="CJ16" s="137"/>
      <c r="CK16" s="138" t="str">
        <f>IFERROR(CJ16/CF16,"-")</f>
        <v>-</v>
      </c>
      <c r="CL16" s="139"/>
      <c r="CM16" s="139"/>
      <c r="CN16" s="139"/>
      <c r="CO16" s="140">
        <v>1</v>
      </c>
      <c r="CP16" s="141">
        <v>5000</v>
      </c>
      <c r="CQ16" s="141">
        <v>5000</v>
      </c>
      <c r="CR16" s="141"/>
      <c r="CS16" s="142" t="str">
        <f>IF(AND(CQ16=0,CR16=0),"",IF(AND(CQ16&lt;=100000,CR16&lt;=100000),"",IF(CQ16/CP16&gt;0.7,"男高",IF(CR16/CP16&gt;0.7,"女高",""))))</f>
        <v/>
      </c>
    </row>
    <row r="17" spans="1:98">
      <c r="A17" s="80"/>
      <c r="B17" s="203" t="s">
        <v>96</v>
      </c>
      <c r="C17" s="203"/>
      <c r="D17" s="203" t="s">
        <v>92</v>
      </c>
      <c r="E17" s="203" t="s">
        <v>93</v>
      </c>
      <c r="F17" s="203" t="s">
        <v>68</v>
      </c>
      <c r="G17" s="203"/>
      <c r="H17" s="90"/>
      <c r="I17" s="90"/>
      <c r="J17" s="188"/>
      <c r="K17" s="81">
        <v>18</v>
      </c>
      <c r="L17" s="81">
        <v>12</v>
      </c>
      <c r="M17" s="81">
        <v>5</v>
      </c>
      <c r="N17" s="91">
        <v>0</v>
      </c>
      <c r="O17" s="92">
        <v>0</v>
      </c>
      <c r="P17" s="93">
        <f>N17+O17</f>
        <v>0</v>
      </c>
      <c r="Q17" s="82">
        <f>IFERROR(P17/M17,"-")</f>
        <v>0</v>
      </c>
      <c r="R17" s="81">
        <v>0</v>
      </c>
      <c r="S17" s="81">
        <v>0</v>
      </c>
      <c r="T17" s="82" t="str">
        <f>IFERROR(S17/(O17+P17),"-")</f>
        <v>-</v>
      </c>
      <c r="U17" s="182"/>
      <c r="V17" s="84">
        <v>0</v>
      </c>
      <c r="W17" s="82" t="str">
        <f>IF(P17=0,"-",V17/P17)</f>
        <v>-</v>
      </c>
      <c r="X17" s="186">
        <v>0</v>
      </c>
      <c r="Y17" s="187" t="str">
        <f>IFERROR(X17/P17,"-")</f>
        <v>-</v>
      </c>
      <c r="Z17" s="187" t="str">
        <f>IFERROR(X17/V17,"-")</f>
        <v>-</v>
      </c>
      <c r="AA17" s="188"/>
      <c r="AB17" s="85"/>
      <c r="AC17" s="79"/>
      <c r="AD17" s="94"/>
      <c r="AE17" s="95" t="str">
        <f>IF(P17=0,"",IF(AD17=0,"",(AD17/P17)))</f>
        <v/>
      </c>
      <c r="AF17" s="94"/>
      <c r="AG17" s="96" t="str">
        <f>IFERROR(AF17/AD17,"-")</f>
        <v>-</v>
      </c>
      <c r="AH17" s="97"/>
      <c r="AI17" s="98" t="str">
        <f>IFERROR(AH17/AD17,"-")</f>
        <v>-</v>
      </c>
      <c r="AJ17" s="99"/>
      <c r="AK17" s="99"/>
      <c r="AL17" s="99"/>
      <c r="AM17" s="100"/>
      <c r="AN17" s="101" t="str">
        <f>IF(P17=0,"",IF(AM17=0,"",(AM17/P17)))</f>
        <v/>
      </c>
      <c r="AO17" s="100"/>
      <c r="AP17" s="102" t="str">
        <f>IFERROR(AP17/AM17,"-")</f>
        <v>-</v>
      </c>
      <c r="AQ17" s="103"/>
      <c r="AR17" s="104" t="str">
        <f>IFERROR(AQ17/AM17,"-")</f>
        <v>-</v>
      </c>
      <c r="AS17" s="105"/>
      <c r="AT17" s="105"/>
      <c r="AU17" s="105"/>
      <c r="AV17" s="106"/>
      <c r="AW17" s="107" t="str">
        <f>IF(P17=0,"",IF(AV17=0,"",(AV17/P17)))</f>
        <v/>
      </c>
      <c r="AX17" s="106"/>
      <c r="AY17" s="108" t="str">
        <f>IFERROR(AX17/AV17,"-")</f>
        <v>-</v>
      </c>
      <c r="AZ17" s="109"/>
      <c r="BA17" s="110" t="str">
        <f>IFERROR(AZ17/AV17,"-")</f>
        <v>-</v>
      </c>
      <c r="BB17" s="111"/>
      <c r="BC17" s="111"/>
      <c r="BD17" s="111"/>
      <c r="BE17" s="112"/>
      <c r="BF17" s="113" t="str">
        <f>IF(P17=0,"",IF(BE17=0,"",(BE17/P17)))</f>
        <v/>
      </c>
      <c r="BG17" s="112"/>
      <c r="BH17" s="114" t="str">
        <f>IFERROR(BG17/BE17,"-")</f>
        <v>-</v>
      </c>
      <c r="BI17" s="115"/>
      <c r="BJ17" s="116" t="str">
        <f>IFERROR(BI17/BE17,"-")</f>
        <v>-</v>
      </c>
      <c r="BK17" s="117"/>
      <c r="BL17" s="117"/>
      <c r="BM17" s="117"/>
      <c r="BN17" s="119"/>
      <c r="BO17" s="120" t="str">
        <f>IF(P17=0,"",IF(BN17=0,"",(BN17/P17)))</f>
        <v/>
      </c>
      <c r="BP17" s="121"/>
      <c r="BQ17" s="122" t="str">
        <f>IFERROR(BP17/BN17,"-")</f>
        <v>-</v>
      </c>
      <c r="BR17" s="123"/>
      <c r="BS17" s="124" t="str">
        <f>IFERROR(BR17/BN17,"-")</f>
        <v>-</v>
      </c>
      <c r="BT17" s="125"/>
      <c r="BU17" s="125"/>
      <c r="BV17" s="125"/>
      <c r="BW17" s="126"/>
      <c r="BX17" s="127" t="str">
        <f>IF(P17=0,"",IF(BW17=0,"",(BW17/P17)))</f>
        <v/>
      </c>
      <c r="BY17" s="128"/>
      <c r="BZ17" s="129" t="str">
        <f>IFERROR(BY17/BW17,"-")</f>
        <v>-</v>
      </c>
      <c r="CA17" s="130"/>
      <c r="CB17" s="131" t="str">
        <f>IFERROR(CA17/BW17,"-")</f>
        <v>-</v>
      </c>
      <c r="CC17" s="132"/>
      <c r="CD17" s="132"/>
      <c r="CE17" s="132"/>
      <c r="CF17" s="133"/>
      <c r="CG17" s="134" t="str">
        <f>IF(P17=0,"",IF(CF17=0,"",(CF17/P17)))</f>
        <v/>
      </c>
      <c r="CH17" s="135"/>
      <c r="CI17" s="136" t="str">
        <f>IFERROR(CH17/CF17,"-")</f>
        <v>-</v>
      </c>
      <c r="CJ17" s="137"/>
      <c r="CK17" s="138" t="str">
        <f>IFERROR(CJ17/CF17,"-")</f>
        <v>-</v>
      </c>
      <c r="CL17" s="139"/>
      <c r="CM17" s="139"/>
      <c r="CN17" s="139"/>
      <c r="CO17" s="140">
        <v>0</v>
      </c>
      <c r="CP17" s="141">
        <v>0</v>
      </c>
      <c r="CQ17" s="141"/>
      <c r="CR17" s="141"/>
      <c r="CS17" s="142" t="str">
        <f>IF(AND(CQ17=0,CR17=0),"",IF(AND(CQ17&lt;=100000,CR17&lt;=100000),"",IF(CQ17/CP17&gt;0.7,"男高",IF(CR17/CP17&gt;0.7,"女高",""))))</f>
        <v/>
      </c>
    </row>
    <row r="18" spans="1:98">
      <c r="A18" s="80">
        <f>AB18</f>
        <v>0</v>
      </c>
      <c r="B18" s="203" t="s">
        <v>97</v>
      </c>
      <c r="C18" s="203"/>
      <c r="D18" s="203" t="s">
        <v>98</v>
      </c>
      <c r="E18" s="203" t="s">
        <v>99</v>
      </c>
      <c r="F18" s="203" t="s">
        <v>63</v>
      </c>
      <c r="G18" s="203" t="s">
        <v>64</v>
      </c>
      <c r="H18" s="90" t="s">
        <v>94</v>
      </c>
      <c r="I18" s="205" t="s">
        <v>100</v>
      </c>
      <c r="J18" s="188">
        <v>30000</v>
      </c>
      <c r="K18" s="81">
        <v>5</v>
      </c>
      <c r="L18" s="81">
        <v>0</v>
      </c>
      <c r="M18" s="81">
        <v>25</v>
      </c>
      <c r="N18" s="91">
        <v>4</v>
      </c>
      <c r="O18" s="92">
        <v>0</v>
      </c>
      <c r="P18" s="93">
        <f>N18+O18</f>
        <v>4</v>
      </c>
      <c r="Q18" s="82">
        <f>IFERROR(P18/M18,"-")</f>
        <v>0.16</v>
      </c>
      <c r="R18" s="81">
        <v>0</v>
      </c>
      <c r="S18" s="81">
        <v>2</v>
      </c>
      <c r="T18" s="82">
        <f>IFERROR(S18/(O18+P18),"-")</f>
        <v>0.5</v>
      </c>
      <c r="U18" s="182">
        <f>IFERROR(J18/SUM(P18:P19),"-")</f>
        <v>6000</v>
      </c>
      <c r="V18" s="84">
        <v>0</v>
      </c>
      <c r="W18" s="82">
        <f>IF(P18=0,"-",V18/P18)</f>
        <v>0</v>
      </c>
      <c r="X18" s="186">
        <v>0</v>
      </c>
      <c r="Y18" s="187">
        <f>IFERROR(X18/P18,"-")</f>
        <v>0</v>
      </c>
      <c r="Z18" s="187" t="str">
        <f>IFERROR(X18/V18,"-")</f>
        <v>-</v>
      </c>
      <c r="AA18" s="188">
        <f>SUM(X18:X19)-SUM(J18:J19)</f>
        <v>-30000</v>
      </c>
      <c r="AB18" s="85">
        <f>SUM(X18:X19)/SUM(J18:J19)</f>
        <v>0</v>
      </c>
      <c r="AC18" s="79"/>
      <c r="AD18" s="94"/>
      <c r="AE18" s="95">
        <f>IF(P18=0,"",IF(AD18=0,"",(AD18/P18)))</f>
        <v>0</v>
      </c>
      <c r="AF18" s="94"/>
      <c r="AG18" s="96" t="str">
        <f>IFERROR(AF18/AD18,"-")</f>
        <v>-</v>
      </c>
      <c r="AH18" s="97"/>
      <c r="AI18" s="98" t="str">
        <f>IFERROR(AH18/AD18,"-")</f>
        <v>-</v>
      </c>
      <c r="AJ18" s="99"/>
      <c r="AK18" s="99"/>
      <c r="AL18" s="99"/>
      <c r="AM18" s="100">
        <v>1</v>
      </c>
      <c r="AN18" s="101">
        <f>IF(P18=0,"",IF(AM18=0,"",(AM18/P18)))</f>
        <v>0.25</v>
      </c>
      <c r="AO18" s="100"/>
      <c r="AP18" s="102">
        <f>IFERROR(AP18/AM18,"-")</f>
        <v>0</v>
      </c>
      <c r="AQ18" s="103"/>
      <c r="AR18" s="104">
        <f>IFERROR(AQ18/AM18,"-")</f>
        <v>0</v>
      </c>
      <c r="AS18" s="105"/>
      <c r="AT18" s="105"/>
      <c r="AU18" s="105"/>
      <c r="AV18" s="106"/>
      <c r="AW18" s="107">
        <f>IF(P18=0,"",IF(AV18=0,"",(AV18/P18)))</f>
        <v>0</v>
      </c>
      <c r="AX18" s="106"/>
      <c r="AY18" s="108" t="str">
        <f>IFERROR(AX18/AV18,"-")</f>
        <v>-</v>
      </c>
      <c r="AZ18" s="109"/>
      <c r="BA18" s="110" t="str">
        <f>IFERROR(AZ18/AV18,"-")</f>
        <v>-</v>
      </c>
      <c r="BB18" s="111"/>
      <c r="BC18" s="111"/>
      <c r="BD18" s="111"/>
      <c r="BE18" s="112"/>
      <c r="BF18" s="113">
        <f>IF(P18=0,"",IF(BE18=0,"",(BE18/P18)))</f>
        <v>0</v>
      </c>
      <c r="BG18" s="112"/>
      <c r="BH18" s="114" t="str">
        <f>IFERROR(BG18/BE18,"-")</f>
        <v>-</v>
      </c>
      <c r="BI18" s="115"/>
      <c r="BJ18" s="116" t="str">
        <f>IFERROR(BI18/BE18,"-")</f>
        <v>-</v>
      </c>
      <c r="BK18" s="117"/>
      <c r="BL18" s="117"/>
      <c r="BM18" s="117"/>
      <c r="BN18" s="119">
        <v>3</v>
      </c>
      <c r="BO18" s="120">
        <f>IF(P18=0,"",IF(BN18=0,"",(BN18/P18)))</f>
        <v>0.75</v>
      </c>
      <c r="BP18" s="121"/>
      <c r="BQ18" s="122">
        <f>IFERROR(BP18/BN18,"-")</f>
        <v>0</v>
      </c>
      <c r="BR18" s="123"/>
      <c r="BS18" s="124">
        <f>IFERROR(BR18/BN18,"-")</f>
        <v>0</v>
      </c>
      <c r="BT18" s="125"/>
      <c r="BU18" s="125"/>
      <c r="BV18" s="125"/>
      <c r="BW18" s="126"/>
      <c r="BX18" s="127">
        <f>IF(P18=0,"",IF(BW18=0,"",(BW18/P18)))</f>
        <v>0</v>
      </c>
      <c r="BY18" s="128"/>
      <c r="BZ18" s="129" t="str">
        <f>IFERROR(BY18/BW18,"-")</f>
        <v>-</v>
      </c>
      <c r="CA18" s="130"/>
      <c r="CB18" s="131" t="str">
        <f>IFERROR(CA18/BW18,"-")</f>
        <v>-</v>
      </c>
      <c r="CC18" s="132"/>
      <c r="CD18" s="132"/>
      <c r="CE18" s="132"/>
      <c r="CF18" s="133"/>
      <c r="CG18" s="134">
        <f>IF(P18=0,"",IF(CF18=0,"",(CF18/P18)))</f>
        <v>0</v>
      </c>
      <c r="CH18" s="135"/>
      <c r="CI18" s="136" t="str">
        <f>IFERROR(CH18/CF18,"-")</f>
        <v>-</v>
      </c>
      <c r="CJ18" s="137"/>
      <c r="CK18" s="138" t="str">
        <f>IFERROR(CJ18/CF18,"-")</f>
        <v>-</v>
      </c>
      <c r="CL18" s="139"/>
      <c r="CM18" s="139"/>
      <c r="CN18" s="139"/>
      <c r="CO18" s="140">
        <v>0</v>
      </c>
      <c r="CP18" s="141">
        <v>0</v>
      </c>
      <c r="CQ18" s="141"/>
      <c r="CR18" s="141"/>
      <c r="CS18" s="142" t="str">
        <f>IF(AND(CQ18=0,CR18=0),"",IF(AND(CQ18&lt;=100000,CR18&lt;=100000),"",IF(CQ18/CP18&gt;0.7,"男高",IF(CR18/CP18&gt;0.7,"女高",""))))</f>
        <v/>
      </c>
    </row>
    <row r="19" spans="1:98">
      <c r="A19" s="80"/>
      <c r="B19" s="203" t="s">
        <v>101</v>
      </c>
      <c r="C19" s="203"/>
      <c r="D19" s="203" t="s">
        <v>98</v>
      </c>
      <c r="E19" s="203" t="s">
        <v>99</v>
      </c>
      <c r="F19" s="203" t="s">
        <v>68</v>
      </c>
      <c r="G19" s="203"/>
      <c r="H19" s="90"/>
      <c r="I19" s="90"/>
      <c r="J19" s="188"/>
      <c r="K19" s="81">
        <v>18</v>
      </c>
      <c r="L19" s="81">
        <v>11</v>
      </c>
      <c r="M19" s="81">
        <v>60</v>
      </c>
      <c r="N19" s="91">
        <v>1</v>
      </c>
      <c r="O19" s="92">
        <v>0</v>
      </c>
      <c r="P19" s="93">
        <f>N19+O19</f>
        <v>1</v>
      </c>
      <c r="Q19" s="82">
        <f>IFERROR(P19/M19,"-")</f>
        <v>0.016666666666667</v>
      </c>
      <c r="R19" s="81">
        <v>0</v>
      </c>
      <c r="S19" s="81">
        <v>0</v>
      </c>
      <c r="T19" s="82">
        <f>IFERROR(S19/(O19+P19),"-")</f>
        <v>0</v>
      </c>
      <c r="U19" s="182"/>
      <c r="V19" s="84">
        <v>0</v>
      </c>
      <c r="W19" s="82">
        <f>IF(P19=0,"-",V19/P19)</f>
        <v>0</v>
      </c>
      <c r="X19" s="186">
        <v>0</v>
      </c>
      <c r="Y19" s="187">
        <f>IFERROR(X19/P19,"-")</f>
        <v>0</v>
      </c>
      <c r="Z19" s="187" t="str">
        <f>IFERROR(X19/V19,"-")</f>
        <v>-</v>
      </c>
      <c r="AA19" s="188"/>
      <c r="AB19" s="85"/>
      <c r="AC19" s="79"/>
      <c r="AD19" s="94"/>
      <c r="AE19" s="95">
        <f>IF(P19=0,"",IF(AD19=0,"",(AD19/P19)))</f>
        <v>0</v>
      </c>
      <c r="AF19" s="94"/>
      <c r="AG19" s="96" t="str">
        <f>IFERROR(AF19/AD19,"-")</f>
        <v>-</v>
      </c>
      <c r="AH19" s="97"/>
      <c r="AI19" s="98" t="str">
        <f>IFERROR(AH19/AD19,"-")</f>
        <v>-</v>
      </c>
      <c r="AJ19" s="99"/>
      <c r="AK19" s="99"/>
      <c r="AL19" s="99"/>
      <c r="AM19" s="100"/>
      <c r="AN19" s="101">
        <f>IF(P19=0,"",IF(AM19=0,"",(AM19/P19)))</f>
        <v>0</v>
      </c>
      <c r="AO19" s="100"/>
      <c r="AP19" s="102" t="str">
        <f>IFERROR(AP19/AM19,"-")</f>
        <v>-</v>
      </c>
      <c r="AQ19" s="103"/>
      <c r="AR19" s="104" t="str">
        <f>IFERROR(AQ19/AM19,"-")</f>
        <v>-</v>
      </c>
      <c r="AS19" s="105"/>
      <c r="AT19" s="105"/>
      <c r="AU19" s="105"/>
      <c r="AV19" s="106"/>
      <c r="AW19" s="107">
        <f>IF(P19=0,"",IF(AV19=0,"",(AV19/P19)))</f>
        <v>0</v>
      </c>
      <c r="AX19" s="106"/>
      <c r="AY19" s="108" t="str">
        <f>IFERROR(AX19/AV19,"-")</f>
        <v>-</v>
      </c>
      <c r="AZ19" s="109"/>
      <c r="BA19" s="110" t="str">
        <f>IFERROR(AZ19/AV19,"-")</f>
        <v>-</v>
      </c>
      <c r="BB19" s="111"/>
      <c r="BC19" s="111"/>
      <c r="BD19" s="111"/>
      <c r="BE19" s="112">
        <v>1</v>
      </c>
      <c r="BF19" s="113">
        <f>IF(P19=0,"",IF(BE19=0,"",(BE19/P19)))</f>
        <v>1</v>
      </c>
      <c r="BG19" s="112"/>
      <c r="BH19" s="114">
        <f>IFERROR(BG19/BE19,"-")</f>
        <v>0</v>
      </c>
      <c r="BI19" s="115"/>
      <c r="BJ19" s="116">
        <f>IFERROR(BI19/BE19,"-")</f>
        <v>0</v>
      </c>
      <c r="BK19" s="117"/>
      <c r="BL19" s="117"/>
      <c r="BM19" s="117"/>
      <c r="BN19" s="119"/>
      <c r="BO19" s="120">
        <f>IF(P19=0,"",IF(BN19=0,"",(BN19/P19)))</f>
        <v>0</v>
      </c>
      <c r="BP19" s="121"/>
      <c r="BQ19" s="122" t="str">
        <f>IFERROR(BP19/BN19,"-")</f>
        <v>-</v>
      </c>
      <c r="BR19" s="123"/>
      <c r="BS19" s="124" t="str">
        <f>IFERROR(BR19/BN19,"-")</f>
        <v>-</v>
      </c>
      <c r="BT19" s="125"/>
      <c r="BU19" s="125"/>
      <c r="BV19" s="125"/>
      <c r="BW19" s="126"/>
      <c r="BX19" s="127">
        <f>IF(P19=0,"",IF(BW19=0,"",(BW19/P19)))</f>
        <v>0</v>
      </c>
      <c r="BY19" s="128"/>
      <c r="BZ19" s="129" t="str">
        <f>IFERROR(BY19/BW19,"-")</f>
        <v>-</v>
      </c>
      <c r="CA19" s="130"/>
      <c r="CB19" s="131" t="str">
        <f>IFERROR(CA19/BW19,"-")</f>
        <v>-</v>
      </c>
      <c r="CC19" s="132"/>
      <c r="CD19" s="132"/>
      <c r="CE19" s="132"/>
      <c r="CF19" s="133"/>
      <c r="CG19" s="134">
        <f>IF(P19=0,"",IF(CF19=0,"",(CF19/P19)))</f>
        <v>0</v>
      </c>
      <c r="CH19" s="135"/>
      <c r="CI19" s="136" t="str">
        <f>IFERROR(CH19/CF19,"-")</f>
        <v>-</v>
      </c>
      <c r="CJ19" s="137"/>
      <c r="CK19" s="138" t="str">
        <f>IFERROR(CJ19/CF19,"-")</f>
        <v>-</v>
      </c>
      <c r="CL19" s="139"/>
      <c r="CM19" s="139"/>
      <c r="CN19" s="139"/>
      <c r="CO19" s="140">
        <v>0</v>
      </c>
      <c r="CP19" s="141">
        <v>0</v>
      </c>
      <c r="CQ19" s="141"/>
      <c r="CR19" s="141"/>
      <c r="CS19" s="142" t="str">
        <f>IF(AND(CQ19=0,CR19=0),"",IF(AND(CQ19&lt;=100000,CR19&lt;=100000),"",IF(CQ19/CP19&gt;0.7,"男高",IF(CR19/CP19&gt;0.7,"女高",""))))</f>
        <v/>
      </c>
    </row>
    <row r="20" spans="1:98">
      <c r="A20" s="80">
        <f>AB20</f>
        <v>1.2</v>
      </c>
      <c r="B20" s="203" t="s">
        <v>102</v>
      </c>
      <c r="C20" s="203"/>
      <c r="D20" s="203" t="s">
        <v>103</v>
      </c>
      <c r="E20" s="203" t="s">
        <v>104</v>
      </c>
      <c r="F20" s="203" t="s">
        <v>63</v>
      </c>
      <c r="G20" s="203" t="s">
        <v>64</v>
      </c>
      <c r="H20" s="90" t="s">
        <v>94</v>
      </c>
      <c r="I20" s="204" t="s">
        <v>105</v>
      </c>
      <c r="J20" s="188">
        <v>30000</v>
      </c>
      <c r="K20" s="81">
        <v>6</v>
      </c>
      <c r="L20" s="81">
        <v>0</v>
      </c>
      <c r="M20" s="81">
        <v>36</v>
      </c>
      <c r="N20" s="91">
        <v>4</v>
      </c>
      <c r="O20" s="92">
        <v>0</v>
      </c>
      <c r="P20" s="93">
        <f>N20+O20</f>
        <v>4</v>
      </c>
      <c r="Q20" s="82">
        <f>IFERROR(P20/M20,"-")</f>
        <v>0.11111111111111</v>
      </c>
      <c r="R20" s="81">
        <v>1</v>
      </c>
      <c r="S20" s="81">
        <v>1</v>
      </c>
      <c r="T20" s="82">
        <f>IFERROR(S20/(O20+P20),"-")</f>
        <v>0.25</v>
      </c>
      <c r="U20" s="182">
        <f>IFERROR(J20/SUM(P20:P21),"-")</f>
        <v>5000</v>
      </c>
      <c r="V20" s="84">
        <v>1</v>
      </c>
      <c r="W20" s="82">
        <f>IF(P20=0,"-",V20/P20)</f>
        <v>0.25</v>
      </c>
      <c r="X20" s="186">
        <v>36000</v>
      </c>
      <c r="Y20" s="187">
        <f>IFERROR(X20/P20,"-")</f>
        <v>9000</v>
      </c>
      <c r="Z20" s="187">
        <f>IFERROR(X20/V20,"-")</f>
        <v>36000</v>
      </c>
      <c r="AA20" s="188">
        <f>SUM(X20:X21)-SUM(J20:J21)</f>
        <v>6000</v>
      </c>
      <c r="AB20" s="85">
        <f>SUM(X20:X21)/SUM(J20:J21)</f>
        <v>1.2</v>
      </c>
      <c r="AC20" s="79"/>
      <c r="AD20" s="94"/>
      <c r="AE20" s="95">
        <f>IF(P20=0,"",IF(AD20=0,"",(AD20/P20)))</f>
        <v>0</v>
      </c>
      <c r="AF20" s="94"/>
      <c r="AG20" s="96" t="str">
        <f>IFERROR(AF20/AD20,"-")</f>
        <v>-</v>
      </c>
      <c r="AH20" s="97"/>
      <c r="AI20" s="98" t="str">
        <f>IFERROR(AH20/AD20,"-")</f>
        <v>-</v>
      </c>
      <c r="AJ20" s="99"/>
      <c r="AK20" s="99"/>
      <c r="AL20" s="99"/>
      <c r="AM20" s="100"/>
      <c r="AN20" s="101">
        <f>IF(P20=0,"",IF(AM20=0,"",(AM20/P20)))</f>
        <v>0</v>
      </c>
      <c r="AO20" s="100"/>
      <c r="AP20" s="102" t="str">
        <f>IFERROR(AP20/AM20,"-")</f>
        <v>-</v>
      </c>
      <c r="AQ20" s="103"/>
      <c r="AR20" s="104" t="str">
        <f>IFERROR(AQ20/AM20,"-")</f>
        <v>-</v>
      </c>
      <c r="AS20" s="105"/>
      <c r="AT20" s="105"/>
      <c r="AU20" s="105"/>
      <c r="AV20" s="106"/>
      <c r="AW20" s="107">
        <f>IF(P20=0,"",IF(AV20=0,"",(AV20/P20)))</f>
        <v>0</v>
      </c>
      <c r="AX20" s="106"/>
      <c r="AY20" s="108" t="str">
        <f>IFERROR(AX20/AV20,"-")</f>
        <v>-</v>
      </c>
      <c r="AZ20" s="109"/>
      <c r="BA20" s="110" t="str">
        <f>IFERROR(AZ20/AV20,"-")</f>
        <v>-</v>
      </c>
      <c r="BB20" s="111"/>
      <c r="BC20" s="111"/>
      <c r="BD20" s="111"/>
      <c r="BE20" s="112"/>
      <c r="BF20" s="113">
        <f>IF(P20=0,"",IF(BE20=0,"",(BE20/P20)))</f>
        <v>0</v>
      </c>
      <c r="BG20" s="112"/>
      <c r="BH20" s="114" t="str">
        <f>IFERROR(BG20/BE20,"-")</f>
        <v>-</v>
      </c>
      <c r="BI20" s="115"/>
      <c r="BJ20" s="116" t="str">
        <f>IFERROR(BI20/BE20,"-")</f>
        <v>-</v>
      </c>
      <c r="BK20" s="117"/>
      <c r="BL20" s="117"/>
      <c r="BM20" s="117"/>
      <c r="BN20" s="119">
        <v>4</v>
      </c>
      <c r="BO20" s="120">
        <f>IF(P20=0,"",IF(BN20=0,"",(BN20/P20)))</f>
        <v>1</v>
      </c>
      <c r="BP20" s="121">
        <v>1</v>
      </c>
      <c r="BQ20" s="122">
        <f>IFERROR(BP20/BN20,"-")</f>
        <v>0.25</v>
      </c>
      <c r="BR20" s="123">
        <v>36000</v>
      </c>
      <c r="BS20" s="124">
        <f>IFERROR(BR20/BN20,"-")</f>
        <v>9000</v>
      </c>
      <c r="BT20" s="125"/>
      <c r="BU20" s="125"/>
      <c r="BV20" s="125">
        <v>1</v>
      </c>
      <c r="BW20" s="126"/>
      <c r="BX20" s="127">
        <f>IF(P20=0,"",IF(BW20=0,"",(BW20/P20)))</f>
        <v>0</v>
      </c>
      <c r="BY20" s="128"/>
      <c r="BZ20" s="129" t="str">
        <f>IFERROR(BY20/BW20,"-")</f>
        <v>-</v>
      </c>
      <c r="CA20" s="130"/>
      <c r="CB20" s="131" t="str">
        <f>IFERROR(CA20/BW20,"-")</f>
        <v>-</v>
      </c>
      <c r="CC20" s="132"/>
      <c r="CD20" s="132"/>
      <c r="CE20" s="132"/>
      <c r="CF20" s="133"/>
      <c r="CG20" s="134">
        <f>IF(P20=0,"",IF(CF20=0,"",(CF20/P20)))</f>
        <v>0</v>
      </c>
      <c r="CH20" s="135"/>
      <c r="CI20" s="136" t="str">
        <f>IFERROR(CH20/CF20,"-")</f>
        <v>-</v>
      </c>
      <c r="CJ20" s="137"/>
      <c r="CK20" s="138" t="str">
        <f>IFERROR(CJ20/CF20,"-")</f>
        <v>-</v>
      </c>
      <c r="CL20" s="139"/>
      <c r="CM20" s="139"/>
      <c r="CN20" s="139"/>
      <c r="CO20" s="140">
        <v>1</v>
      </c>
      <c r="CP20" s="141">
        <v>36000</v>
      </c>
      <c r="CQ20" s="141">
        <v>36000</v>
      </c>
      <c r="CR20" s="141"/>
      <c r="CS20" s="142" t="str">
        <f>IF(AND(CQ20=0,CR20=0),"",IF(AND(CQ20&lt;=100000,CR20&lt;=100000),"",IF(CQ20/CP20&gt;0.7,"男高",IF(CR20/CP20&gt;0.7,"女高",""))))</f>
        <v/>
      </c>
    </row>
    <row r="21" spans="1:98">
      <c r="A21" s="80"/>
      <c r="B21" s="203" t="s">
        <v>106</v>
      </c>
      <c r="C21" s="203"/>
      <c r="D21" s="203" t="s">
        <v>103</v>
      </c>
      <c r="E21" s="203" t="s">
        <v>104</v>
      </c>
      <c r="F21" s="203" t="s">
        <v>68</v>
      </c>
      <c r="G21" s="203"/>
      <c r="H21" s="90"/>
      <c r="I21" s="90"/>
      <c r="J21" s="188"/>
      <c r="K21" s="81">
        <v>12</v>
      </c>
      <c r="L21" s="81">
        <v>8</v>
      </c>
      <c r="M21" s="81">
        <v>3</v>
      </c>
      <c r="N21" s="91">
        <v>2</v>
      </c>
      <c r="O21" s="92">
        <v>0</v>
      </c>
      <c r="P21" s="93">
        <f>N21+O21</f>
        <v>2</v>
      </c>
      <c r="Q21" s="82">
        <f>IFERROR(P21/M21,"-")</f>
        <v>0.66666666666667</v>
      </c>
      <c r="R21" s="81">
        <v>0</v>
      </c>
      <c r="S21" s="81">
        <v>0</v>
      </c>
      <c r="T21" s="82">
        <f>IFERROR(S21/(O21+P21),"-")</f>
        <v>0</v>
      </c>
      <c r="U21" s="182"/>
      <c r="V21" s="84">
        <v>0</v>
      </c>
      <c r="W21" s="82">
        <f>IF(P21=0,"-",V21/P21)</f>
        <v>0</v>
      </c>
      <c r="X21" s="186">
        <v>0</v>
      </c>
      <c r="Y21" s="187">
        <f>IFERROR(X21/P21,"-")</f>
        <v>0</v>
      </c>
      <c r="Z21" s="187" t="str">
        <f>IFERROR(X21/V21,"-")</f>
        <v>-</v>
      </c>
      <c r="AA21" s="188"/>
      <c r="AB21" s="85"/>
      <c r="AC21" s="79"/>
      <c r="AD21" s="94"/>
      <c r="AE21" s="95">
        <f>IF(P21=0,"",IF(AD21=0,"",(AD21/P21)))</f>
        <v>0</v>
      </c>
      <c r="AF21" s="94"/>
      <c r="AG21" s="96" t="str">
        <f>IFERROR(AF21/AD21,"-")</f>
        <v>-</v>
      </c>
      <c r="AH21" s="97"/>
      <c r="AI21" s="98" t="str">
        <f>IFERROR(AH21/AD21,"-")</f>
        <v>-</v>
      </c>
      <c r="AJ21" s="99"/>
      <c r="AK21" s="99"/>
      <c r="AL21" s="99"/>
      <c r="AM21" s="100"/>
      <c r="AN21" s="101">
        <f>IF(P21=0,"",IF(AM21=0,"",(AM21/P21)))</f>
        <v>0</v>
      </c>
      <c r="AO21" s="100"/>
      <c r="AP21" s="102" t="str">
        <f>IFERROR(AP21/AM21,"-")</f>
        <v>-</v>
      </c>
      <c r="AQ21" s="103"/>
      <c r="AR21" s="104" t="str">
        <f>IFERROR(AQ21/AM21,"-")</f>
        <v>-</v>
      </c>
      <c r="AS21" s="105"/>
      <c r="AT21" s="105"/>
      <c r="AU21" s="105"/>
      <c r="AV21" s="106"/>
      <c r="AW21" s="107">
        <f>IF(P21=0,"",IF(AV21=0,"",(AV21/P21)))</f>
        <v>0</v>
      </c>
      <c r="AX21" s="106"/>
      <c r="AY21" s="108" t="str">
        <f>IFERROR(AX21/AV21,"-")</f>
        <v>-</v>
      </c>
      <c r="AZ21" s="109"/>
      <c r="BA21" s="110" t="str">
        <f>IFERROR(AZ21/AV21,"-")</f>
        <v>-</v>
      </c>
      <c r="BB21" s="111"/>
      <c r="BC21" s="111"/>
      <c r="BD21" s="111"/>
      <c r="BE21" s="112"/>
      <c r="BF21" s="113">
        <f>IF(P21=0,"",IF(BE21=0,"",(BE21/P21)))</f>
        <v>0</v>
      </c>
      <c r="BG21" s="112"/>
      <c r="BH21" s="114" t="str">
        <f>IFERROR(BG21/BE21,"-")</f>
        <v>-</v>
      </c>
      <c r="BI21" s="115"/>
      <c r="BJ21" s="116" t="str">
        <f>IFERROR(BI21/BE21,"-")</f>
        <v>-</v>
      </c>
      <c r="BK21" s="117"/>
      <c r="BL21" s="117"/>
      <c r="BM21" s="117"/>
      <c r="BN21" s="119">
        <v>2</v>
      </c>
      <c r="BO21" s="120">
        <f>IF(P21=0,"",IF(BN21=0,"",(BN21/P21)))</f>
        <v>1</v>
      </c>
      <c r="BP21" s="121"/>
      <c r="BQ21" s="122">
        <f>IFERROR(BP21/BN21,"-")</f>
        <v>0</v>
      </c>
      <c r="BR21" s="123"/>
      <c r="BS21" s="124">
        <f>IFERROR(BR21/BN21,"-")</f>
        <v>0</v>
      </c>
      <c r="BT21" s="125"/>
      <c r="BU21" s="125"/>
      <c r="BV21" s="125"/>
      <c r="BW21" s="126"/>
      <c r="BX21" s="127">
        <f>IF(P21=0,"",IF(BW21=0,"",(BW21/P21)))</f>
        <v>0</v>
      </c>
      <c r="BY21" s="128"/>
      <c r="BZ21" s="129" t="str">
        <f>IFERROR(BY21/BW21,"-")</f>
        <v>-</v>
      </c>
      <c r="CA21" s="130"/>
      <c r="CB21" s="131" t="str">
        <f>IFERROR(CA21/BW21,"-")</f>
        <v>-</v>
      </c>
      <c r="CC21" s="132"/>
      <c r="CD21" s="132"/>
      <c r="CE21" s="132"/>
      <c r="CF21" s="133"/>
      <c r="CG21" s="134">
        <f>IF(P21=0,"",IF(CF21=0,"",(CF21/P21)))</f>
        <v>0</v>
      </c>
      <c r="CH21" s="135"/>
      <c r="CI21" s="136" t="str">
        <f>IFERROR(CH21/CF21,"-")</f>
        <v>-</v>
      </c>
      <c r="CJ21" s="137"/>
      <c r="CK21" s="138" t="str">
        <f>IFERROR(CJ21/CF21,"-")</f>
        <v>-</v>
      </c>
      <c r="CL21" s="139"/>
      <c r="CM21" s="139"/>
      <c r="CN21" s="139"/>
      <c r="CO21" s="140">
        <v>0</v>
      </c>
      <c r="CP21" s="141">
        <v>0</v>
      </c>
      <c r="CQ21" s="141"/>
      <c r="CR21" s="141"/>
      <c r="CS21" s="142" t="str">
        <f>IF(AND(CQ21=0,CR21=0),"",IF(AND(CQ21&lt;=100000,CR21&lt;=100000),"",IF(CQ21/CP21&gt;0.7,"男高",IF(CR21/CP21&gt;0.7,"女高",""))))</f>
        <v/>
      </c>
    </row>
    <row r="22" spans="1:98">
      <c r="A22" s="80">
        <f>AB22</f>
        <v>0</v>
      </c>
      <c r="B22" s="203" t="s">
        <v>107</v>
      </c>
      <c r="C22" s="203"/>
      <c r="D22" s="203" t="s">
        <v>108</v>
      </c>
      <c r="E22" s="203" t="s">
        <v>109</v>
      </c>
      <c r="F22" s="203" t="s">
        <v>63</v>
      </c>
      <c r="G22" s="203" t="s">
        <v>64</v>
      </c>
      <c r="H22" s="90" t="s">
        <v>94</v>
      </c>
      <c r="I22" s="205" t="s">
        <v>110</v>
      </c>
      <c r="J22" s="188">
        <v>30000</v>
      </c>
      <c r="K22" s="81">
        <v>10</v>
      </c>
      <c r="L22" s="81">
        <v>0</v>
      </c>
      <c r="M22" s="81">
        <v>51</v>
      </c>
      <c r="N22" s="91">
        <v>6</v>
      </c>
      <c r="O22" s="92">
        <v>0</v>
      </c>
      <c r="P22" s="93">
        <f>N22+O22</f>
        <v>6</v>
      </c>
      <c r="Q22" s="82">
        <f>IFERROR(P22/M22,"-")</f>
        <v>0.11764705882353</v>
      </c>
      <c r="R22" s="81">
        <v>0</v>
      </c>
      <c r="S22" s="81">
        <v>1</v>
      </c>
      <c r="T22" s="82">
        <f>IFERROR(S22/(O22+P22),"-")</f>
        <v>0.16666666666667</v>
      </c>
      <c r="U22" s="182">
        <f>IFERROR(J22/SUM(P22:P23),"-")</f>
        <v>4285.7142857143</v>
      </c>
      <c r="V22" s="84">
        <v>0</v>
      </c>
      <c r="W22" s="82">
        <f>IF(P22=0,"-",V22/P22)</f>
        <v>0</v>
      </c>
      <c r="X22" s="186">
        <v>0</v>
      </c>
      <c r="Y22" s="187">
        <f>IFERROR(X22/P22,"-")</f>
        <v>0</v>
      </c>
      <c r="Z22" s="187" t="str">
        <f>IFERROR(X22/V22,"-")</f>
        <v>-</v>
      </c>
      <c r="AA22" s="188">
        <f>SUM(X22:X23)-SUM(J22:J23)</f>
        <v>-30000</v>
      </c>
      <c r="AB22" s="85">
        <f>SUM(X22:X23)/SUM(J22:J23)</f>
        <v>0</v>
      </c>
      <c r="AC22" s="79"/>
      <c r="AD22" s="94"/>
      <c r="AE22" s="95">
        <f>IF(P22=0,"",IF(AD22=0,"",(AD22/P22)))</f>
        <v>0</v>
      </c>
      <c r="AF22" s="94"/>
      <c r="AG22" s="96" t="str">
        <f>IFERROR(AF22/AD22,"-")</f>
        <v>-</v>
      </c>
      <c r="AH22" s="97"/>
      <c r="AI22" s="98" t="str">
        <f>IFERROR(AH22/AD22,"-")</f>
        <v>-</v>
      </c>
      <c r="AJ22" s="99"/>
      <c r="AK22" s="99"/>
      <c r="AL22" s="99"/>
      <c r="AM22" s="100"/>
      <c r="AN22" s="101">
        <f>IF(P22=0,"",IF(AM22=0,"",(AM22/P22)))</f>
        <v>0</v>
      </c>
      <c r="AO22" s="100"/>
      <c r="AP22" s="102" t="str">
        <f>IFERROR(AP22/AM22,"-")</f>
        <v>-</v>
      </c>
      <c r="AQ22" s="103"/>
      <c r="AR22" s="104" t="str">
        <f>IFERROR(AQ22/AM22,"-")</f>
        <v>-</v>
      </c>
      <c r="AS22" s="105"/>
      <c r="AT22" s="105"/>
      <c r="AU22" s="105"/>
      <c r="AV22" s="106">
        <v>1</v>
      </c>
      <c r="AW22" s="107">
        <f>IF(P22=0,"",IF(AV22=0,"",(AV22/P22)))</f>
        <v>0.16666666666667</v>
      </c>
      <c r="AX22" s="106"/>
      <c r="AY22" s="108">
        <f>IFERROR(AX22/AV22,"-")</f>
        <v>0</v>
      </c>
      <c r="AZ22" s="109"/>
      <c r="BA22" s="110">
        <f>IFERROR(AZ22/AV22,"-")</f>
        <v>0</v>
      </c>
      <c r="BB22" s="111"/>
      <c r="BC22" s="111"/>
      <c r="BD22" s="111"/>
      <c r="BE22" s="112">
        <v>1</v>
      </c>
      <c r="BF22" s="113">
        <f>IF(P22=0,"",IF(BE22=0,"",(BE22/P22)))</f>
        <v>0.16666666666667</v>
      </c>
      <c r="BG22" s="112"/>
      <c r="BH22" s="114">
        <f>IFERROR(BG22/BE22,"-")</f>
        <v>0</v>
      </c>
      <c r="BI22" s="115"/>
      <c r="BJ22" s="116">
        <f>IFERROR(BI22/BE22,"-")</f>
        <v>0</v>
      </c>
      <c r="BK22" s="117"/>
      <c r="BL22" s="117"/>
      <c r="BM22" s="117"/>
      <c r="BN22" s="119">
        <v>3</v>
      </c>
      <c r="BO22" s="120">
        <f>IF(P22=0,"",IF(BN22=0,"",(BN22/P22)))</f>
        <v>0.5</v>
      </c>
      <c r="BP22" s="121"/>
      <c r="BQ22" s="122">
        <f>IFERROR(BP22/BN22,"-")</f>
        <v>0</v>
      </c>
      <c r="BR22" s="123"/>
      <c r="BS22" s="124">
        <f>IFERROR(BR22/BN22,"-")</f>
        <v>0</v>
      </c>
      <c r="BT22" s="125"/>
      <c r="BU22" s="125"/>
      <c r="BV22" s="125"/>
      <c r="BW22" s="126">
        <v>1</v>
      </c>
      <c r="BX22" s="127">
        <f>IF(P22=0,"",IF(BW22=0,"",(BW22/P22)))</f>
        <v>0.16666666666667</v>
      </c>
      <c r="BY22" s="128"/>
      <c r="BZ22" s="129">
        <f>IFERROR(BY22/BW22,"-")</f>
        <v>0</v>
      </c>
      <c r="CA22" s="130"/>
      <c r="CB22" s="131">
        <f>IFERROR(CA22/BW22,"-")</f>
        <v>0</v>
      </c>
      <c r="CC22" s="132"/>
      <c r="CD22" s="132"/>
      <c r="CE22" s="132"/>
      <c r="CF22" s="133"/>
      <c r="CG22" s="134">
        <f>IF(P22=0,"",IF(CF22=0,"",(CF22/P22)))</f>
        <v>0</v>
      </c>
      <c r="CH22" s="135"/>
      <c r="CI22" s="136" t="str">
        <f>IFERROR(CH22/CF22,"-")</f>
        <v>-</v>
      </c>
      <c r="CJ22" s="137"/>
      <c r="CK22" s="138" t="str">
        <f>IFERROR(CJ22/CF22,"-")</f>
        <v>-</v>
      </c>
      <c r="CL22" s="139"/>
      <c r="CM22" s="139"/>
      <c r="CN22" s="139"/>
      <c r="CO22" s="140">
        <v>0</v>
      </c>
      <c r="CP22" s="141">
        <v>0</v>
      </c>
      <c r="CQ22" s="141"/>
      <c r="CR22" s="141"/>
      <c r="CS22" s="142" t="str">
        <f>IF(AND(CQ22=0,CR22=0),"",IF(AND(CQ22&lt;=100000,CR22&lt;=100000),"",IF(CQ22/CP22&gt;0.7,"男高",IF(CR22/CP22&gt;0.7,"女高",""))))</f>
        <v/>
      </c>
    </row>
    <row r="23" spans="1:98">
      <c r="A23" s="80"/>
      <c r="B23" s="203" t="s">
        <v>111</v>
      </c>
      <c r="C23" s="203"/>
      <c r="D23" s="203" t="s">
        <v>108</v>
      </c>
      <c r="E23" s="203" t="s">
        <v>109</v>
      </c>
      <c r="F23" s="203" t="s">
        <v>68</v>
      </c>
      <c r="G23" s="203"/>
      <c r="H23" s="90"/>
      <c r="I23" s="90"/>
      <c r="J23" s="188"/>
      <c r="K23" s="81">
        <v>23</v>
      </c>
      <c r="L23" s="81">
        <v>10</v>
      </c>
      <c r="M23" s="81">
        <v>4</v>
      </c>
      <c r="N23" s="91">
        <v>1</v>
      </c>
      <c r="O23" s="92">
        <v>0</v>
      </c>
      <c r="P23" s="93">
        <f>N23+O23</f>
        <v>1</v>
      </c>
      <c r="Q23" s="82">
        <f>IFERROR(P23/M23,"-")</f>
        <v>0.25</v>
      </c>
      <c r="R23" s="81">
        <v>0</v>
      </c>
      <c r="S23" s="81">
        <v>0</v>
      </c>
      <c r="T23" s="82">
        <f>IFERROR(S23/(O23+P23),"-")</f>
        <v>0</v>
      </c>
      <c r="U23" s="182"/>
      <c r="V23" s="84">
        <v>0</v>
      </c>
      <c r="W23" s="82">
        <f>IF(P23=0,"-",V23/P23)</f>
        <v>0</v>
      </c>
      <c r="X23" s="186">
        <v>0</v>
      </c>
      <c r="Y23" s="187">
        <f>IFERROR(X23/P23,"-")</f>
        <v>0</v>
      </c>
      <c r="Z23" s="187" t="str">
        <f>IFERROR(X23/V23,"-")</f>
        <v>-</v>
      </c>
      <c r="AA23" s="188"/>
      <c r="AB23" s="85"/>
      <c r="AC23" s="79"/>
      <c r="AD23" s="94"/>
      <c r="AE23" s="95">
        <f>IF(P23=0,"",IF(AD23=0,"",(AD23/P23)))</f>
        <v>0</v>
      </c>
      <c r="AF23" s="94"/>
      <c r="AG23" s="96" t="str">
        <f>IFERROR(AF23/AD23,"-")</f>
        <v>-</v>
      </c>
      <c r="AH23" s="97"/>
      <c r="AI23" s="98" t="str">
        <f>IFERROR(AH23/AD23,"-")</f>
        <v>-</v>
      </c>
      <c r="AJ23" s="99"/>
      <c r="AK23" s="99"/>
      <c r="AL23" s="99"/>
      <c r="AM23" s="100"/>
      <c r="AN23" s="101">
        <f>IF(P23=0,"",IF(AM23=0,"",(AM23/P23)))</f>
        <v>0</v>
      </c>
      <c r="AO23" s="100"/>
      <c r="AP23" s="102" t="str">
        <f>IFERROR(AP23/AM23,"-")</f>
        <v>-</v>
      </c>
      <c r="AQ23" s="103"/>
      <c r="AR23" s="104" t="str">
        <f>IFERROR(AQ23/AM23,"-")</f>
        <v>-</v>
      </c>
      <c r="AS23" s="105"/>
      <c r="AT23" s="105"/>
      <c r="AU23" s="105"/>
      <c r="AV23" s="106"/>
      <c r="AW23" s="107">
        <f>IF(P23=0,"",IF(AV23=0,"",(AV23/P23)))</f>
        <v>0</v>
      </c>
      <c r="AX23" s="106"/>
      <c r="AY23" s="108" t="str">
        <f>IFERROR(AX23/AV23,"-")</f>
        <v>-</v>
      </c>
      <c r="AZ23" s="109"/>
      <c r="BA23" s="110" t="str">
        <f>IFERROR(AZ23/AV23,"-")</f>
        <v>-</v>
      </c>
      <c r="BB23" s="111"/>
      <c r="BC23" s="111"/>
      <c r="BD23" s="111"/>
      <c r="BE23" s="112"/>
      <c r="BF23" s="113">
        <f>IF(P23=0,"",IF(BE23=0,"",(BE23/P23)))</f>
        <v>0</v>
      </c>
      <c r="BG23" s="112"/>
      <c r="BH23" s="114" t="str">
        <f>IFERROR(BG23/BE23,"-")</f>
        <v>-</v>
      </c>
      <c r="BI23" s="115"/>
      <c r="BJ23" s="116" t="str">
        <f>IFERROR(BI23/BE23,"-")</f>
        <v>-</v>
      </c>
      <c r="BK23" s="117"/>
      <c r="BL23" s="117"/>
      <c r="BM23" s="117"/>
      <c r="BN23" s="119">
        <v>1</v>
      </c>
      <c r="BO23" s="120">
        <f>IF(P23=0,"",IF(BN23=0,"",(BN23/P23)))</f>
        <v>1</v>
      </c>
      <c r="BP23" s="121"/>
      <c r="BQ23" s="122">
        <f>IFERROR(BP23/BN23,"-")</f>
        <v>0</v>
      </c>
      <c r="BR23" s="123"/>
      <c r="BS23" s="124">
        <f>IFERROR(BR23/BN23,"-")</f>
        <v>0</v>
      </c>
      <c r="BT23" s="125"/>
      <c r="BU23" s="125"/>
      <c r="BV23" s="125"/>
      <c r="BW23" s="126"/>
      <c r="BX23" s="127">
        <f>IF(P23=0,"",IF(BW23=0,"",(BW23/P23)))</f>
        <v>0</v>
      </c>
      <c r="BY23" s="128"/>
      <c r="BZ23" s="129" t="str">
        <f>IFERROR(BY23/BW23,"-")</f>
        <v>-</v>
      </c>
      <c r="CA23" s="130"/>
      <c r="CB23" s="131" t="str">
        <f>IFERROR(CA23/BW23,"-")</f>
        <v>-</v>
      </c>
      <c r="CC23" s="132"/>
      <c r="CD23" s="132"/>
      <c r="CE23" s="132"/>
      <c r="CF23" s="133"/>
      <c r="CG23" s="134">
        <f>IF(P23=0,"",IF(CF23=0,"",(CF23/P23)))</f>
        <v>0</v>
      </c>
      <c r="CH23" s="135"/>
      <c r="CI23" s="136" t="str">
        <f>IFERROR(CH23/CF23,"-")</f>
        <v>-</v>
      </c>
      <c r="CJ23" s="137"/>
      <c r="CK23" s="138" t="str">
        <f>IFERROR(CJ23/CF23,"-")</f>
        <v>-</v>
      </c>
      <c r="CL23" s="139"/>
      <c r="CM23" s="139"/>
      <c r="CN23" s="139"/>
      <c r="CO23" s="140">
        <v>0</v>
      </c>
      <c r="CP23" s="141">
        <v>0</v>
      </c>
      <c r="CQ23" s="141"/>
      <c r="CR23" s="141"/>
      <c r="CS23" s="142" t="str">
        <f>IF(AND(CQ23=0,CR23=0),"",IF(AND(CQ23&lt;=100000,CR23&lt;=100000),"",IF(CQ23/CP23&gt;0.7,"男高",IF(CR23/CP23&gt;0.7,"女高",""))))</f>
        <v/>
      </c>
    </row>
    <row r="24" spans="1:98">
      <c r="A24" s="80">
        <f>AB24</f>
        <v>2.14</v>
      </c>
      <c r="B24" s="203" t="s">
        <v>112</v>
      </c>
      <c r="C24" s="203"/>
      <c r="D24" s="203" t="s">
        <v>113</v>
      </c>
      <c r="E24" s="203" t="s">
        <v>109</v>
      </c>
      <c r="F24" s="203" t="s">
        <v>63</v>
      </c>
      <c r="G24" s="203" t="s">
        <v>82</v>
      </c>
      <c r="H24" s="90" t="s">
        <v>114</v>
      </c>
      <c r="I24" s="205" t="s">
        <v>115</v>
      </c>
      <c r="J24" s="188">
        <v>100000</v>
      </c>
      <c r="K24" s="81">
        <v>4</v>
      </c>
      <c r="L24" s="81">
        <v>0</v>
      </c>
      <c r="M24" s="81">
        <v>31</v>
      </c>
      <c r="N24" s="91">
        <v>1</v>
      </c>
      <c r="O24" s="92">
        <v>0</v>
      </c>
      <c r="P24" s="93">
        <f>N24+O24</f>
        <v>1</v>
      </c>
      <c r="Q24" s="82">
        <f>IFERROR(P24/M24,"-")</f>
        <v>0.032258064516129</v>
      </c>
      <c r="R24" s="81">
        <v>0</v>
      </c>
      <c r="S24" s="81">
        <v>0</v>
      </c>
      <c r="T24" s="82">
        <f>IFERROR(S24/(O24+P24),"-")</f>
        <v>0</v>
      </c>
      <c r="U24" s="182">
        <f>IFERROR(J24/SUM(P24:P28),"-")</f>
        <v>6250</v>
      </c>
      <c r="V24" s="84">
        <v>0</v>
      </c>
      <c r="W24" s="82">
        <f>IF(P24=0,"-",V24/P24)</f>
        <v>0</v>
      </c>
      <c r="X24" s="186">
        <v>0</v>
      </c>
      <c r="Y24" s="187">
        <f>IFERROR(X24/P24,"-")</f>
        <v>0</v>
      </c>
      <c r="Z24" s="187" t="str">
        <f>IFERROR(X24/V24,"-")</f>
        <v>-</v>
      </c>
      <c r="AA24" s="188">
        <f>SUM(X24:X28)-SUM(J24:J28)</f>
        <v>114000</v>
      </c>
      <c r="AB24" s="85">
        <f>SUM(X24:X28)/SUM(J24:J28)</f>
        <v>2.14</v>
      </c>
      <c r="AC24" s="79"/>
      <c r="AD24" s="94"/>
      <c r="AE24" s="95">
        <f>IF(P24=0,"",IF(AD24=0,"",(AD24/P24)))</f>
        <v>0</v>
      </c>
      <c r="AF24" s="94"/>
      <c r="AG24" s="96" t="str">
        <f>IFERROR(AF24/AD24,"-")</f>
        <v>-</v>
      </c>
      <c r="AH24" s="97"/>
      <c r="AI24" s="98" t="str">
        <f>IFERROR(AH24/AD24,"-")</f>
        <v>-</v>
      </c>
      <c r="AJ24" s="99"/>
      <c r="AK24" s="99"/>
      <c r="AL24" s="99"/>
      <c r="AM24" s="100"/>
      <c r="AN24" s="101">
        <f>IF(P24=0,"",IF(AM24=0,"",(AM24/P24)))</f>
        <v>0</v>
      </c>
      <c r="AO24" s="100"/>
      <c r="AP24" s="102" t="str">
        <f>IFERROR(AP24/AM24,"-")</f>
        <v>-</v>
      </c>
      <c r="AQ24" s="103"/>
      <c r="AR24" s="104" t="str">
        <f>IFERROR(AQ24/AM24,"-")</f>
        <v>-</v>
      </c>
      <c r="AS24" s="105"/>
      <c r="AT24" s="105"/>
      <c r="AU24" s="105"/>
      <c r="AV24" s="106"/>
      <c r="AW24" s="107">
        <f>IF(P24=0,"",IF(AV24=0,"",(AV24/P24)))</f>
        <v>0</v>
      </c>
      <c r="AX24" s="106"/>
      <c r="AY24" s="108" t="str">
        <f>IFERROR(AX24/AV24,"-")</f>
        <v>-</v>
      </c>
      <c r="AZ24" s="109"/>
      <c r="BA24" s="110" t="str">
        <f>IFERROR(AZ24/AV24,"-")</f>
        <v>-</v>
      </c>
      <c r="BB24" s="111"/>
      <c r="BC24" s="111"/>
      <c r="BD24" s="111"/>
      <c r="BE24" s="112"/>
      <c r="BF24" s="113">
        <f>IF(P24=0,"",IF(BE24=0,"",(BE24/P24)))</f>
        <v>0</v>
      </c>
      <c r="BG24" s="112"/>
      <c r="BH24" s="114" t="str">
        <f>IFERROR(BG24/BE24,"-")</f>
        <v>-</v>
      </c>
      <c r="BI24" s="115"/>
      <c r="BJ24" s="116" t="str">
        <f>IFERROR(BI24/BE24,"-")</f>
        <v>-</v>
      </c>
      <c r="BK24" s="117"/>
      <c r="BL24" s="117"/>
      <c r="BM24" s="117"/>
      <c r="BN24" s="119"/>
      <c r="BO24" s="120">
        <f>IF(P24=0,"",IF(BN24=0,"",(BN24/P24)))</f>
        <v>0</v>
      </c>
      <c r="BP24" s="121"/>
      <c r="BQ24" s="122" t="str">
        <f>IFERROR(BP24/BN24,"-")</f>
        <v>-</v>
      </c>
      <c r="BR24" s="123"/>
      <c r="BS24" s="124" t="str">
        <f>IFERROR(BR24/BN24,"-")</f>
        <v>-</v>
      </c>
      <c r="BT24" s="125"/>
      <c r="BU24" s="125"/>
      <c r="BV24" s="125"/>
      <c r="BW24" s="126">
        <v>1</v>
      </c>
      <c r="BX24" s="127">
        <f>IF(P24=0,"",IF(BW24=0,"",(BW24/P24)))</f>
        <v>1</v>
      </c>
      <c r="BY24" s="128"/>
      <c r="BZ24" s="129">
        <f>IFERROR(BY24/BW24,"-")</f>
        <v>0</v>
      </c>
      <c r="CA24" s="130"/>
      <c r="CB24" s="131">
        <f>IFERROR(CA24/BW24,"-")</f>
        <v>0</v>
      </c>
      <c r="CC24" s="132"/>
      <c r="CD24" s="132"/>
      <c r="CE24" s="132"/>
      <c r="CF24" s="133"/>
      <c r="CG24" s="134">
        <f>IF(P24=0,"",IF(CF24=0,"",(CF24/P24)))</f>
        <v>0</v>
      </c>
      <c r="CH24" s="135"/>
      <c r="CI24" s="136" t="str">
        <f>IFERROR(CH24/CF24,"-")</f>
        <v>-</v>
      </c>
      <c r="CJ24" s="137"/>
      <c r="CK24" s="138" t="str">
        <f>IFERROR(CJ24/CF24,"-")</f>
        <v>-</v>
      </c>
      <c r="CL24" s="139"/>
      <c r="CM24" s="139"/>
      <c r="CN24" s="139"/>
      <c r="CO24" s="140">
        <v>0</v>
      </c>
      <c r="CP24" s="141">
        <v>0</v>
      </c>
      <c r="CQ24" s="141"/>
      <c r="CR24" s="141"/>
      <c r="CS24" s="142" t="str">
        <f>IF(AND(CQ24=0,CR24=0),"",IF(AND(CQ24&lt;=100000,CR24&lt;=100000),"",IF(CQ24/CP24&gt;0.7,"男高",IF(CR24/CP24&gt;0.7,"女高",""))))</f>
        <v/>
      </c>
    </row>
    <row r="25" spans="1:98">
      <c r="A25" s="80"/>
      <c r="B25" s="203" t="s">
        <v>116</v>
      </c>
      <c r="C25" s="203"/>
      <c r="D25" s="203" t="s">
        <v>117</v>
      </c>
      <c r="E25" s="203" t="s">
        <v>104</v>
      </c>
      <c r="F25" s="203" t="s">
        <v>63</v>
      </c>
      <c r="G25" s="203" t="s">
        <v>82</v>
      </c>
      <c r="H25" s="90" t="s">
        <v>114</v>
      </c>
      <c r="I25" s="204" t="s">
        <v>78</v>
      </c>
      <c r="J25" s="188"/>
      <c r="K25" s="81">
        <v>3</v>
      </c>
      <c r="L25" s="81">
        <v>0</v>
      </c>
      <c r="M25" s="81">
        <v>21</v>
      </c>
      <c r="N25" s="91">
        <v>1</v>
      </c>
      <c r="O25" s="92">
        <v>0</v>
      </c>
      <c r="P25" s="93">
        <f>N25+O25</f>
        <v>1</v>
      </c>
      <c r="Q25" s="82">
        <f>IFERROR(P25/M25,"-")</f>
        <v>0.047619047619048</v>
      </c>
      <c r="R25" s="81">
        <v>0</v>
      </c>
      <c r="S25" s="81">
        <v>0</v>
      </c>
      <c r="T25" s="82">
        <f>IFERROR(S25/(O25+P25),"-")</f>
        <v>0</v>
      </c>
      <c r="U25" s="182"/>
      <c r="V25" s="84">
        <v>0</v>
      </c>
      <c r="W25" s="82">
        <f>IF(P25=0,"-",V25/P25)</f>
        <v>0</v>
      </c>
      <c r="X25" s="186">
        <v>0</v>
      </c>
      <c r="Y25" s="187">
        <f>IFERROR(X25/P25,"-")</f>
        <v>0</v>
      </c>
      <c r="Z25" s="187" t="str">
        <f>IFERROR(X25/V25,"-")</f>
        <v>-</v>
      </c>
      <c r="AA25" s="188"/>
      <c r="AB25" s="85"/>
      <c r="AC25" s="79"/>
      <c r="AD25" s="94"/>
      <c r="AE25" s="95">
        <f>IF(P25=0,"",IF(AD25=0,"",(AD25/P25)))</f>
        <v>0</v>
      </c>
      <c r="AF25" s="94"/>
      <c r="AG25" s="96" t="str">
        <f>IFERROR(AF25/AD25,"-")</f>
        <v>-</v>
      </c>
      <c r="AH25" s="97"/>
      <c r="AI25" s="98" t="str">
        <f>IFERROR(AH25/AD25,"-")</f>
        <v>-</v>
      </c>
      <c r="AJ25" s="99"/>
      <c r="AK25" s="99"/>
      <c r="AL25" s="99"/>
      <c r="AM25" s="100">
        <v>1</v>
      </c>
      <c r="AN25" s="101">
        <f>IF(P25=0,"",IF(AM25=0,"",(AM25/P25)))</f>
        <v>1</v>
      </c>
      <c r="AO25" s="100"/>
      <c r="AP25" s="102">
        <f>IFERROR(AP25/AM25,"-")</f>
        <v>0</v>
      </c>
      <c r="AQ25" s="103"/>
      <c r="AR25" s="104">
        <f>IFERROR(AQ25/AM25,"-")</f>
        <v>0</v>
      </c>
      <c r="AS25" s="105"/>
      <c r="AT25" s="105"/>
      <c r="AU25" s="105"/>
      <c r="AV25" s="106"/>
      <c r="AW25" s="107">
        <f>IF(P25=0,"",IF(AV25=0,"",(AV25/P25)))</f>
        <v>0</v>
      </c>
      <c r="AX25" s="106"/>
      <c r="AY25" s="108" t="str">
        <f>IFERROR(AX25/AV25,"-")</f>
        <v>-</v>
      </c>
      <c r="AZ25" s="109"/>
      <c r="BA25" s="110" t="str">
        <f>IFERROR(AZ25/AV25,"-")</f>
        <v>-</v>
      </c>
      <c r="BB25" s="111"/>
      <c r="BC25" s="111"/>
      <c r="BD25" s="111"/>
      <c r="BE25" s="112"/>
      <c r="BF25" s="113">
        <f>IF(P25=0,"",IF(BE25=0,"",(BE25/P25)))</f>
        <v>0</v>
      </c>
      <c r="BG25" s="112"/>
      <c r="BH25" s="114" t="str">
        <f>IFERROR(BG25/BE25,"-")</f>
        <v>-</v>
      </c>
      <c r="BI25" s="115"/>
      <c r="BJ25" s="116" t="str">
        <f>IFERROR(BI25/BE25,"-")</f>
        <v>-</v>
      </c>
      <c r="BK25" s="117"/>
      <c r="BL25" s="117"/>
      <c r="BM25" s="117"/>
      <c r="BN25" s="119"/>
      <c r="BO25" s="120">
        <f>IF(P25=0,"",IF(BN25=0,"",(BN25/P25)))</f>
        <v>0</v>
      </c>
      <c r="BP25" s="121"/>
      <c r="BQ25" s="122" t="str">
        <f>IFERROR(BP25/BN25,"-")</f>
        <v>-</v>
      </c>
      <c r="BR25" s="123"/>
      <c r="BS25" s="124" t="str">
        <f>IFERROR(BR25/BN25,"-")</f>
        <v>-</v>
      </c>
      <c r="BT25" s="125"/>
      <c r="BU25" s="125"/>
      <c r="BV25" s="125"/>
      <c r="BW25" s="126"/>
      <c r="BX25" s="127">
        <f>IF(P25=0,"",IF(BW25=0,"",(BW25/P25)))</f>
        <v>0</v>
      </c>
      <c r="BY25" s="128"/>
      <c r="BZ25" s="129" t="str">
        <f>IFERROR(BY25/BW25,"-")</f>
        <v>-</v>
      </c>
      <c r="CA25" s="130"/>
      <c r="CB25" s="131" t="str">
        <f>IFERROR(CA25/BW25,"-")</f>
        <v>-</v>
      </c>
      <c r="CC25" s="132"/>
      <c r="CD25" s="132"/>
      <c r="CE25" s="132"/>
      <c r="CF25" s="133"/>
      <c r="CG25" s="134">
        <f>IF(P25=0,"",IF(CF25=0,"",(CF25/P25)))</f>
        <v>0</v>
      </c>
      <c r="CH25" s="135"/>
      <c r="CI25" s="136" t="str">
        <f>IFERROR(CH25/CF25,"-")</f>
        <v>-</v>
      </c>
      <c r="CJ25" s="137"/>
      <c r="CK25" s="138" t="str">
        <f>IFERROR(CJ25/CF25,"-")</f>
        <v>-</v>
      </c>
      <c r="CL25" s="139"/>
      <c r="CM25" s="139"/>
      <c r="CN25" s="139"/>
      <c r="CO25" s="140">
        <v>0</v>
      </c>
      <c r="CP25" s="141">
        <v>0</v>
      </c>
      <c r="CQ25" s="141"/>
      <c r="CR25" s="141"/>
      <c r="CS25" s="142" t="str">
        <f>IF(AND(CQ25=0,CR25=0),"",IF(AND(CQ25&lt;=100000,CR25&lt;=100000),"",IF(CQ25/CP25&gt;0.7,"男高",IF(CR25/CP25&gt;0.7,"女高",""))))</f>
        <v/>
      </c>
    </row>
    <row r="26" spans="1:98">
      <c r="A26" s="80"/>
      <c r="B26" s="203" t="s">
        <v>118</v>
      </c>
      <c r="C26" s="203"/>
      <c r="D26" s="203" t="s">
        <v>119</v>
      </c>
      <c r="E26" s="203" t="s">
        <v>99</v>
      </c>
      <c r="F26" s="203" t="s">
        <v>63</v>
      </c>
      <c r="G26" s="203" t="s">
        <v>82</v>
      </c>
      <c r="H26" s="90" t="s">
        <v>114</v>
      </c>
      <c r="I26" s="205" t="s">
        <v>120</v>
      </c>
      <c r="J26" s="188"/>
      <c r="K26" s="81">
        <v>10</v>
      </c>
      <c r="L26" s="81">
        <v>0</v>
      </c>
      <c r="M26" s="81">
        <v>62</v>
      </c>
      <c r="N26" s="91">
        <v>6</v>
      </c>
      <c r="O26" s="92">
        <v>0</v>
      </c>
      <c r="P26" s="93">
        <f>N26+O26</f>
        <v>6</v>
      </c>
      <c r="Q26" s="82">
        <f>IFERROR(P26/M26,"-")</f>
        <v>0.096774193548387</v>
      </c>
      <c r="R26" s="81">
        <v>0</v>
      </c>
      <c r="S26" s="81">
        <v>3</v>
      </c>
      <c r="T26" s="82">
        <f>IFERROR(S26/(O26+P26),"-")</f>
        <v>0.5</v>
      </c>
      <c r="U26" s="182"/>
      <c r="V26" s="84">
        <v>3</v>
      </c>
      <c r="W26" s="82">
        <f>IF(P26=0,"-",V26/P26)</f>
        <v>0.5</v>
      </c>
      <c r="X26" s="186">
        <v>27000</v>
      </c>
      <c r="Y26" s="187">
        <f>IFERROR(X26/P26,"-")</f>
        <v>4500</v>
      </c>
      <c r="Z26" s="187">
        <f>IFERROR(X26/V26,"-")</f>
        <v>9000</v>
      </c>
      <c r="AA26" s="188"/>
      <c r="AB26" s="85"/>
      <c r="AC26" s="79"/>
      <c r="AD26" s="94"/>
      <c r="AE26" s="95">
        <f>IF(P26=0,"",IF(AD26=0,"",(AD26/P26)))</f>
        <v>0</v>
      </c>
      <c r="AF26" s="94"/>
      <c r="AG26" s="96" t="str">
        <f>IFERROR(AF26/AD26,"-")</f>
        <v>-</v>
      </c>
      <c r="AH26" s="97"/>
      <c r="AI26" s="98" t="str">
        <f>IFERROR(AH26/AD26,"-")</f>
        <v>-</v>
      </c>
      <c r="AJ26" s="99"/>
      <c r="AK26" s="99"/>
      <c r="AL26" s="99"/>
      <c r="AM26" s="100"/>
      <c r="AN26" s="101">
        <f>IF(P26=0,"",IF(AM26=0,"",(AM26/P26)))</f>
        <v>0</v>
      </c>
      <c r="AO26" s="100"/>
      <c r="AP26" s="102" t="str">
        <f>IFERROR(AP26/AM26,"-")</f>
        <v>-</v>
      </c>
      <c r="AQ26" s="103"/>
      <c r="AR26" s="104" t="str">
        <f>IFERROR(AQ26/AM26,"-")</f>
        <v>-</v>
      </c>
      <c r="AS26" s="105"/>
      <c r="AT26" s="105"/>
      <c r="AU26" s="105"/>
      <c r="AV26" s="106"/>
      <c r="AW26" s="107">
        <f>IF(P26=0,"",IF(AV26=0,"",(AV26/P26)))</f>
        <v>0</v>
      </c>
      <c r="AX26" s="106"/>
      <c r="AY26" s="108" t="str">
        <f>IFERROR(AX26/AV26,"-")</f>
        <v>-</v>
      </c>
      <c r="AZ26" s="109"/>
      <c r="BA26" s="110" t="str">
        <f>IFERROR(AZ26/AV26,"-")</f>
        <v>-</v>
      </c>
      <c r="BB26" s="111"/>
      <c r="BC26" s="111"/>
      <c r="BD26" s="111"/>
      <c r="BE26" s="112">
        <v>2</v>
      </c>
      <c r="BF26" s="113">
        <f>IF(P26=0,"",IF(BE26=0,"",(BE26/P26)))</f>
        <v>0.33333333333333</v>
      </c>
      <c r="BG26" s="112">
        <v>1</v>
      </c>
      <c r="BH26" s="114">
        <f>IFERROR(BG26/BE26,"-")</f>
        <v>0.5</v>
      </c>
      <c r="BI26" s="115">
        <v>8000</v>
      </c>
      <c r="BJ26" s="116">
        <f>IFERROR(BI26/BE26,"-")</f>
        <v>4000</v>
      </c>
      <c r="BK26" s="117"/>
      <c r="BL26" s="117">
        <v>1</v>
      </c>
      <c r="BM26" s="117"/>
      <c r="BN26" s="119">
        <v>4</v>
      </c>
      <c r="BO26" s="120">
        <f>IF(P26=0,"",IF(BN26=0,"",(BN26/P26)))</f>
        <v>0.66666666666667</v>
      </c>
      <c r="BP26" s="121">
        <v>2</v>
      </c>
      <c r="BQ26" s="122">
        <f>IFERROR(BP26/BN26,"-")</f>
        <v>0.5</v>
      </c>
      <c r="BR26" s="123">
        <v>19000</v>
      </c>
      <c r="BS26" s="124">
        <f>IFERROR(BR26/BN26,"-")</f>
        <v>4750</v>
      </c>
      <c r="BT26" s="125">
        <v>1</v>
      </c>
      <c r="BU26" s="125"/>
      <c r="BV26" s="125">
        <v>1</v>
      </c>
      <c r="BW26" s="126"/>
      <c r="BX26" s="127">
        <f>IF(P26=0,"",IF(BW26=0,"",(BW26/P26)))</f>
        <v>0</v>
      </c>
      <c r="BY26" s="128"/>
      <c r="BZ26" s="129" t="str">
        <f>IFERROR(BY26/BW26,"-")</f>
        <v>-</v>
      </c>
      <c r="CA26" s="130"/>
      <c r="CB26" s="131" t="str">
        <f>IFERROR(CA26/BW26,"-")</f>
        <v>-</v>
      </c>
      <c r="CC26" s="132"/>
      <c r="CD26" s="132"/>
      <c r="CE26" s="132"/>
      <c r="CF26" s="133"/>
      <c r="CG26" s="134">
        <f>IF(P26=0,"",IF(CF26=0,"",(CF26/P26)))</f>
        <v>0</v>
      </c>
      <c r="CH26" s="135"/>
      <c r="CI26" s="136" t="str">
        <f>IFERROR(CH26/CF26,"-")</f>
        <v>-</v>
      </c>
      <c r="CJ26" s="137"/>
      <c r="CK26" s="138" t="str">
        <f>IFERROR(CJ26/CF26,"-")</f>
        <v>-</v>
      </c>
      <c r="CL26" s="139"/>
      <c r="CM26" s="139"/>
      <c r="CN26" s="139"/>
      <c r="CO26" s="140">
        <v>3</v>
      </c>
      <c r="CP26" s="141">
        <v>27000</v>
      </c>
      <c r="CQ26" s="141">
        <v>14000</v>
      </c>
      <c r="CR26" s="141"/>
      <c r="CS26" s="142" t="str">
        <f>IF(AND(CQ26=0,CR26=0),"",IF(AND(CQ26&lt;=100000,CR26&lt;=100000),"",IF(CQ26/CP26&gt;0.7,"男高",IF(CR26/CP26&gt;0.7,"女高",""))))</f>
        <v/>
      </c>
    </row>
    <row r="27" spans="1:98">
      <c r="A27" s="80"/>
      <c r="B27" s="203" t="s">
        <v>121</v>
      </c>
      <c r="C27" s="203"/>
      <c r="D27" s="203" t="s">
        <v>122</v>
      </c>
      <c r="E27" s="203" t="s">
        <v>93</v>
      </c>
      <c r="F27" s="203" t="s">
        <v>63</v>
      </c>
      <c r="G27" s="203" t="s">
        <v>82</v>
      </c>
      <c r="H27" s="90" t="s">
        <v>114</v>
      </c>
      <c r="I27" s="204" t="s">
        <v>72</v>
      </c>
      <c r="J27" s="188"/>
      <c r="K27" s="81">
        <v>2</v>
      </c>
      <c r="L27" s="81">
        <v>0</v>
      </c>
      <c r="M27" s="81">
        <v>30</v>
      </c>
      <c r="N27" s="91">
        <v>1</v>
      </c>
      <c r="O27" s="92">
        <v>0</v>
      </c>
      <c r="P27" s="93">
        <f>N27+O27</f>
        <v>1</v>
      </c>
      <c r="Q27" s="82">
        <f>IFERROR(P27/M27,"-")</f>
        <v>0.033333333333333</v>
      </c>
      <c r="R27" s="81">
        <v>0</v>
      </c>
      <c r="S27" s="81">
        <v>0</v>
      </c>
      <c r="T27" s="82">
        <f>IFERROR(S27/(O27+P27),"-")</f>
        <v>0</v>
      </c>
      <c r="U27" s="182"/>
      <c r="V27" s="84">
        <v>0</v>
      </c>
      <c r="W27" s="82">
        <f>IF(P27=0,"-",V27/P27)</f>
        <v>0</v>
      </c>
      <c r="X27" s="186">
        <v>0</v>
      </c>
      <c r="Y27" s="187">
        <f>IFERROR(X27/P27,"-")</f>
        <v>0</v>
      </c>
      <c r="Z27" s="187" t="str">
        <f>IFERROR(X27/V27,"-")</f>
        <v>-</v>
      </c>
      <c r="AA27" s="188"/>
      <c r="AB27" s="85"/>
      <c r="AC27" s="79"/>
      <c r="AD27" s="94"/>
      <c r="AE27" s="95">
        <f>IF(P27=0,"",IF(AD27=0,"",(AD27/P27)))</f>
        <v>0</v>
      </c>
      <c r="AF27" s="94"/>
      <c r="AG27" s="96" t="str">
        <f>IFERROR(AF27/AD27,"-")</f>
        <v>-</v>
      </c>
      <c r="AH27" s="97"/>
      <c r="AI27" s="98" t="str">
        <f>IFERROR(AH27/AD27,"-")</f>
        <v>-</v>
      </c>
      <c r="AJ27" s="99"/>
      <c r="AK27" s="99"/>
      <c r="AL27" s="99"/>
      <c r="AM27" s="100"/>
      <c r="AN27" s="101">
        <f>IF(P27=0,"",IF(AM27=0,"",(AM27/P27)))</f>
        <v>0</v>
      </c>
      <c r="AO27" s="100"/>
      <c r="AP27" s="102" t="str">
        <f>IFERROR(AP27/AM27,"-")</f>
        <v>-</v>
      </c>
      <c r="AQ27" s="103"/>
      <c r="AR27" s="104" t="str">
        <f>IFERROR(AQ27/AM27,"-")</f>
        <v>-</v>
      </c>
      <c r="AS27" s="105"/>
      <c r="AT27" s="105"/>
      <c r="AU27" s="105"/>
      <c r="AV27" s="106"/>
      <c r="AW27" s="107">
        <f>IF(P27=0,"",IF(AV27=0,"",(AV27/P27)))</f>
        <v>0</v>
      </c>
      <c r="AX27" s="106"/>
      <c r="AY27" s="108" t="str">
        <f>IFERROR(AX27/AV27,"-")</f>
        <v>-</v>
      </c>
      <c r="AZ27" s="109"/>
      <c r="BA27" s="110" t="str">
        <f>IFERROR(AZ27/AV27,"-")</f>
        <v>-</v>
      </c>
      <c r="BB27" s="111"/>
      <c r="BC27" s="111"/>
      <c r="BD27" s="111"/>
      <c r="BE27" s="112"/>
      <c r="BF27" s="113">
        <f>IF(P27=0,"",IF(BE27=0,"",(BE27/P27)))</f>
        <v>0</v>
      </c>
      <c r="BG27" s="112"/>
      <c r="BH27" s="114" t="str">
        <f>IFERROR(BG27/BE27,"-")</f>
        <v>-</v>
      </c>
      <c r="BI27" s="115"/>
      <c r="BJ27" s="116" t="str">
        <f>IFERROR(BI27/BE27,"-")</f>
        <v>-</v>
      </c>
      <c r="BK27" s="117"/>
      <c r="BL27" s="117"/>
      <c r="BM27" s="117"/>
      <c r="BN27" s="119">
        <v>1</v>
      </c>
      <c r="BO27" s="120">
        <f>IF(P27=0,"",IF(BN27=0,"",(BN27/P27)))</f>
        <v>1</v>
      </c>
      <c r="BP27" s="121"/>
      <c r="BQ27" s="122">
        <f>IFERROR(BP27/BN27,"-")</f>
        <v>0</v>
      </c>
      <c r="BR27" s="123"/>
      <c r="BS27" s="124">
        <f>IFERROR(BR27/BN27,"-")</f>
        <v>0</v>
      </c>
      <c r="BT27" s="125"/>
      <c r="BU27" s="125"/>
      <c r="BV27" s="125"/>
      <c r="BW27" s="126"/>
      <c r="BX27" s="127">
        <f>IF(P27=0,"",IF(BW27=0,"",(BW27/P27)))</f>
        <v>0</v>
      </c>
      <c r="BY27" s="128"/>
      <c r="BZ27" s="129" t="str">
        <f>IFERROR(BY27/BW27,"-")</f>
        <v>-</v>
      </c>
      <c r="CA27" s="130"/>
      <c r="CB27" s="131" t="str">
        <f>IFERROR(CA27/BW27,"-")</f>
        <v>-</v>
      </c>
      <c r="CC27" s="132"/>
      <c r="CD27" s="132"/>
      <c r="CE27" s="132"/>
      <c r="CF27" s="133"/>
      <c r="CG27" s="134">
        <f>IF(P27=0,"",IF(CF27=0,"",(CF27/P27)))</f>
        <v>0</v>
      </c>
      <c r="CH27" s="135"/>
      <c r="CI27" s="136" t="str">
        <f>IFERROR(CH27/CF27,"-")</f>
        <v>-</v>
      </c>
      <c r="CJ27" s="137"/>
      <c r="CK27" s="138" t="str">
        <f>IFERROR(CJ27/CF27,"-")</f>
        <v>-</v>
      </c>
      <c r="CL27" s="139"/>
      <c r="CM27" s="139"/>
      <c r="CN27" s="139"/>
      <c r="CO27" s="140">
        <v>0</v>
      </c>
      <c r="CP27" s="141">
        <v>0</v>
      </c>
      <c r="CQ27" s="141"/>
      <c r="CR27" s="141"/>
      <c r="CS27" s="142" t="str">
        <f>IF(AND(CQ27=0,CR27=0),"",IF(AND(CQ27&lt;=100000,CR27&lt;=100000),"",IF(CQ27/CP27&gt;0.7,"男高",IF(CR27/CP27&gt;0.7,"女高",""))))</f>
        <v/>
      </c>
    </row>
    <row r="28" spans="1:98">
      <c r="A28" s="80"/>
      <c r="B28" s="203" t="s">
        <v>123</v>
      </c>
      <c r="C28" s="203"/>
      <c r="D28" s="203" t="s">
        <v>124</v>
      </c>
      <c r="E28" s="203" t="s">
        <v>124</v>
      </c>
      <c r="F28" s="203" t="s">
        <v>68</v>
      </c>
      <c r="G28" s="203" t="s">
        <v>125</v>
      </c>
      <c r="H28" s="90"/>
      <c r="I28" s="90"/>
      <c r="J28" s="188"/>
      <c r="K28" s="81">
        <v>49</v>
      </c>
      <c r="L28" s="81">
        <v>30</v>
      </c>
      <c r="M28" s="81">
        <v>20</v>
      </c>
      <c r="N28" s="91">
        <v>7</v>
      </c>
      <c r="O28" s="92">
        <v>0</v>
      </c>
      <c r="P28" s="93">
        <f>N28+O28</f>
        <v>7</v>
      </c>
      <c r="Q28" s="82">
        <f>IFERROR(P28/M28,"-")</f>
        <v>0.35</v>
      </c>
      <c r="R28" s="81">
        <v>1</v>
      </c>
      <c r="S28" s="81">
        <v>1</v>
      </c>
      <c r="T28" s="82">
        <f>IFERROR(S28/(O28+P28),"-")</f>
        <v>0.14285714285714</v>
      </c>
      <c r="U28" s="182"/>
      <c r="V28" s="84">
        <v>3</v>
      </c>
      <c r="W28" s="82">
        <f>IF(P28=0,"-",V28/P28)</f>
        <v>0.42857142857143</v>
      </c>
      <c r="X28" s="186">
        <v>187000</v>
      </c>
      <c r="Y28" s="187">
        <f>IFERROR(X28/P28,"-")</f>
        <v>26714.285714286</v>
      </c>
      <c r="Z28" s="187">
        <f>IFERROR(X28/V28,"-")</f>
        <v>62333.333333333</v>
      </c>
      <c r="AA28" s="188"/>
      <c r="AB28" s="85"/>
      <c r="AC28" s="79"/>
      <c r="AD28" s="94"/>
      <c r="AE28" s="95">
        <f>IF(P28=0,"",IF(AD28=0,"",(AD28/P28)))</f>
        <v>0</v>
      </c>
      <c r="AF28" s="94"/>
      <c r="AG28" s="96" t="str">
        <f>IFERROR(AF28/AD28,"-")</f>
        <v>-</v>
      </c>
      <c r="AH28" s="97"/>
      <c r="AI28" s="98" t="str">
        <f>IFERROR(AH28/AD28,"-")</f>
        <v>-</v>
      </c>
      <c r="AJ28" s="99"/>
      <c r="AK28" s="99"/>
      <c r="AL28" s="99"/>
      <c r="AM28" s="100"/>
      <c r="AN28" s="101">
        <f>IF(P28=0,"",IF(AM28=0,"",(AM28/P28)))</f>
        <v>0</v>
      </c>
      <c r="AO28" s="100"/>
      <c r="AP28" s="102" t="str">
        <f>IFERROR(AP28/AM28,"-")</f>
        <v>-</v>
      </c>
      <c r="AQ28" s="103"/>
      <c r="AR28" s="104" t="str">
        <f>IFERROR(AQ28/AM28,"-")</f>
        <v>-</v>
      </c>
      <c r="AS28" s="105"/>
      <c r="AT28" s="105"/>
      <c r="AU28" s="105"/>
      <c r="AV28" s="106"/>
      <c r="AW28" s="107">
        <f>IF(P28=0,"",IF(AV28=0,"",(AV28/P28)))</f>
        <v>0</v>
      </c>
      <c r="AX28" s="106"/>
      <c r="AY28" s="108" t="str">
        <f>IFERROR(AX28/AV28,"-")</f>
        <v>-</v>
      </c>
      <c r="AZ28" s="109"/>
      <c r="BA28" s="110" t="str">
        <f>IFERROR(AZ28/AV28,"-")</f>
        <v>-</v>
      </c>
      <c r="BB28" s="111"/>
      <c r="BC28" s="111"/>
      <c r="BD28" s="111"/>
      <c r="BE28" s="112">
        <v>1</v>
      </c>
      <c r="BF28" s="113">
        <f>IF(P28=0,"",IF(BE28=0,"",(BE28/P28)))</f>
        <v>0.14285714285714</v>
      </c>
      <c r="BG28" s="112"/>
      <c r="BH28" s="114">
        <f>IFERROR(BG28/BE28,"-")</f>
        <v>0</v>
      </c>
      <c r="BI28" s="115"/>
      <c r="BJ28" s="116">
        <f>IFERROR(BI28/BE28,"-")</f>
        <v>0</v>
      </c>
      <c r="BK28" s="117"/>
      <c r="BL28" s="117"/>
      <c r="BM28" s="117"/>
      <c r="BN28" s="119">
        <v>3</v>
      </c>
      <c r="BO28" s="120">
        <f>IF(P28=0,"",IF(BN28=0,"",(BN28/P28)))</f>
        <v>0.42857142857143</v>
      </c>
      <c r="BP28" s="121">
        <v>2</v>
      </c>
      <c r="BQ28" s="122">
        <f>IFERROR(BP28/BN28,"-")</f>
        <v>0.66666666666667</v>
      </c>
      <c r="BR28" s="123">
        <v>184000</v>
      </c>
      <c r="BS28" s="124">
        <f>IFERROR(BR28/BN28,"-")</f>
        <v>61333.333333333</v>
      </c>
      <c r="BT28" s="125"/>
      <c r="BU28" s="125"/>
      <c r="BV28" s="125">
        <v>2</v>
      </c>
      <c r="BW28" s="126">
        <v>2</v>
      </c>
      <c r="BX28" s="127">
        <f>IF(P28=0,"",IF(BW28=0,"",(BW28/P28)))</f>
        <v>0.28571428571429</v>
      </c>
      <c r="BY28" s="128">
        <v>1</v>
      </c>
      <c r="BZ28" s="129">
        <f>IFERROR(BY28/BW28,"-")</f>
        <v>0.5</v>
      </c>
      <c r="CA28" s="130">
        <v>3000</v>
      </c>
      <c r="CB28" s="131">
        <f>IFERROR(CA28/BW28,"-")</f>
        <v>1500</v>
      </c>
      <c r="CC28" s="132">
        <v>1</v>
      </c>
      <c r="CD28" s="132"/>
      <c r="CE28" s="132"/>
      <c r="CF28" s="133">
        <v>1</v>
      </c>
      <c r="CG28" s="134">
        <f>IF(P28=0,"",IF(CF28=0,"",(CF28/P28)))</f>
        <v>0.14285714285714</v>
      </c>
      <c r="CH28" s="135"/>
      <c r="CI28" s="136">
        <f>IFERROR(CH28/CF28,"-")</f>
        <v>0</v>
      </c>
      <c r="CJ28" s="137"/>
      <c r="CK28" s="138">
        <f>IFERROR(CJ28/CF28,"-")</f>
        <v>0</v>
      </c>
      <c r="CL28" s="139"/>
      <c r="CM28" s="139"/>
      <c r="CN28" s="139"/>
      <c r="CO28" s="140">
        <v>3</v>
      </c>
      <c r="CP28" s="141">
        <v>187000</v>
      </c>
      <c r="CQ28" s="141">
        <v>171000</v>
      </c>
      <c r="CR28" s="141"/>
      <c r="CS28" s="142" t="str">
        <f>IF(AND(CQ28=0,CR28=0),"",IF(AND(CQ28&lt;=100000,CR28&lt;=100000),"",IF(CQ28/CP28&gt;0.7,"男高",IF(CR28/CP28&gt;0.7,"女高",""))))</f>
        <v>男高</v>
      </c>
    </row>
    <row r="29" spans="1:98">
      <c r="A29" s="30"/>
      <c r="B29" s="87"/>
      <c r="C29" s="88"/>
      <c r="D29" s="88"/>
      <c r="E29" s="88"/>
      <c r="F29" s="89"/>
      <c r="G29" s="90"/>
      <c r="H29" s="90"/>
      <c r="I29" s="90"/>
      <c r="J29" s="192"/>
      <c r="K29" s="34"/>
      <c r="L29" s="34"/>
      <c r="M29" s="31"/>
      <c r="N29" s="23"/>
      <c r="O29" s="23"/>
      <c r="P29" s="23"/>
      <c r="Q29" s="33"/>
      <c r="R29" s="32"/>
      <c r="S29" s="23"/>
      <c r="T29" s="32"/>
      <c r="U29" s="183"/>
      <c r="V29" s="25"/>
      <c r="W29" s="25"/>
      <c r="X29" s="189"/>
      <c r="Y29" s="189"/>
      <c r="Z29" s="189"/>
      <c r="AA29" s="189"/>
      <c r="AB29" s="33"/>
      <c r="AC29" s="59"/>
      <c r="AD29" s="63"/>
      <c r="AE29" s="64"/>
      <c r="AF29" s="63"/>
      <c r="AG29" s="67"/>
      <c r="AH29" s="68"/>
      <c r="AI29" s="69"/>
      <c r="AJ29" s="70"/>
      <c r="AK29" s="70"/>
      <c r="AL29" s="70"/>
      <c r="AM29" s="63"/>
      <c r="AN29" s="64"/>
      <c r="AO29" s="63"/>
      <c r="AP29" s="67"/>
      <c r="AQ29" s="68"/>
      <c r="AR29" s="69"/>
      <c r="AS29" s="70"/>
      <c r="AT29" s="70"/>
      <c r="AU29" s="70"/>
      <c r="AV29" s="63"/>
      <c r="AW29" s="64"/>
      <c r="AX29" s="63"/>
      <c r="AY29" s="67"/>
      <c r="AZ29" s="68"/>
      <c r="BA29" s="69"/>
      <c r="BB29" s="70"/>
      <c r="BC29" s="70"/>
      <c r="BD29" s="70"/>
      <c r="BE29" s="63"/>
      <c r="BF29" s="64"/>
      <c r="BG29" s="63"/>
      <c r="BH29" s="67"/>
      <c r="BI29" s="68"/>
      <c r="BJ29" s="69"/>
      <c r="BK29" s="70"/>
      <c r="BL29" s="70"/>
      <c r="BM29" s="70"/>
      <c r="BN29" s="65"/>
      <c r="BO29" s="66"/>
      <c r="BP29" s="63"/>
      <c r="BQ29" s="67"/>
      <c r="BR29" s="68"/>
      <c r="BS29" s="69"/>
      <c r="BT29" s="70"/>
      <c r="BU29" s="70"/>
      <c r="BV29" s="70"/>
      <c r="BW29" s="65"/>
      <c r="BX29" s="66"/>
      <c r="BY29" s="63"/>
      <c r="BZ29" s="67"/>
      <c r="CA29" s="68"/>
      <c r="CB29" s="69"/>
      <c r="CC29" s="70"/>
      <c r="CD29" s="70"/>
      <c r="CE29" s="70"/>
      <c r="CF29" s="65"/>
      <c r="CG29" s="66"/>
      <c r="CH29" s="63"/>
      <c r="CI29" s="67"/>
      <c r="CJ29" s="68"/>
      <c r="CK29" s="69"/>
      <c r="CL29" s="70"/>
      <c r="CM29" s="70"/>
      <c r="CN29" s="70"/>
      <c r="CO29" s="71"/>
      <c r="CP29" s="68"/>
      <c r="CQ29" s="68"/>
      <c r="CR29" s="68"/>
      <c r="CS29" s="72"/>
    </row>
    <row r="30" spans="1:98">
      <c r="A30" s="30"/>
      <c r="B30" s="37"/>
      <c r="C30" s="21"/>
      <c r="D30" s="21"/>
      <c r="E30" s="21"/>
      <c r="F30" s="22"/>
      <c r="G30" s="36"/>
      <c r="H30" s="36"/>
      <c r="I30" s="75"/>
      <c r="J30" s="193"/>
      <c r="K30" s="34"/>
      <c r="L30" s="34"/>
      <c r="M30" s="31"/>
      <c r="N30" s="23"/>
      <c r="O30" s="23"/>
      <c r="P30" s="23"/>
      <c r="Q30" s="33"/>
      <c r="R30" s="32"/>
      <c r="S30" s="23"/>
      <c r="T30" s="32"/>
      <c r="U30" s="183"/>
      <c r="V30" s="25"/>
      <c r="W30" s="25"/>
      <c r="X30" s="189"/>
      <c r="Y30" s="189"/>
      <c r="Z30" s="189"/>
      <c r="AA30" s="189"/>
      <c r="AB30" s="33"/>
      <c r="AC30" s="61"/>
      <c r="AD30" s="63"/>
      <c r="AE30" s="64"/>
      <c r="AF30" s="63"/>
      <c r="AG30" s="67"/>
      <c r="AH30" s="68"/>
      <c r="AI30" s="69"/>
      <c r="AJ30" s="70"/>
      <c r="AK30" s="70"/>
      <c r="AL30" s="70"/>
      <c r="AM30" s="63"/>
      <c r="AN30" s="64"/>
      <c r="AO30" s="63"/>
      <c r="AP30" s="67"/>
      <c r="AQ30" s="68"/>
      <c r="AR30" s="69"/>
      <c r="AS30" s="70"/>
      <c r="AT30" s="70"/>
      <c r="AU30" s="70"/>
      <c r="AV30" s="63"/>
      <c r="AW30" s="64"/>
      <c r="AX30" s="63"/>
      <c r="AY30" s="67"/>
      <c r="AZ30" s="68"/>
      <c r="BA30" s="69"/>
      <c r="BB30" s="70"/>
      <c r="BC30" s="70"/>
      <c r="BD30" s="70"/>
      <c r="BE30" s="63"/>
      <c r="BF30" s="64"/>
      <c r="BG30" s="63"/>
      <c r="BH30" s="67"/>
      <c r="BI30" s="68"/>
      <c r="BJ30" s="69"/>
      <c r="BK30" s="70"/>
      <c r="BL30" s="70"/>
      <c r="BM30" s="70"/>
      <c r="BN30" s="65"/>
      <c r="BO30" s="66"/>
      <c r="BP30" s="63"/>
      <c r="BQ30" s="67"/>
      <c r="BR30" s="68"/>
      <c r="BS30" s="69"/>
      <c r="BT30" s="70"/>
      <c r="BU30" s="70"/>
      <c r="BV30" s="70"/>
      <c r="BW30" s="65"/>
      <c r="BX30" s="66"/>
      <c r="BY30" s="63"/>
      <c r="BZ30" s="67"/>
      <c r="CA30" s="68"/>
      <c r="CB30" s="69"/>
      <c r="CC30" s="70"/>
      <c r="CD30" s="70"/>
      <c r="CE30" s="70"/>
      <c r="CF30" s="65"/>
      <c r="CG30" s="66"/>
      <c r="CH30" s="63"/>
      <c r="CI30" s="67"/>
      <c r="CJ30" s="68"/>
      <c r="CK30" s="69"/>
      <c r="CL30" s="70"/>
      <c r="CM30" s="70"/>
      <c r="CN30" s="70"/>
      <c r="CO30" s="71"/>
      <c r="CP30" s="68"/>
      <c r="CQ30" s="68"/>
      <c r="CR30" s="68"/>
      <c r="CS30" s="72"/>
    </row>
    <row r="31" spans="1:98">
      <c r="A31" s="19">
        <f>AB31</f>
        <v>1.393393258427</v>
      </c>
      <c r="B31" s="39"/>
      <c r="C31" s="39"/>
      <c r="D31" s="39"/>
      <c r="E31" s="39"/>
      <c r="F31" s="39"/>
      <c r="G31" s="40" t="s">
        <v>126</v>
      </c>
      <c r="H31" s="40"/>
      <c r="I31" s="40"/>
      <c r="J31" s="190">
        <f>SUM(J6:J30)</f>
        <v>890000</v>
      </c>
      <c r="K31" s="41">
        <f>SUM(K6:K30)</f>
        <v>535</v>
      </c>
      <c r="L31" s="41">
        <f>SUM(L6:L30)</f>
        <v>199</v>
      </c>
      <c r="M31" s="41">
        <f>SUM(M6:M30)</f>
        <v>777</v>
      </c>
      <c r="N31" s="41">
        <f>SUM(N6:N30)</f>
        <v>95</v>
      </c>
      <c r="O31" s="41">
        <f>SUM(O6:O30)</f>
        <v>0</v>
      </c>
      <c r="P31" s="41">
        <f>SUM(P6:P30)</f>
        <v>95</v>
      </c>
      <c r="Q31" s="42">
        <f>IFERROR(P31/M31,"-")</f>
        <v>0.12226512226512</v>
      </c>
      <c r="R31" s="78">
        <f>SUM(R6:R30)</f>
        <v>9</v>
      </c>
      <c r="S31" s="78">
        <f>SUM(S6:S30)</f>
        <v>22</v>
      </c>
      <c r="T31" s="42">
        <f>IFERROR(R31/P31,"-")</f>
        <v>0.094736842105263</v>
      </c>
      <c r="U31" s="184">
        <f>IFERROR(J31/P31,"-")</f>
        <v>9368.4210526316</v>
      </c>
      <c r="V31" s="44">
        <f>SUM(V6:V30)</f>
        <v>21</v>
      </c>
      <c r="W31" s="42">
        <f>IFERROR(V31/P31,"-")</f>
        <v>0.22105263157895</v>
      </c>
      <c r="X31" s="190">
        <f>SUM(X6:X30)</f>
        <v>1240120</v>
      </c>
      <c r="Y31" s="190">
        <f>IFERROR(X31/P31,"-")</f>
        <v>13053.894736842</v>
      </c>
      <c r="Z31" s="190">
        <f>IFERROR(X31/V31,"-")</f>
        <v>59053.333333333</v>
      </c>
      <c r="AA31" s="190">
        <f>X31-J31</f>
        <v>350120</v>
      </c>
      <c r="AB31" s="47">
        <f>X31/J31</f>
        <v>1.393393258427</v>
      </c>
      <c r="AC31" s="60"/>
      <c r="AD31" s="62"/>
      <c r="AE31" s="62"/>
      <c r="AF31" s="62"/>
      <c r="AG31" s="62"/>
      <c r="AH31" s="62"/>
      <c r="AI31" s="62"/>
      <c r="AJ31" s="62"/>
      <c r="AK31" s="62"/>
      <c r="AL31" s="62"/>
      <c r="AM31" s="62"/>
      <c r="AN31" s="62"/>
      <c r="AO31" s="62"/>
      <c r="AP31" s="62"/>
      <c r="AQ31" s="62"/>
      <c r="AR31" s="62"/>
      <c r="AS31" s="62"/>
      <c r="AT31" s="62"/>
      <c r="AU31" s="62"/>
      <c r="AV31" s="62"/>
      <c r="AW31" s="62"/>
      <c r="AX31" s="62"/>
      <c r="AY31" s="62"/>
      <c r="AZ31" s="62"/>
      <c r="BA31" s="62"/>
      <c r="BB31" s="62"/>
      <c r="BC31" s="62"/>
      <c r="BD31" s="62"/>
      <c r="BE31" s="62"/>
      <c r="BF31" s="62"/>
      <c r="BG31" s="62"/>
      <c r="BH31" s="62"/>
      <c r="BI31" s="62"/>
      <c r="BJ31" s="62"/>
      <c r="BK31" s="62"/>
      <c r="BL31" s="62"/>
      <c r="BM31" s="62"/>
      <c r="BN31" s="62"/>
      <c r="BO31" s="62"/>
      <c r="BP31" s="62"/>
      <c r="BQ31" s="62"/>
      <c r="BR31" s="62"/>
      <c r="BS31" s="62"/>
      <c r="BT31" s="62"/>
      <c r="BU31" s="62"/>
      <c r="BV31" s="62"/>
      <c r="BW31" s="62"/>
      <c r="BX31" s="62"/>
      <c r="BY31" s="62"/>
      <c r="BZ31" s="62"/>
      <c r="CA31" s="62"/>
      <c r="CB31" s="62"/>
      <c r="CC31" s="62"/>
      <c r="CD31" s="62"/>
      <c r="CE31" s="62"/>
      <c r="CF31" s="62"/>
      <c r="CG31" s="62"/>
      <c r="CH31" s="62"/>
      <c r="CI31" s="62"/>
      <c r="CJ31" s="62"/>
      <c r="CK31" s="62"/>
      <c r="CL31" s="62"/>
      <c r="CM31" s="62"/>
      <c r="CN31" s="62"/>
      <c r="CO31" s="62"/>
      <c r="CP31" s="62"/>
      <c r="CQ31" s="62"/>
      <c r="CR31" s="62"/>
      <c r="CS31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  <mergeCell ref="A8:A9"/>
    <mergeCell ref="J8:J9"/>
    <mergeCell ref="U8:U9"/>
    <mergeCell ref="AA8:AA9"/>
    <mergeCell ref="AB8:AB9"/>
    <mergeCell ref="A10:A11"/>
    <mergeCell ref="J10:J11"/>
    <mergeCell ref="U10:U11"/>
    <mergeCell ref="AA10:AA11"/>
    <mergeCell ref="AB10:AB11"/>
    <mergeCell ref="A12:A13"/>
    <mergeCell ref="J12:J13"/>
    <mergeCell ref="U12:U13"/>
    <mergeCell ref="AA12:AA13"/>
    <mergeCell ref="AB12:AB13"/>
    <mergeCell ref="A14:A15"/>
    <mergeCell ref="J14:J15"/>
    <mergeCell ref="U14:U15"/>
    <mergeCell ref="AA14:AA15"/>
    <mergeCell ref="AB14:AB15"/>
    <mergeCell ref="A16:A17"/>
    <mergeCell ref="J16:J17"/>
    <mergeCell ref="U16:U17"/>
    <mergeCell ref="AA16:AA17"/>
    <mergeCell ref="AB16:AB17"/>
    <mergeCell ref="A18:A19"/>
    <mergeCell ref="J18:J19"/>
    <mergeCell ref="U18:U19"/>
    <mergeCell ref="AA18:AA19"/>
    <mergeCell ref="AB18:AB19"/>
    <mergeCell ref="A20:A21"/>
    <mergeCell ref="J20:J21"/>
    <mergeCell ref="U20:U21"/>
    <mergeCell ref="AA20:AA21"/>
    <mergeCell ref="AB20:AB21"/>
    <mergeCell ref="A22:A23"/>
    <mergeCell ref="J22:J23"/>
    <mergeCell ref="U22:U23"/>
    <mergeCell ref="AA22:AA23"/>
    <mergeCell ref="AB22:AB23"/>
    <mergeCell ref="A24:A28"/>
    <mergeCell ref="J24:J28"/>
    <mergeCell ref="U24:U28"/>
    <mergeCell ref="AA24:AA28"/>
    <mergeCell ref="AB24:AB28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新聞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