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<sst xmlns="http://schemas.openxmlformats.org/spreadsheetml/2006/main" uniqueCount="251">
  <si>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</si>
  <si>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</si>
  <si>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</si>
  <si>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</si>
  <si>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</si>
  <si>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</si>
  <si>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</si>
  <si>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</si>
  <si>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</si>
  <si>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</si>
  <si>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</si>
  <si>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</si>
  <si>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</si>
  <si>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</si>
  <si>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</si>
  <si>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</si>
  <si>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</si>
  <si>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</si>
  <si>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</si>
  <si>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</si>
  <si>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</si>
  <si>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</si>
  <si>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</si>
  <si>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</si>
  <si>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</si>
  <si>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</si>
  <si>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</si>
  <si>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</si>
  <si>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</si>
  <si>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</si>
  <si>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</si>
  <si>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</si>
  <si>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</si>
  <si>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</si>
  <si>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</si>
  <si>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</si>
  <si>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</si>
  <si>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</si>
  <si>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</si>
  <si>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</si>
  <si>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</si>
  <si>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</si>
  <si>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</si>
  <si>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</si>
  <si>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</si>
  <si>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</si>
  <si>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</si>
  <si>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</si>
  <si>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</si>
  <si>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</si>
  <si>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</si>
  <si>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</si>
  <si>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</si>
  <si>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</si>
  <si>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</si>
  <si>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</si>
  <si>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</si>
  <si>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</si>
  <si>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</si>
  <si>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</si>
  <si>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pp1077</t>
  </si>
  <si>
    <t>パートナー煙突2</t>
  </si>
  <si>
    <t>リアルガチ出会い物語キャッチ</t>
  </si>
  <si>
    <t>lp01</t>
  </si>
  <si>
    <t>ニッカン関東</t>
  </si>
  <si>
    <t>1C煙突</t>
  </si>
  <si>
    <t>6月09日(日)</t>
  </si>
  <si>
    <t>pp1078</t>
  </si>
  <si>
    <t>空電</t>
  </si>
  <si>
    <t>pp1079</t>
  </si>
  <si>
    <t>記事</t>
  </si>
  <si>
    <t>75「一人で飲まないで。恋人作って一緒に飲もう」</t>
  </si>
  <si>
    <t>スポーツ報知関西　1回目</t>
  </si>
  <si>
    <t>4C終面雑報</t>
  </si>
  <si>
    <t>pp1080</t>
  </si>
  <si>
    <t>76「オシャレ不要！！オッサンは中身で勝負」</t>
  </si>
  <si>
    <t>スポーツ報知関西　2回目</t>
  </si>
  <si>
    <t>pp1081</t>
  </si>
  <si>
    <t>77「出会い系使ってみたいけど、携帯メールが苦手という方」</t>
  </si>
  <si>
    <t>スポーツ報知関西　3回目</t>
  </si>
  <si>
    <t>pp1082</t>
  </si>
  <si>
    <t>78「50代の70%が出会い系〇〇を使っている」</t>
  </si>
  <si>
    <t>スポーツ報知関西　4回目</t>
  </si>
  <si>
    <t>pp1083</t>
  </si>
  <si>
    <t>スポーツ報知関西　5回目</t>
  </si>
  <si>
    <t>pp1084</t>
  </si>
  <si>
    <t>スポーツ報知関西　6回目</t>
  </si>
  <si>
    <t>pp1085</t>
  </si>
  <si>
    <t>スポーツ報知関西　7回目</t>
  </si>
  <si>
    <t>pp1086</t>
  </si>
  <si>
    <t>スポーツ報知関西　8回目</t>
  </si>
  <si>
    <t>pp1087</t>
  </si>
  <si>
    <t>スポーツ報知関西　9回目</t>
  </si>
  <si>
    <t>pp1088</t>
  </si>
  <si>
    <t>スポーツ報知関西　10回目</t>
  </si>
  <si>
    <t>pp1089</t>
  </si>
  <si>
    <t>スポーツ報知関西　11回目</t>
  </si>
  <si>
    <t>pp1090</t>
  </si>
  <si>
    <t>スポーツ報知関西　12回目</t>
  </si>
  <si>
    <t>pp1091</t>
  </si>
  <si>
    <t>スポーツ報知関西　13回目</t>
  </si>
  <si>
    <t>pp1092</t>
  </si>
  <si>
    <t>(空電共通)</t>
  </si>
  <si>
    <t>共通</t>
  </si>
  <si>
    <t>pp1093</t>
  </si>
  <si>
    <t>記事版</t>
  </si>
  <si>
    <t>５分で出会って</t>
  </si>
  <si>
    <t>東スポ 8回セット</t>
  </si>
  <si>
    <t>半2段金土</t>
  </si>
  <si>
    <t>6/1～</t>
  </si>
  <si>
    <t>pp1094</t>
  </si>
  <si>
    <t>逆説版</t>
  </si>
  <si>
    <t>久々にすごく興奮した</t>
  </si>
  <si>
    <t>pp1095</t>
  </si>
  <si>
    <t>記事版2</t>
  </si>
  <si>
    <t>やってみてダメなら、すぐ退会OK</t>
  </si>
  <si>
    <t>pp1096</t>
  </si>
  <si>
    <t>pp1097</t>
  </si>
  <si>
    <t>右女３</t>
  </si>
  <si>
    <t>大スポ</t>
  </si>
  <si>
    <t>半2段つかみ10回以上</t>
  </si>
  <si>
    <t>pp1098</t>
  </si>
  <si>
    <t>pp1099</t>
  </si>
  <si>
    <t>pp1100</t>
  </si>
  <si>
    <t>pp1101</t>
  </si>
  <si>
    <t>黒：右女３</t>
  </si>
  <si>
    <t>日刊ゲンダイ東海版</t>
  </si>
  <si>
    <t>全2段</t>
  </si>
  <si>
    <t>1～15日</t>
  </si>
  <si>
    <t>pp1102</t>
  </si>
  <si>
    <t>16～31日</t>
  </si>
  <si>
    <t>pp1103</t>
  </si>
  <si>
    <t>pp1104</t>
  </si>
  <si>
    <t>黒：熟女版</t>
  </si>
  <si>
    <t>スポニチ関東</t>
  </si>
  <si>
    <t>全5段</t>
  </si>
  <si>
    <t>6月13日(木)</t>
  </si>
  <si>
    <t>pp1105</t>
  </si>
  <si>
    <t>pp1106</t>
  </si>
  <si>
    <t>黒：漫画版</t>
  </si>
  <si>
    <t>利用者急増で盛り上がりを見せる高齢者恋愛サービス。</t>
  </si>
  <si>
    <t>6月20日(木)</t>
  </si>
  <si>
    <t>pp1107</t>
  </si>
  <si>
    <t>pp1108</t>
  </si>
  <si>
    <t>なんと一度も利用した事がなかった男性がいた！</t>
  </si>
  <si>
    <t>スポニチ関西</t>
  </si>
  <si>
    <t>6月16日(日)</t>
  </si>
  <si>
    <t>pp1109</t>
  </si>
  <si>
    <t>pp1110</t>
  </si>
  <si>
    <t>彼女50だけど、すごいんです</t>
  </si>
  <si>
    <t>6月30日(日)</t>
  </si>
  <si>
    <t>pp1111</t>
  </si>
  <si>
    <t>pp1112</t>
  </si>
  <si>
    <t>サンスポ関東</t>
  </si>
  <si>
    <t>6月02日(日)</t>
  </si>
  <si>
    <t>pp1113</t>
  </si>
  <si>
    <t>pp1114</t>
  </si>
  <si>
    <t>週末会える女性を探すなら◯◯</t>
  </si>
  <si>
    <t>6月22日(土)</t>
  </si>
  <si>
    <t>pp1115</t>
  </si>
  <si>
    <t>pp1116</t>
  </si>
  <si>
    <t>サンスポ関西</t>
  </si>
  <si>
    <t>pp1117</t>
  </si>
  <si>
    <t>pp1118</t>
  </si>
  <si>
    <t>6月29日(土)</t>
  </si>
  <si>
    <t>pp1119</t>
  </si>
  <si>
    <t>pp1120</t>
  </si>
  <si>
    <t>スポーツ報知関東</t>
  </si>
  <si>
    <t>終面全5段</t>
  </si>
  <si>
    <t>6月23日(日)</t>
  </si>
  <si>
    <t>pp1121</t>
  </si>
  <si>
    <t>pp1122</t>
  </si>
  <si>
    <t>pp1123</t>
  </si>
  <si>
    <t>pp1124</t>
  </si>
  <si>
    <t>ニッカン関東・平日</t>
  </si>
  <si>
    <t>6月21日(金)</t>
  </si>
  <si>
    <t>pp1125</t>
  </si>
  <si>
    <t>pp1126</t>
  </si>
  <si>
    <t>ニッカン関西</t>
  </si>
  <si>
    <t>6月15日(土)</t>
  </si>
  <si>
    <t>pp1127</t>
  </si>
  <si>
    <t>pp1128</t>
  </si>
  <si>
    <t>pp1129</t>
  </si>
  <si>
    <t>pp1130</t>
  </si>
  <si>
    <t>熟女版</t>
  </si>
  <si>
    <t>デイリースポーツ関西</t>
  </si>
  <si>
    <t>4C終面全5段</t>
  </si>
  <si>
    <t>pp1131</t>
  </si>
  <si>
    <t>pp1132</t>
  </si>
  <si>
    <t>漫画版</t>
  </si>
  <si>
    <t>pp1133</t>
  </si>
  <si>
    <t>pp1134</t>
  </si>
  <si>
    <t>九スポ</t>
  </si>
  <si>
    <t>pp1135</t>
  </si>
  <si>
    <t>pp1136</t>
  </si>
  <si>
    <t>pp1137</t>
  </si>
  <si>
    <t>pp1138</t>
  </si>
  <si>
    <t>6月03日(月)</t>
  </si>
  <si>
    <t>pp1139</t>
  </si>
  <si>
    <t>pp1140</t>
  </si>
  <si>
    <t>6月04日(火)</t>
  </si>
  <si>
    <t>pp1141</t>
  </si>
  <si>
    <t>pp1142</t>
  </si>
  <si>
    <t>6月08日(土)</t>
  </si>
  <si>
    <t>pp1143</t>
  </si>
  <si>
    <t>pp1144</t>
  </si>
  <si>
    <t>6月11日(火)</t>
  </si>
  <si>
    <t>pp1145</t>
  </si>
  <si>
    <t>pp1146</t>
  </si>
  <si>
    <t>4C雑報</t>
  </si>
  <si>
    <t>pp1147</t>
  </si>
  <si>
    <t>pp1148</t>
  </si>
  <si>
    <t>pp1149</t>
  </si>
  <si>
    <t>pp1150</t>
  </si>
  <si>
    <t>pp1151</t>
  </si>
  <si>
    <t>pp1152</t>
  </si>
  <si>
    <t>pp1153</t>
  </si>
  <si>
    <t>pp1154</t>
  </si>
  <si>
    <t>pp1155</t>
  </si>
  <si>
    <t>pp1156</t>
  </si>
  <si>
    <t>pp1157</t>
  </si>
  <si>
    <t>pp1158</t>
  </si>
  <si>
    <t>pp1159</t>
  </si>
  <si>
    <t>pp1160</t>
  </si>
  <si>
    <t>pp1161</t>
  </si>
  <si>
    <t>pp1162</t>
  </si>
  <si>
    <t>4C記事枠</t>
  </si>
  <si>
    <t>pp1163</t>
  </si>
  <si>
    <t>pp1164</t>
  </si>
  <si>
    <t>pp1165</t>
  </si>
  <si>
    <t>pp1166</t>
  </si>
  <si>
    <t>記事25「ほんとにこんなおばさんでもいいの？」</t>
  </si>
  <si>
    <t>pp1167</t>
  </si>
  <si>
    <t>pp1168</t>
  </si>
  <si>
    <t>中京スポーツ</t>
  </si>
  <si>
    <t>pp1169</t>
  </si>
  <si>
    <t>pp1170</t>
  </si>
  <si>
    <t>6月28日(金)</t>
  </si>
  <si>
    <t>pp1171</t>
  </si>
  <si>
    <t>pp1172</t>
  </si>
  <si>
    <t>スポーツ報知関西</t>
  </si>
  <si>
    <t>pp1173</t>
  </si>
  <si>
    <t>pp1174</t>
  </si>
  <si>
    <t>半2段つかみ20段保証</t>
  </si>
  <si>
    <t>20段保証</t>
  </si>
  <si>
    <t>pp1175</t>
  </si>
  <si>
    <t>半3段つかみ20段保証</t>
  </si>
  <si>
    <t>pp1176</t>
  </si>
  <si>
    <t>半5段つかみ20段保証</t>
  </si>
  <si>
    <t>pp1177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</si>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</sst>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101</v>
      </c>
      <c r="D6" s="195">
        <v>5145000</v>
      </c>
      <c r="E6" s="81">
        <v>2105</v>
      </c>
      <c r="F6" s="81">
        <v>824</v>
      </c>
      <c r="G6" s="81">
        <v>2178</v>
      </c>
      <c r="H6" s="91">
        <v>361</v>
      </c>
      <c r="I6" s="92">
        <v>3</v>
      </c>
      <c r="J6" s="145">
        <f>H6+I6</f>
        <v>364</v>
      </c>
      <c r="K6" s="82">
        <f>IFERROR(J6/G6,"-")</f>
        <v>0.16712580348944</v>
      </c>
      <c r="L6" s="81">
        <v>47</v>
      </c>
      <c r="M6" s="81">
        <v>75</v>
      </c>
      <c r="N6" s="82">
        <f>IFERROR(L6/J6,"-")</f>
        <v>0.12912087912088</v>
      </c>
      <c r="O6" s="83">
        <f>IFERROR(D6/J6,"-")</f>
        <v>14134.615384615</v>
      </c>
      <c r="P6" s="84">
        <v>77</v>
      </c>
      <c r="Q6" s="82">
        <f>IFERROR(P6/J6,"-")</f>
        <v>0.21153846153846</v>
      </c>
      <c r="R6" s="200">
        <v>6387000</v>
      </c>
      <c r="S6" s="201">
        <f>IFERROR(R6/J6,"-")</f>
        <v>17546.703296703</v>
      </c>
      <c r="T6" s="201">
        <f>IFERROR(R6/P6,"-")</f>
        <v>82948.051948052</v>
      </c>
      <c r="U6" s="195">
        <f>IFERROR(R6-D6,"-")</f>
        <v>1242000</v>
      </c>
      <c r="V6" s="85">
        <f>R6/D6</f>
        <v>1.2413994169096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5145000</v>
      </c>
      <c r="E9" s="41">
        <f>SUM(E6:E7)</f>
        <v>2105</v>
      </c>
      <c r="F9" s="41">
        <f>SUM(F6:F7)</f>
        <v>824</v>
      </c>
      <c r="G9" s="41">
        <f>SUM(G6:G7)</f>
        <v>2178</v>
      </c>
      <c r="H9" s="41">
        <f>SUM(H6:H7)</f>
        <v>361</v>
      </c>
      <c r="I9" s="41">
        <f>SUM(I6:I7)</f>
        <v>3</v>
      </c>
      <c r="J9" s="41">
        <f>SUM(J6:J7)</f>
        <v>364</v>
      </c>
      <c r="K9" s="42">
        <f>IFERROR(J9/G9,"-")</f>
        <v>0.16712580348944</v>
      </c>
      <c r="L9" s="78">
        <f>SUM(L6:L7)</f>
        <v>47</v>
      </c>
      <c r="M9" s="78">
        <f>SUM(M6:M7)</f>
        <v>75</v>
      </c>
      <c r="N9" s="42">
        <f>IFERROR(L9/J9,"-")</f>
        <v>0.12912087912088</v>
      </c>
      <c r="O9" s="43">
        <f>IFERROR(D9/J9,"-")</f>
        <v>14134.615384615</v>
      </c>
      <c r="P9" s="44">
        <f>SUM(P6:P7)</f>
        <v>77</v>
      </c>
      <c r="Q9" s="42">
        <f>IFERROR(P9/J9,"-")</f>
        <v>0.21153846153846</v>
      </c>
      <c r="R9" s="45">
        <f>SUM(R6:R7)</f>
        <v>6387000</v>
      </c>
      <c r="S9" s="45">
        <f>IFERROR(R9/J9,"-")</f>
        <v>17546.703296703</v>
      </c>
      <c r="T9" s="45">
        <f>IFERROR(R9/P9,"-")</f>
        <v>82948.051948052</v>
      </c>
      <c r="U9" s="46">
        <f>SUM(U6:U7)</f>
        <v>1242000</v>
      </c>
      <c r="V9" s="47">
        <f>IFERROR(R9/D9,"-")</f>
        <v>1.2413994169096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0.042222222222222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450000</v>
      </c>
      <c r="K6" s="81">
        <v>18</v>
      </c>
      <c r="L6" s="81">
        <v>0</v>
      </c>
      <c r="M6" s="81">
        <v>63</v>
      </c>
      <c r="N6" s="91">
        <v>6</v>
      </c>
      <c r="O6" s="92">
        <v>1</v>
      </c>
      <c r="P6" s="93">
        <f>N6+O6</f>
        <v>7</v>
      </c>
      <c r="Q6" s="82">
        <f>IFERROR(P6/M6,"-")</f>
        <v>0.11111111111111</v>
      </c>
      <c r="R6" s="81">
        <v>0</v>
      </c>
      <c r="S6" s="81">
        <v>4</v>
      </c>
      <c r="T6" s="82">
        <f>IFERROR(S6/(O6+P6),"-")</f>
        <v>0.5</v>
      </c>
      <c r="U6" s="182">
        <f>IFERROR(J6/SUM(P6:P7),"-")</f>
        <v>28125</v>
      </c>
      <c r="V6" s="84">
        <v>2</v>
      </c>
      <c r="W6" s="82">
        <f>IF(P6=0,"-",V6/P6)</f>
        <v>0.28571428571429</v>
      </c>
      <c r="X6" s="186">
        <v>14000</v>
      </c>
      <c r="Y6" s="187">
        <f>IFERROR(X6/P6,"-")</f>
        <v>2000</v>
      </c>
      <c r="Z6" s="187">
        <f>IFERROR(X6/V6,"-")</f>
        <v>7000</v>
      </c>
      <c r="AA6" s="188">
        <f>SUM(X6:X7)-SUM(J6:J7)</f>
        <v>-431000</v>
      </c>
      <c r="AB6" s="85">
        <f>SUM(X6:X7)/SUM(J6:J7)</f>
        <v>0.042222222222222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0.57142857142857</v>
      </c>
      <c r="BG6" s="112">
        <v>1</v>
      </c>
      <c r="BH6" s="114">
        <f>IFERROR(BG6/BE6,"-")</f>
        <v>0.25</v>
      </c>
      <c r="BI6" s="115">
        <v>11000</v>
      </c>
      <c r="BJ6" s="116">
        <f>IFERROR(BI6/BE6,"-")</f>
        <v>2750</v>
      </c>
      <c r="BK6" s="117"/>
      <c r="BL6" s="117"/>
      <c r="BM6" s="117">
        <v>1</v>
      </c>
      <c r="BN6" s="119">
        <v>3</v>
      </c>
      <c r="BO6" s="120">
        <f>IF(P6=0,"",IF(BN6=0,"",(BN6/P6)))</f>
        <v>0.42857142857143</v>
      </c>
      <c r="BP6" s="121">
        <v>1</v>
      </c>
      <c r="BQ6" s="122">
        <f>IFERROR(BP6/BN6,"-")</f>
        <v>0.33333333333333</v>
      </c>
      <c r="BR6" s="123">
        <v>3000</v>
      </c>
      <c r="BS6" s="124">
        <f>IFERROR(BR6/BN6,"-")</f>
        <v>1000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14000</v>
      </c>
      <c r="CQ6" s="141">
        <v>11000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36</v>
      </c>
      <c r="L7" s="81">
        <v>32</v>
      </c>
      <c r="M7" s="81">
        <v>5</v>
      </c>
      <c r="N7" s="91">
        <v>8</v>
      </c>
      <c r="O7" s="92">
        <v>1</v>
      </c>
      <c r="P7" s="93">
        <f>N7+O7</f>
        <v>9</v>
      </c>
      <c r="Q7" s="82">
        <f>IFERROR(P7/M7,"-")</f>
        <v>1.8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0.11111111111111</v>
      </c>
      <c r="X7" s="186">
        <v>5000</v>
      </c>
      <c r="Y7" s="187">
        <f>IFERROR(X7/P7,"-")</f>
        <v>555.55555555556</v>
      </c>
      <c r="Z7" s="187">
        <f>IFERROR(X7/V7,"-")</f>
        <v>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7</v>
      </c>
      <c r="BX7" s="127">
        <f>IF(P7=0,"",IF(BW7=0,"",(BW7/P7)))</f>
        <v>0.77777777777778</v>
      </c>
      <c r="BY7" s="128">
        <v>1</v>
      </c>
      <c r="BZ7" s="129">
        <f>IFERROR(BY7/BW7,"-")</f>
        <v>0.14285714285714</v>
      </c>
      <c r="CA7" s="130">
        <v>5000</v>
      </c>
      <c r="CB7" s="131">
        <f>IFERROR(CA7/BW7,"-")</f>
        <v>714.28571428571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0.85666666666667</v>
      </c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73</v>
      </c>
      <c r="I8" s="90"/>
      <c r="J8" s="188">
        <v>300000</v>
      </c>
      <c r="K8" s="81">
        <v>5</v>
      </c>
      <c r="L8" s="81">
        <v>0</v>
      </c>
      <c r="M8" s="81">
        <v>9</v>
      </c>
      <c r="N8" s="91">
        <v>1</v>
      </c>
      <c r="O8" s="92">
        <v>0</v>
      </c>
      <c r="P8" s="93">
        <f>N8+O8</f>
        <v>1</v>
      </c>
      <c r="Q8" s="82">
        <f>IFERROR(P8/M8,"-")</f>
        <v>0.11111111111111</v>
      </c>
      <c r="R8" s="81">
        <v>0</v>
      </c>
      <c r="S8" s="81">
        <v>0</v>
      </c>
      <c r="T8" s="82">
        <f>IFERROR(S8/(O8+P8),"-")</f>
        <v>0</v>
      </c>
      <c r="U8" s="182">
        <f>IFERROR(J8/SUM(P8:P21),"-")</f>
        <v>15000</v>
      </c>
      <c r="V8" s="84">
        <v>1</v>
      </c>
      <c r="W8" s="82">
        <f>IF(P8=0,"-",V8/P8)</f>
        <v>1</v>
      </c>
      <c r="X8" s="186">
        <v>6000</v>
      </c>
      <c r="Y8" s="187">
        <f>IFERROR(X8/P8,"-")</f>
        <v>6000</v>
      </c>
      <c r="Z8" s="187">
        <f>IFERROR(X8/V8,"-")</f>
        <v>6000</v>
      </c>
      <c r="AA8" s="188">
        <f>SUM(X8:X21)-SUM(J8:J21)</f>
        <v>-43000</v>
      </c>
      <c r="AB8" s="85">
        <f>SUM(X8:X21)/SUM(J8:J21)</f>
        <v>0.85666666666667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>
        <v>1</v>
      </c>
      <c r="BQ8" s="122">
        <f>IFERROR(BP8/BN8,"-")</f>
        <v>1</v>
      </c>
      <c r="BR8" s="123">
        <v>6000</v>
      </c>
      <c r="BS8" s="124">
        <f>IFERROR(BR8/BN8,"-")</f>
        <v>6000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6000</v>
      </c>
      <c r="CQ8" s="141">
        <v>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70</v>
      </c>
      <c r="E9" s="203" t="s">
        <v>75</v>
      </c>
      <c r="F9" s="203" t="s">
        <v>63</v>
      </c>
      <c r="G9" s="203" t="s">
        <v>76</v>
      </c>
      <c r="H9" s="90" t="s">
        <v>73</v>
      </c>
      <c r="I9" s="90"/>
      <c r="J9" s="188"/>
      <c r="K9" s="81">
        <v>4</v>
      </c>
      <c r="L9" s="81">
        <v>0</v>
      </c>
      <c r="M9" s="81">
        <v>12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70</v>
      </c>
      <c r="E10" s="203" t="s">
        <v>78</v>
      </c>
      <c r="F10" s="203" t="s">
        <v>63</v>
      </c>
      <c r="G10" s="203" t="s">
        <v>79</v>
      </c>
      <c r="H10" s="90" t="s">
        <v>73</v>
      </c>
      <c r="I10" s="90"/>
      <c r="J10" s="188"/>
      <c r="K10" s="81">
        <v>1</v>
      </c>
      <c r="L10" s="81">
        <v>0</v>
      </c>
      <c r="M10" s="81">
        <v>5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 t="s">
        <v>70</v>
      </c>
      <c r="E11" s="203" t="s">
        <v>81</v>
      </c>
      <c r="F11" s="203" t="s">
        <v>63</v>
      </c>
      <c r="G11" s="203" t="s">
        <v>82</v>
      </c>
      <c r="H11" s="90" t="s">
        <v>73</v>
      </c>
      <c r="I11" s="90"/>
      <c r="J11" s="188"/>
      <c r="K11" s="81">
        <v>1</v>
      </c>
      <c r="L11" s="81">
        <v>0</v>
      </c>
      <c r="M11" s="81">
        <v>9</v>
      </c>
      <c r="N11" s="91">
        <v>1</v>
      </c>
      <c r="O11" s="92">
        <v>0</v>
      </c>
      <c r="P11" s="93">
        <f>N11+O11</f>
        <v>1</v>
      </c>
      <c r="Q11" s="82">
        <f>IFERROR(P11/M11,"-")</f>
        <v>0.11111111111111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70</v>
      </c>
      <c r="E12" s="203" t="s">
        <v>71</v>
      </c>
      <c r="F12" s="203" t="s">
        <v>63</v>
      </c>
      <c r="G12" s="203" t="s">
        <v>84</v>
      </c>
      <c r="H12" s="90" t="s">
        <v>73</v>
      </c>
      <c r="I12" s="90"/>
      <c r="J12" s="188"/>
      <c r="K12" s="81">
        <v>2</v>
      </c>
      <c r="L12" s="81">
        <v>0</v>
      </c>
      <c r="M12" s="81">
        <v>5</v>
      </c>
      <c r="N12" s="91">
        <v>2</v>
      </c>
      <c r="O12" s="92">
        <v>0</v>
      </c>
      <c r="P12" s="93">
        <f>N12+O12</f>
        <v>2</v>
      </c>
      <c r="Q12" s="82">
        <f>IFERROR(P12/M12,"-")</f>
        <v>0.4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1</v>
      </c>
      <c r="W12" s="82">
        <f>IF(P12=0,"-",V12/P12)</f>
        <v>0.5</v>
      </c>
      <c r="X12" s="186">
        <v>11000</v>
      </c>
      <c r="Y12" s="187">
        <f>IFERROR(X12/P12,"-")</f>
        <v>5500</v>
      </c>
      <c r="Z12" s="187">
        <f>IFERROR(X12/V12,"-")</f>
        <v>11000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1</v>
      </c>
      <c r="AO12" s="100">
        <v>1</v>
      </c>
      <c r="AP12" s="102">
        <f>IFERROR(AP12/AM12,"-")</f>
        <v>0</v>
      </c>
      <c r="AQ12" s="103">
        <v>11000</v>
      </c>
      <c r="AR12" s="104">
        <f>IFERROR(AQ12/AM12,"-")</f>
        <v>5500</v>
      </c>
      <c r="AS12" s="105"/>
      <c r="AT12" s="105"/>
      <c r="AU12" s="105">
        <v>1</v>
      </c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11000</v>
      </c>
      <c r="CQ12" s="141">
        <v>11000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70</v>
      </c>
      <c r="E13" s="203" t="s">
        <v>75</v>
      </c>
      <c r="F13" s="203" t="s">
        <v>63</v>
      </c>
      <c r="G13" s="203" t="s">
        <v>86</v>
      </c>
      <c r="H13" s="90" t="s">
        <v>73</v>
      </c>
      <c r="I13" s="90"/>
      <c r="J13" s="188"/>
      <c r="K13" s="81">
        <v>3</v>
      </c>
      <c r="L13" s="81">
        <v>0</v>
      </c>
      <c r="M13" s="81">
        <v>18</v>
      </c>
      <c r="N13" s="91">
        <v>2</v>
      </c>
      <c r="O13" s="92">
        <v>0</v>
      </c>
      <c r="P13" s="93">
        <f>N13+O13</f>
        <v>2</v>
      </c>
      <c r="Q13" s="82">
        <f>IFERROR(P13/M13,"-")</f>
        <v>0.11111111111111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70</v>
      </c>
      <c r="E14" s="203" t="s">
        <v>78</v>
      </c>
      <c r="F14" s="203" t="s">
        <v>63</v>
      </c>
      <c r="G14" s="203" t="s">
        <v>88</v>
      </c>
      <c r="H14" s="90" t="s">
        <v>73</v>
      </c>
      <c r="I14" s="90"/>
      <c r="J14" s="188"/>
      <c r="K14" s="81">
        <v>3</v>
      </c>
      <c r="L14" s="81">
        <v>0</v>
      </c>
      <c r="M14" s="81">
        <v>14</v>
      </c>
      <c r="N14" s="91">
        <v>2</v>
      </c>
      <c r="O14" s="92">
        <v>0</v>
      </c>
      <c r="P14" s="93">
        <f>N14+O14</f>
        <v>2</v>
      </c>
      <c r="Q14" s="82">
        <f>IFERROR(P14/M14,"-")</f>
        <v>0.14285714285714</v>
      </c>
      <c r="R14" s="81">
        <v>1</v>
      </c>
      <c r="S14" s="81">
        <v>1</v>
      </c>
      <c r="T14" s="82">
        <f>IFERROR(S14/(O14+P14),"-")</f>
        <v>0.5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70</v>
      </c>
      <c r="E15" s="203" t="s">
        <v>81</v>
      </c>
      <c r="F15" s="203" t="s">
        <v>63</v>
      </c>
      <c r="G15" s="203" t="s">
        <v>90</v>
      </c>
      <c r="H15" s="90" t="s">
        <v>73</v>
      </c>
      <c r="I15" s="90"/>
      <c r="J15" s="188"/>
      <c r="K15" s="81">
        <v>2</v>
      </c>
      <c r="L15" s="81">
        <v>0</v>
      </c>
      <c r="M15" s="81">
        <v>7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70</v>
      </c>
      <c r="E16" s="203" t="s">
        <v>71</v>
      </c>
      <c r="F16" s="203" t="s">
        <v>63</v>
      </c>
      <c r="G16" s="203" t="s">
        <v>92</v>
      </c>
      <c r="H16" s="90" t="s">
        <v>73</v>
      </c>
      <c r="I16" s="90"/>
      <c r="J16" s="188"/>
      <c r="K16" s="81">
        <v>2</v>
      </c>
      <c r="L16" s="81">
        <v>0</v>
      </c>
      <c r="M16" s="81">
        <v>8</v>
      </c>
      <c r="N16" s="91">
        <v>2</v>
      </c>
      <c r="O16" s="92">
        <v>0</v>
      </c>
      <c r="P16" s="93">
        <f>N16+O16</f>
        <v>2</v>
      </c>
      <c r="Q16" s="82">
        <f>IFERROR(P16/M16,"-")</f>
        <v>0.25</v>
      </c>
      <c r="R16" s="81">
        <v>0</v>
      </c>
      <c r="S16" s="81">
        <v>2</v>
      </c>
      <c r="T16" s="82">
        <f>IFERROR(S16/(O16+P16),"-")</f>
        <v>1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93</v>
      </c>
      <c r="C17" s="203"/>
      <c r="D17" s="203" t="s">
        <v>70</v>
      </c>
      <c r="E17" s="203" t="s">
        <v>75</v>
      </c>
      <c r="F17" s="203" t="s">
        <v>63</v>
      </c>
      <c r="G17" s="203" t="s">
        <v>94</v>
      </c>
      <c r="H17" s="90" t="s">
        <v>73</v>
      </c>
      <c r="I17" s="90"/>
      <c r="J17" s="188"/>
      <c r="K17" s="81">
        <v>1</v>
      </c>
      <c r="L17" s="81">
        <v>0</v>
      </c>
      <c r="M17" s="81">
        <v>9</v>
      </c>
      <c r="N17" s="91">
        <v>1</v>
      </c>
      <c r="O17" s="92">
        <v>0</v>
      </c>
      <c r="P17" s="93">
        <f>N17+O17</f>
        <v>1</v>
      </c>
      <c r="Q17" s="82">
        <f>IFERROR(P17/M17,"-")</f>
        <v>0.11111111111111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70</v>
      </c>
      <c r="E18" s="203" t="s">
        <v>78</v>
      </c>
      <c r="F18" s="203" t="s">
        <v>63</v>
      </c>
      <c r="G18" s="203" t="s">
        <v>96</v>
      </c>
      <c r="H18" s="90" t="s">
        <v>73</v>
      </c>
      <c r="I18" s="90"/>
      <c r="J18" s="188"/>
      <c r="K18" s="81">
        <v>4</v>
      </c>
      <c r="L18" s="81">
        <v>0</v>
      </c>
      <c r="M18" s="81">
        <v>7</v>
      </c>
      <c r="N18" s="91">
        <v>2</v>
      </c>
      <c r="O18" s="92">
        <v>0</v>
      </c>
      <c r="P18" s="93">
        <f>N18+O18</f>
        <v>2</v>
      </c>
      <c r="Q18" s="82">
        <f>IFERROR(P18/M18,"-")</f>
        <v>0.28571428571429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97</v>
      </c>
      <c r="C19" s="203"/>
      <c r="D19" s="203" t="s">
        <v>70</v>
      </c>
      <c r="E19" s="203" t="s">
        <v>81</v>
      </c>
      <c r="F19" s="203" t="s">
        <v>63</v>
      </c>
      <c r="G19" s="203" t="s">
        <v>98</v>
      </c>
      <c r="H19" s="90" t="s">
        <v>73</v>
      </c>
      <c r="I19" s="90"/>
      <c r="J19" s="188"/>
      <c r="K19" s="81">
        <v>1</v>
      </c>
      <c r="L19" s="81">
        <v>0</v>
      </c>
      <c r="M19" s="81">
        <v>4</v>
      </c>
      <c r="N19" s="91">
        <v>0</v>
      </c>
      <c r="O19" s="92">
        <v>0</v>
      </c>
      <c r="P19" s="93">
        <f>N19+O19</f>
        <v>0</v>
      </c>
      <c r="Q19" s="82">
        <f>IFERROR(P19/M19,"-")</f>
        <v>0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99</v>
      </c>
      <c r="C20" s="203"/>
      <c r="D20" s="203" t="s">
        <v>70</v>
      </c>
      <c r="E20" s="203" t="s">
        <v>71</v>
      </c>
      <c r="F20" s="203" t="s">
        <v>63</v>
      </c>
      <c r="G20" s="203" t="s">
        <v>100</v>
      </c>
      <c r="H20" s="90" t="s">
        <v>73</v>
      </c>
      <c r="I20" s="90"/>
      <c r="J20" s="188"/>
      <c r="K20" s="81">
        <v>0</v>
      </c>
      <c r="L20" s="81">
        <v>0</v>
      </c>
      <c r="M20" s="81">
        <v>5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101</v>
      </c>
      <c r="C21" s="203"/>
      <c r="D21" s="203" t="s">
        <v>102</v>
      </c>
      <c r="E21" s="203" t="s">
        <v>102</v>
      </c>
      <c r="F21" s="203" t="s">
        <v>68</v>
      </c>
      <c r="G21" s="203" t="s">
        <v>103</v>
      </c>
      <c r="H21" s="90"/>
      <c r="I21" s="90"/>
      <c r="J21" s="188"/>
      <c r="K21" s="81">
        <v>184</v>
      </c>
      <c r="L21" s="81">
        <v>35</v>
      </c>
      <c r="M21" s="81">
        <v>12</v>
      </c>
      <c r="N21" s="91">
        <v>7</v>
      </c>
      <c r="O21" s="92">
        <v>0</v>
      </c>
      <c r="P21" s="93">
        <f>N21+O21</f>
        <v>7</v>
      </c>
      <c r="Q21" s="82">
        <f>IFERROR(P21/M21,"-")</f>
        <v>0.58333333333333</v>
      </c>
      <c r="R21" s="81">
        <v>3</v>
      </c>
      <c r="S21" s="81">
        <v>1</v>
      </c>
      <c r="T21" s="82">
        <f>IFERROR(S21/(O21+P21),"-")</f>
        <v>0.14285714285714</v>
      </c>
      <c r="U21" s="182"/>
      <c r="V21" s="84">
        <v>3</v>
      </c>
      <c r="W21" s="82">
        <f>IF(P21=0,"-",V21/P21)</f>
        <v>0.42857142857143</v>
      </c>
      <c r="X21" s="186">
        <v>240000</v>
      </c>
      <c r="Y21" s="187">
        <f>IFERROR(X21/P21,"-")</f>
        <v>34285.714285714</v>
      </c>
      <c r="Z21" s="187">
        <f>IFERROR(X21/V21,"-")</f>
        <v>80000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5</v>
      </c>
      <c r="BO21" s="120">
        <f>IF(P21=0,"",IF(BN21=0,"",(BN21/P21)))</f>
        <v>0.71428571428571</v>
      </c>
      <c r="BP21" s="121">
        <v>2</v>
      </c>
      <c r="BQ21" s="122">
        <f>IFERROR(BP21/BN21,"-")</f>
        <v>0.4</v>
      </c>
      <c r="BR21" s="123">
        <v>232000</v>
      </c>
      <c r="BS21" s="124">
        <f>IFERROR(BR21/BN21,"-")</f>
        <v>46400</v>
      </c>
      <c r="BT21" s="125"/>
      <c r="BU21" s="125"/>
      <c r="BV21" s="125">
        <v>2</v>
      </c>
      <c r="BW21" s="126">
        <v>1</v>
      </c>
      <c r="BX21" s="127">
        <f>IF(P21=0,"",IF(BW21=0,"",(BW21/P21)))</f>
        <v>0.14285714285714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0.14285714285714</v>
      </c>
      <c r="CH21" s="135">
        <v>1</v>
      </c>
      <c r="CI21" s="136">
        <f>IFERROR(CH21/CF21,"-")</f>
        <v>1</v>
      </c>
      <c r="CJ21" s="137">
        <v>8000</v>
      </c>
      <c r="CK21" s="138">
        <f>IFERROR(CJ21/CF21,"-")</f>
        <v>8000</v>
      </c>
      <c r="CL21" s="139"/>
      <c r="CM21" s="139">
        <v>1</v>
      </c>
      <c r="CN21" s="139"/>
      <c r="CO21" s="140">
        <v>3</v>
      </c>
      <c r="CP21" s="141">
        <v>240000</v>
      </c>
      <c r="CQ21" s="141">
        <v>130000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0.148</v>
      </c>
      <c r="B22" s="203" t="s">
        <v>104</v>
      </c>
      <c r="C22" s="203"/>
      <c r="D22" s="203" t="s">
        <v>105</v>
      </c>
      <c r="E22" s="203" t="s">
        <v>106</v>
      </c>
      <c r="F22" s="203" t="s">
        <v>63</v>
      </c>
      <c r="G22" s="203" t="s">
        <v>107</v>
      </c>
      <c r="H22" s="90" t="s">
        <v>108</v>
      </c>
      <c r="I22" s="90" t="s">
        <v>109</v>
      </c>
      <c r="J22" s="188">
        <v>250000</v>
      </c>
      <c r="K22" s="81">
        <v>7</v>
      </c>
      <c r="L22" s="81">
        <v>0</v>
      </c>
      <c r="M22" s="81">
        <v>45</v>
      </c>
      <c r="N22" s="91">
        <v>6</v>
      </c>
      <c r="O22" s="92">
        <v>0</v>
      </c>
      <c r="P22" s="93">
        <f>N22+O22</f>
        <v>6</v>
      </c>
      <c r="Q22" s="82">
        <f>IFERROR(P22/M22,"-")</f>
        <v>0.13333333333333</v>
      </c>
      <c r="R22" s="81">
        <v>0</v>
      </c>
      <c r="S22" s="81">
        <v>2</v>
      </c>
      <c r="T22" s="82">
        <f>IFERROR(S22/(O22+P22),"-")</f>
        <v>0.33333333333333</v>
      </c>
      <c r="U22" s="182">
        <f>IFERROR(J22/SUM(P22:P25),"-")</f>
        <v>8064.5161290323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SUM(X22:X25)-SUM(J22:J25)</f>
        <v>-213000</v>
      </c>
      <c r="AB22" s="85">
        <f>SUM(X22:X25)/SUM(J22:J25)</f>
        <v>0.148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0.16666666666667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1</v>
      </c>
      <c r="AW22" s="107">
        <f>IF(P22=0,"",IF(AV22=0,"",(AV22/P22)))</f>
        <v>0.16666666666667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2</v>
      </c>
      <c r="BF22" s="113">
        <f>IF(P22=0,"",IF(BE22=0,"",(BE22/P22)))</f>
        <v>0.33333333333333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0.33333333333333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110</v>
      </c>
      <c r="C23" s="203"/>
      <c r="D23" s="203" t="s">
        <v>111</v>
      </c>
      <c r="E23" s="203" t="s">
        <v>112</v>
      </c>
      <c r="F23" s="203" t="s">
        <v>63</v>
      </c>
      <c r="G23" s="203"/>
      <c r="H23" s="90" t="s">
        <v>108</v>
      </c>
      <c r="I23" s="90"/>
      <c r="J23" s="188"/>
      <c r="K23" s="81">
        <v>3</v>
      </c>
      <c r="L23" s="81">
        <v>0</v>
      </c>
      <c r="M23" s="81">
        <v>47</v>
      </c>
      <c r="N23" s="91">
        <v>1</v>
      </c>
      <c r="O23" s="92">
        <v>0</v>
      </c>
      <c r="P23" s="93">
        <f>N23+O23</f>
        <v>1</v>
      </c>
      <c r="Q23" s="82">
        <f>IFERROR(P23/M23,"-")</f>
        <v>0.021276595744681</v>
      </c>
      <c r="R23" s="81">
        <v>0</v>
      </c>
      <c r="S23" s="81">
        <v>1</v>
      </c>
      <c r="T23" s="82">
        <f>IFERROR(S23/(O23+P23),"-")</f>
        <v>1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113</v>
      </c>
      <c r="C24" s="203"/>
      <c r="D24" s="203" t="s">
        <v>114</v>
      </c>
      <c r="E24" s="203" t="s">
        <v>115</v>
      </c>
      <c r="F24" s="203" t="s">
        <v>63</v>
      </c>
      <c r="G24" s="203"/>
      <c r="H24" s="90" t="s">
        <v>108</v>
      </c>
      <c r="I24" s="90"/>
      <c r="J24" s="188"/>
      <c r="K24" s="81">
        <v>16</v>
      </c>
      <c r="L24" s="81">
        <v>0</v>
      </c>
      <c r="M24" s="81">
        <v>49</v>
      </c>
      <c r="N24" s="91">
        <v>4</v>
      </c>
      <c r="O24" s="92">
        <v>0</v>
      </c>
      <c r="P24" s="93">
        <f>N24+O24</f>
        <v>4</v>
      </c>
      <c r="Q24" s="82">
        <f>IFERROR(P24/M24,"-")</f>
        <v>0.081632653061224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1</v>
      </c>
      <c r="W24" s="82">
        <f>IF(P24=0,"-",V24/P24)</f>
        <v>0.25</v>
      </c>
      <c r="X24" s="186">
        <v>16000</v>
      </c>
      <c r="Y24" s="187">
        <f>IFERROR(X24/P24,"-")</f>
        <v>4000</v>
      </c>
      <c r="Z24" s="187">
        <f>IFERROR(X24/V24,"-")</f>
        <v>16000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0.75</v>
      </c>
      <c r="BP24" s="121">
        <v>1</v>
      </c>
      <c r="BQ24" s="122">
        <f>IFERROR(BP24/BN24,"-")</f>
        <v>0.33333333333333</v>
      </c>
      <c r="BR24" s="123">
        <v>16000</v>
      </c>
      <c r="BS24" s="124">
        <f>IFERROR(BR24/BN24,"-")</f>
        <v>5333.3333333333</v>
      </c>
      <c r="BT24" s="125"/>
      <c r="BU24" s="125"/>
      <c r="BV24" s="125">
        <v>1</v>
      </c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16000</v>
      </c>
      <c r="CQ24" s="141">
        <v>16000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116</v>
      </c>
      <c r="C25" s="203"/>
      <c r="D25" s="203" t="s">
        <v>102</v>
      </c>
      <c r="E25" s="203" t="s">
        <v>102</v>
      </c>
      <c r="F25" s="203" t="s">
        <v>68</v>
      </c>
      <c r="G25" s="203"/>
      <c r="H25" s="90"/>
      <c r="I25" s="90"/>
      <c r="J25" s="188"/>
      <c r="K25" s="81">
        <v>105</v>
      </c>
      <c r="L25" s="81">
        <v>56</v>
      </c>
      <c r="M25" s="81">
        <v>56</v>
      </c>
      <c r="N25" s="91">
        <v>20</v>
      </c>
      <c r="O25" s="92">
        <v>0</v>
      </c>
      <c r="P25" s="93">
        <f>N25+O25</f>
        <v>20</v>
      </c>
      <c r="Q25" s="82">
        <f>IFERROR(P25/M25,"-")</f>
        <v>0.35714285714286</v>
      </c>
      <c r="R25" s="81">
        <v>3</v>
      </c>
      <c r="S25" s="81">
        <v>3</v>
      </c>
      <c r="T25" s="82">
        <f>IFERROR(S25/(O25+P25),"-")</f>
        <v>0.15</v>
      </c>
      <c r="U25" s="182"/>
      <c r="V25" s="84">
        <v>1</v>
      </c>
      <c r="W25" s="82">
        <f>IF(P25=0,"-",V25/P25)</f>
        <v>0.05</v>
      </c>
      <c r="X25" s="186">
        <v>21000</v>
      </c>
      <c r="Y25" s="187">
        <f>IFERROR(X25/P25,"-")</f>
        <v>1050</v>
      </c>
      <c r="Z25" s="187">
        <f>IFERROR(X25/V25,"-")</f>
        <v>21000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0.05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4</v>
      </c>
      <c r="BF25" s="113">
        <f>IF(P25=0,"",IF(BE25=0,"",(BE25/P25)))</f>
        <v>0.2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10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4</v>
      </c>
      <c r="BX25" s="127">
        <f>IF(P25=0,"",IF(BW25=0,"",(BW25/P25)))</f>
        <v>0.2</v>
      </c>
      <c r="BY25" s="128">
        <v>1</v>
      </c>
      <c r="BZ25" s="129">
        <f>IFERROR(BY25/BW25,"-")</f>
        <v>0.25</v>
      </c>
      <c r="CA25" s="130">
        <v>21000</v>
      </c>
      <c r="CB25" s="131">
        <f>IFERROR(CA25/BW25,"-")</f>
        <v>5250</v>
      </c>
      <c r="CC25" s="132"/>
      <c r="CD25" s="132"/>
      <c r="CE25" s="132">
        <v>1</v>
      </c>
      <c r="CF25" s="133">
        <v>1</v>
      </c>
      <c r="CG25" s="134">
        <f>IF(P25=0,"",IF(CF25=0,"",(CF25/P25)))</f>
        <v>0.05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21000</v>
      </c>
      <c r="CQ25" s="141">
        <v>21000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</v>
      </c>
      <c r="B26" s="203" t="s">
        <v>117</v>
      </c>
      <c r="C26" s="203"/>
      <c r="D26" s="203" t="s">
        <v>118</v>
      </c>
      <c r="E26" s="203" t="s">
        <v>71</v>
      </c>
      <c r="F26" s="203" t="s">
        <v>63</v>
      </c>
      <c r="G26" s="203" t="s">
        <v>119</v>
      </c>
      <c r="H26" s="90" t="s">
        <v>120</v>
      </c>
      <c r="I26" s="90" t="s">
        <v>109</v>
      </c>
      <c r="J26" s="188">
        <v>230000</v>
      </c>
      <c r="K26" s="81">
        <v>1</v>
      </c>
      <c r="L26" s="81">
        <v>0</v>
      </c>
      <c r="M26" s="81">
        <v>2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>
        <f>IFERROR(J26/SUM(P26:P29),"-")</f>
        <v>28750</v>
      </c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>
        <f>SUM(X26:X29)-SUM(J26:J29)</f>
        <v>-230000</v>
      </c>
      <c r="AB26" s="85">
        <f>SUM(X26:X29)/SUM(J26:J29)</f>
        <v>0</v>
      </c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121</v>
      </c>
      <c r="C27" s="203"/>
      <c r="D27" s="203" t="s">
        <v>118</v>
      </c>
      <c r="E27" s="203" t="s">
        <v>78</v>
      </c>
      <c r="F27" s="203" t="s">
        <v>63</v>
      </c>
      <c r="G27" s="203"/>
      <c r="H27" s="90" t="s">
        <v>120</v>
      </c>
      <c r="I27" s="90"/>
      <c r="J27" s="188"/>
      <c r="K27" s="81">
        <v>4</v>
      </c>
      <c r="L27" s="81">
        <v>0</v>
      </c>
      <c r="M27" s="81">
        <v>11</v>
      </c>
      <c r="N27" s="91">
        <v>3</v>
      </c>
      <c r="O27" s="92">
        <v>0</v>
      </c>
      <c r="P27" s="93">
        <f>N27+O27</f>
        <v>3</v>
      </c>
      <c r="Q27" s="82">
        <f>IFERROR(P27/M27,"-")</f>
        <v>0.27272727272727</v>
      </c>
      <c r="R27" s="81">
        <v>0</v>
      </c>
      <c r="S27" s="81">
        <v>1</v>
      </c>
      <c r="T27" s="82">
        <f>IFERROR(S27/(O27+P27),"-")</f>
        <v>0.33333333333333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0.33333333333333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122</v>
      </c>
      <c r="C28" s="203"/>
      <c r="D28" s="203" t="s">
        <v>118</v>
      </c>
      <c r="E28" s="203" t="s">
        <v>81</v>
      </c>
      <c r="F28" s="203" t="s">
        <v>63</v>
      </c>
      <c r="G28" s="203"/>
      <c r="H28" s="90" t="s">
        <v>120</v>
      </c>
      <c r="I28" s="90"/>
      <c r="J28" s="188"/>
      <c r="K28" s="81">
        <v>4</v>
      </c>
      <c r="L28" s="81">
        <v>0</v>
      </c>
      <c r="M28" s="81">
        <v>18</v>
      </c>
      <c r="N28" s="91">
        <v>1</v>
      </c>
      <c r="O28" s="92">
        <v>0</v>
      </c>
      <c r="P28" s="93">
        <f>N28+O28</f>
        <v>1</v>
      </c>
      <c r="Q28" s="82">
        <f>IFERROR(P28/M28,"-")</f>
        <v>0.055555555555556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123</v>
      </c>
      <c r="C29" s="203"/>
      <c r="D29" s="203" t="s">
        <v>102</v>
      </c>
      <c r="E29" s="203" t="s">
        <v>102</v>
      </c>
      <c r="F29" s="203" t="s">
        <v>68</v>
      </c>
      <c r="G29" s="203"/>
      <c r="H29" s="90"/>
      <c r="I29" s="90"/>
      <c r="J29" s="188"/>
      <c r="K29" s="81">
        <v>37</v>
      </c>
      <c r="L29" s="81">
        <v>15</v>
      </c>
      <c r="M29" s="81">
        <v>13</v>
      </c>
      <c r="N29" s="91">
        <v>4</v>
      </c>
      <c r="O29" s="92">
        <v>0</v>
      </c>
      <c r="P29" s="93">
        <f>N29+O29</f>
        <v>4</v>
      </c>
      <c r="Q29" s="82">
        <f>IFERROR(P29/M29,"-")</f>
        <v>0.30769230769231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1</v>
      </c>
      <c r="CG29" s="134">
        <f>IF(P29=0,"",IF(CF29=0,"",(CF29/P29)))</f>
        <v>0.25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2.8</v>
      </c>
      <c r="B30" s="203" t="s">
        <v>124</v>
      </c>
      <c r="C30" s="203"/>
      <c r="D30" s="203" t="s">
        <v>125</v>
      </c>
      <c r="E30" s="203" t="s">
        <v>75</v>
      </c>
      <c r="F30" s="203" t="s">
        <v>63</v>
      </c>
      <c r="G30" s="203" t="s">
        <v>126</v>
      </c>
      <c r="H30" s="90" t="s">
        <v>127</v>
      </c>
      <c r="I30" s="90" t="s">
        <v>128</v>
      </c>
      <c r="J30" s="188">
        <v>100000</v>
      </c>
      <c r="K30" s="81">
        <v>2</v>
      </c>
      <c r="L30" s="81">
        <v>0</v>
      </c>
      <c r="M30" s="81">
        <v>12</v>
      </c>
      <c r="N30" s="91">
        <v>1</v>
      </c>
      <c r="O30" s="92">
        <v>0</v>
      </c>
      <c r="P30" s="93">
        <f>N30+O30</f>
        <v>1</v>
      </c>
      <c r="Q30" s="82">
        <f>IFERROR(P30/M30,"-")</f>
        <v>0.083333333333333</v>
      </c>
      <c r="R30" s="81">
        <v>0</v>
      </c>
      <c r="S30" s="81">
        <v>0</v>
      </c>
      <c r="T30" s="82">
        <f>IFERROR(S30/(O30+P30),"-")</f>
        <v>0</v>
      </c>
      <c r="U30" s="182">
        <f>IFERROR(J30/SUM(P30:P32),"-")</f>
        <v>20000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SUM(X30:X32)-SUM(J30:J32)</f>
        <v>180000</v>
      </c>
      <c r="AB30" s="85">
        <f>SUM(X30:X32)/SUM(J30:J32)</f>
        <v>2.8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1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125</v>
      </c>
      <c r="E31" s="203" t="s">
        <v>81</v>
      </c>
      <c r="F31" s="203" t="s">
        <v>63</v>
      </c>
      <c r="G31" s="203"/>
      <c r="H31" s="90" t="s">
        <v>127</v>
      </c>
      <c r="I31" s="90" t="s">
        <v>130</v>
      </c>
      <c r="J31" s="188"/>
      <c r="K31" s="81">
        <v>4</v>
      </c>
      <c r="L31" s="81">
        <v>0</v>
      </c>
      <c r="M31" s="81">
        <v>19</v>
      </c>
      <c r="N31" s="91">
        <v>1</v>
      </c>
      <c r="O31" s="92">
        <v>0</v>
      </c>
      <c r="P31" s="93">
        <f>N31+O31</f>
        <v>1</v>
      </c>
      <c r="Q31" s="82">
        <f>IFERROR(P31/M31,"-")</f>
        <v>0.052631578947368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131</v>
      </c>
      <c r="C32" s="203"/>
      <c r="D32" s="203" t="s">
        <v>102</v>
      </c>
      <c r="E32" s="203" t="s">
        <v>102</v>
      </c>
      <c r="F32" s="203" t="s">
        <v>68</v>
      </c>
      <c r="G32" s="203"/>
      <c r="H32" s="90"/>
      <c r="I32" s="90"/>
      <c r="J32" s="188"/>
      <c r="K32" s="81">
        <v>14</v>
      </c>
      <c r="L32" s="81">
        <v>13</v>
      </c>
      <c r="M32" s="81">
        <v>10</v>
      </c>
      <c r="N32" s="91">
        <v>3</v>
      </c>
      <c r="O32" s="92">
        <v>0</v>
      </c>
      <c r="P32" s="93">
        <f>N32+O32</f>
        <v>3</v>
      </c>
      <c r="Q32" s="82">
        <f>IFERROR(P32/M32,"-")</f>
        <v>0.3</v>
      </c>
      <c r="R32" s="81">
        <v>1</v>
      </c>
      <c r="S32" s="81">
        <v>1</v>
      </c>
      <c r="T32" s="82">
        <f>IFERROR(S32/(O32+P32),"-")</f>
        <v>0.33333333333333</v>
      </c>
      <c r="U32" s="182"/>
      <c r="V32" s="84">
        <v>2</v>
      </c>
      <c r="W32" s="82">
        <f>IF(P32=0,"-",V32/P32)</f>
        <v>0.66666666666667</v>
      </c>
      <c r="X32" s="186">
        <v>280000</v>
      </c>
      <c r="Y32" s="187">
        <f>IFERROR(X32/P32,"-")</f>
        <v>93333.333333333</v>
      </c>
      <c r="Z32" s="187">
        <f>IFERROR(X32/V32,"-")</f>
        <v>140000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0.66666666666667</v>
      </c>
      <c r="BP32" s="121">
        <v>1</v>
      </c>
      <c r="BQ32" s="122">
        <f>IFERROR(BP32/BN32,"-")</f>
        <v>0.5</v>
      </c>
      <c r="BR32" s="123">
        <v>220000</v>
      </c>
      <c r="BS32" s="124">
        <f>IFERROR(BR32/BN32,"-")</f>
        <v>110000</v>
      </c>
      <c r="BT32" s="125"/>
      <c r="BU32" s="125"/>
      <c r="BV32" s="125">
        <v>1</v>
      </c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0.33333333333333</v>
      </c>
      <c r="CH32" s="135">
        <v>1</v>
      </c>
      <c r="CI32" s="136">
        <f>IFERROR(CH32/CF32,"-")</f>
        <v>1</v>
      </c>
      <c r="CJ32" s="137">
        <v>60000</v>
      </c>
      <c r="CK32" s="138">
        <f>IFERROR(CJ32/CF32,"-")</f>
        <v>60000</v>
      </c>
      <c r="CL32" s="139"/>
      <c r="CM32" s="139"/>
      <c r="CN32" s="139">
        <v>1</v>
      </c>
      <c r="CO32" s="140">
        <v>2</v>
      </c>
      <c r="CP32" s="141">
        <v>280000</v>
      </c>
      <c r="CQ32" s="141">
        <v>220000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9.1416666666667</v>
      </c>
      <c r="B33" s="203" t="s">
        <v>132</v>
      </c>
      <c r="C33" s="203"/>
      <c r="D33" s="203" t="s">
        <v>133</v>
      </c>
      <c r="E33" s="203" t="s">
        <v>62</v>
      </c>
      <c r="F33" s="203" t="s">
        <v>63</v>
      </c>
      <c r="G33" s="203" t="s">
        <v>134</v>
      </c>
      <c r="H33" s="90" t="s">
        <v>135</v>
      </c>
      <c r="I33" s="90" t="s">
        <v>136</v>
      </c>
      <c r="J33" s="188">
        <v>120000</v>
      </c>
      <c r="K33" s="81">
        <v>7</v>
      </c>
      <c r="L33" s="81">
        <v>0</v>
      </c>
      <c r="M33" s="81">
        <v>36</v>
      </c>
      <c r="N33" s="91">
        <v>7</v>
      </c>
      <c r="O33" s="92">
        <v>0</v>
      </c>
      <c r="P33" s="93">
        <f>N33+O33</f>
        <v>7</v>
      </c>
      <c r="Q33" s="82">
        <f>IFERROR(P33/M33,"-")</f>
        <v>0.19444444444444</v>
      </c>
      <c r="R33" s="81">
        <v>1</v>
      </c>
      <c r="S33" s="81">
        <v>4</v>
      </c>
      <c r="T33" s="82">
        <f>IFERROR(S33/(O33+P33),"-")</f>
        <v>0.57142857142857</v>
      </c>
      <c r="U33" s="182">
        <f>IFERROR(J33/SUM(P33:P34),"-")</f>
        <v>10000</v>
      </c>
      <c r="V33" s="84">
        <v>2</v>
      </c>
      <c r="W33" s="82">
        <f>IF(P33=0,"-",V33/P33)</f>
        <v>0.28571428571429</v>
      </c>
      <c r="X33" s="186">
        <v>1097000</v>
      </c>
      <c r="Y33" s="187">
        <f>IFERROR(X33/P33,"-")</f>
        <v>156714.28571429</v>
      </c>
      <c r="Z33" s="187">
        <f>IFERROR(X33/V33,"-")</f>
        <v>548500</v>
      </c>
      <c r="AA33" s="188">
        <f>SUM(X33:X34)-SUM(J33:J34)</f>
        <v>977000</v>
      </c>
      <c r="AB33" s="85">
        <f>SUM(X33:X34)/SUM(J33:J34)</f>
        <v>9.1416666666667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0.14285714285714</v>
      </c>
      <c r="AX33" s="106">
        <v>1</v>
      </c>
      <c r="AY33" s="108">
        <f>IFERROR(AX33/AV33,"-")</f>
        <v>1</v>
      </c>
      <c r="AZ33" s="109">
        <v>1094000</v>
      </c>
      <c r="BA33" s="110">
        <f>IFERROR(AZ33/AV33,"-")</f>
        <v>1094000</v>
      </c>
      <c r="BB33" s="111"/>
      <c r="BC33" s="111"/>
      <c r="BD33" s="111">
        <v>1</v>
      </c>
      <c r="BE33" s="112">
        <v>2</v>
      </c>
      <c r="BF33" s="113">
        <f>IF(P33=0,"",IF(BE33=0,"",(BE33/P33)))</f>
        <v>0.28571428571429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4</v>
      </c>
      <c r="BO33" s="120">
        <f>IF(P33=0,"",IF(BN33=0,"",(BN33/P33)))</f>
        <v>0.57142857142857</v>
      </c>
      <c r="BP33" s="121">
        <v>1</v>
      </c>
      <c r="BQ33" s="122">
        <f>IFERROR(BP33/BN33,"-")</f>
        <v>0.25</v>
      </c>
      <c r="BR33" s="123">
        <v>3000</v>
      </c>
      <c r="BS33" s="124">
        <f>IFERROR(BR33/BN33,"-")</f>
        <v>750</v>
      </c>
      <c r="BT33" s="125">
        <v>1</v>
      </c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1097000</v>
      </c>
      <c r="CQ33" s="141">
        <v>1094000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/>
      <c r="B34" s="203" t="s">
        <v>137</v>
      </c>
      <c r="C34" s="203"/>
      <c r="D34" s="203" t="s">
        <v>133</v>
      </c>
      <c r="E34" s="203" t="s">
        <v>62</v>
      </c>
      <c r="F34" s="203" t="s">
        <v>68</v>
      </c>
      <c r="G34" s="203"/>
      <c r="H34" s="90"/>
      <c r="I34" s="90"/>
      <c r="J34" s="188"/>
      <c r="K34" s="81">
        <v>35</v>
      </c>
      <c r="L34" s="81">
        <v>21</v>
      </c>
      <c r="M34" s="81">
        <v>52</v>
      </c>
      <c r="N34" s="91">
        <v>5</v>
      </c>
      <c r="O34" s="92">
        <v>0</v>
      </c>
      <c r="P34" s="93">
        <f>N34+O34</f>
        <v>5</v>
      </c>
      <c r="Q34" s="82">
        <f>IFERROR(P34/M34,"-")</f>
        <v>0.096153846153846</v>
      </c>
      <c r="R34" s="81">
        <v>0</v>
      </c>
      <c r="S34" s="81">
        <v>1</v>
      </c>
      <c r="T34" s="82">
        <f>IFERROR(S34/(O34+P34),"-")</f>
        <v>0.2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4</v>
      </c>
      <c r="BO34" s="120">
        <f>IF(P34=0,"",IF(BN34=0,"",(BN34/P34)))</f>
        <v>0.8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0.2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0.45833333333333</v>
      </c>
      <c r="B35" s="203" t="s">
        <v>138</v>
      </c>
      <c r="C35" s="203"/>
      <c r="D35" s="203" t="s">
        <v>139</v>
      </c>
      <c r="E35" s="203" t="s">
        <v>140</v>
      </c>
      <c r="F35" s="203" t="s">
        <v>63</v>
      </c>
      <c r="G35" s="203" t="s">
        <v>134</v>
      </c>
      <c r="H35" s="90" t="s">
        <v>135</v>
      </c>
      <c r="I35" s="90" t="s">
        <v>141</v>
      </c>
      <c r="J35" s="188">
        <v>120000</v>
      </c>
      <c r="K35" s="81">
        <v>18</v>
      </c>
      <c r="L35" s="81">
        <v>0</v>
      </c>
      <c r="M35" s="81">
        <v>51</v>
      </c>
      <c r="N35" s="91">
        <v>7</v>
      </c>
      <c r="O35" s="92">
        <v>0</v>
      </c>
      <c r="P35" s="93">
        <f>N35+O35</f>
        <v>7</v>
      </c>
      <c r="Q35" s="82">
        <f>IFERROR(P35/M35,"-")</f>
        <v>0.13725490196078</v>
      </c>
      <c r="R35" s="81">
        <v>0</v>
      </c>
      <c r="S35" s="81">
        <v>1</v>
      </c>
      <c r="T35" s="82">
        <f>IFERROR(S35/(O35+P35),"-")</f>
        <v>0.14285714285714</v>
      </c>
      <c r="U35" s="182">
        <f>IFERROR(J35/SUM(P35:P36),"-")</f>
        <v>7500</v>
      </c>
      <c r="V35" s="84">
        <v>2</v>
      </c>
      <c r="W35" s="82">
        <f>IF(P35=0,"-",V35/P35)</f>
        <v>0.28571428571429</v>
      </c>
      <c r="X35" s="186">
        <v>40000</v>
      </c>
      <c r="Y35" s="187">
        <f>IFERROR(X35/P35,"-")</f>
        <v>5714.2857142857</v>
      </c>
      <c r="Z35" s="187">
        <f>IFERROR(X35/V35,"-")</f>
        <v>20000</v>
      </c>
      <c r="AA35" s="188">
        <f>SUM(X35:X36)-SUM(J35:J36)</f>
        <v>-65000</v>
      </c>
      <c r="AB35" s="85">
        <f>SUM(X35:X36)/SUM(J35:J36)</f>
        <v>0.45833333333333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0.14285714285714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4</v>
      </c>
      <c r="BO35" s="120">
        <f>IF(P35=0,"",IF(BN35=0,"",(BN35/P35)))</f>
        <v>0.57142857142857</v>
      </c>
      <c r="BP35" s="121">
        <v>1</v>
      </c>
      <c r="BQ35" s="122">
        <f>IFERROR(BP35/BN35,"-")</f>
        <v>0.25</v>
      </c>
      <c r="BR35" s="123">
        <v>30000</v>
      </c>
      <c r="BS35" s="124">
        <f>IFERROR(BR35/BN35,"-")</f>
        <v>7500</v>
      </c>
      <c r="BT35" s="125"/>
      <c r="BU35" s="125"/>
      <c r="BV35" s="125">
        <v>1</v>
      </c>
      <c r="BW35" s="126">
        <v>2</v>
      </c>
      <c r="BX35" s="127">
        <f>IF(P35=0,"",IF(BW35=0,"",(BW35/P35)))</f>
        <v>0.28571428571429</v>
      </c>
      <c r="BY35" s="128">
        <v>1</v>
      </c>
      <c r="BZ35" s="129">
        <f>IFERROR(BY35/BW35,"-")</f>
        <v>0.5</v>
      </c>
      <c r="CA35" s="130">
        <v>10000</v>
      </c>
      <c r="CB35" s="131">
        <f>IFERROR(CA35/BW35,"-")</f>
        <v>5000</v>
      </c>
      <c r="CC35" s="132"/>
      <c r="CD35" s="132">
        <v>1</v>
      </c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40000</v>
      </c>
      <c r="CQ35" s="141">
        <v>30000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142</v>
      </c>
      <c r="C36" s="203"/>
      <c r="D36" s="203" t="s">
        <v>139</v>
      </c>
      <c r="E36" s="203" t="s">
        <v>140</v>
      </c>
      <c r="F36" s="203" t="s">
        <v>68</v>
      </c>
      <c r="G36" s="203"/>
      <c r="H36" s="90"/>
      <c r="I36" s="90"/>
      <c r="J36" s="188"/>
      <c r="K36" s="81">
        <v>25</v>
      </c>
      <c r="L36" s="81">
        <v>20</v>
      </c>
      <c r="M36" s="81">
        <v>7</v>
      </c>
      <c r="N36" s="91">
        <v>9</v>
      </c>
      <c r="O36" s="92">
        <v>0</v>
      </c>
      <c r="P36" s="93">
        <f>N36+O36</f>
        <v>9</v>
      </c>
      <c r="Q36" s="82">
        <f>IFERROR(P36/M36,"-")</f>
        <v>1.2857142857143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0.11111111111111</v>
      </c>
      <c r="X36" s="186">
        <v>15000</v>
      </c>
      <c r="Y36" s="187">
        <f>IFERROR(X36/P36,"-")</f>
        <v>1666.6666666667</v>
      </c>
      <c r="Z36" s="187">
        <f>IFERROR(X36/V36,"-")</f>
        <v>15000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4</v>
      </c>
      <c r="BF36" s="113">
        <f>IF(P36=0,"",IF(BE36=0,"",(BE36/P36)))</f>
        <v>0.44444444444444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3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2</v>
      </c>
      <c r="BX36" s="127">
        <f>IF(P36=0,"",IF(BW36=0,"",(BW36/P36)))</f>
        <v>0.22222222222222</v>
      </c>
      <c r="BY36" s="128">
        <v>1</v>
      </c>
      <c r="BZ36" s="129">
        <f>IFERROR(BY36/BW36,"-")</f>
        <v>0.5</v>
      </c>
      <c r="CA36" s="130">
        <v>15000</v>
      </c>
      <c r="CB36" s="131">
        <f>IFERROR(CA36/BW36,"-")</f>
        <v>7500</v>
      </c>
      <c r="CC36" s="132"/>
      <c r="CD36" s="132"/>
      <c r="CE36" s="132">
        <v>1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15000</v>
      </c>
      <c r="CQ36" s="141">
        <v>15000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0.52</v>
      </c>
      <c r="B37" s="203" t="s">
        <v>143</v>
      </c>
      <c r="C37" s="203"/>
      <c r="D37" s="203" t="s">
        <v>133</v>
      </c>
      <c r="E37" s="203" t="s">
        <v>144</v>
      </c>
      <c r="F37" s="203" t="s">
        <v>63</v>
      </c>
      <c r="G37" s="203" t="s">
        <v>145</v>
      </c>
      <c r="H37" s="90" t="s">
        <v>135</v>
      </c>
      <c r="I37" s="204" t="s">
        <v>146</v>
      </c>
      <c r="J37" s="188">
        <v>150000</v>
      </c>
      <c r="K37" s="81">
        <v>10</v>
      </c>
      <c r="L37" s="81">
        <v>0</v>
      </c>
      <c r="M37" s="81">
        <v>37</v>
      </c>
      <c r="N37" s="91">
        <v>2</v>
      </c>
      <c r="O37" s="92">
        <v>0</v>
      </c>
      <c r="P37" s="93">
        <f>N37+O37</f>
        <v>2</v>
      </c>
      <c r="Q37" s="82">
        <f>IFERROR(P37/M37,"-")</f>
        <v>0.054054054054054</v>
      </c>
      <c r="R37" s="81">
        <v>0</v>
      </c>
      <c r="S37" s="81">
        <v>1</v>
      </c>
      <c r="T37" s="82">
        <f>IFERROR(S37/(O37+P37),"-")</f>
        <v>0.5</v>
      </c>
      <c r="U37" s="182">
        <f>IFERROR(J37/SUM(P37:P38),"-")</f>
        <v>21428.571428571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-72000</v>
      </c>
      <c r="AB37" s="85">
        <f>SUM(X37:X38)/SUM(J37:J38)</f>
        <v>0.52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1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147</v>
      </c>
      <c r="C38" s="203"/>
      <c r="D38" s="203" t="s">
        <v>133</v>
      </c>
      <c r="E38" s="203" t="s">
        <v>144</v>
      </c>
      <c r="F38" s="203" t="s">
        <v>68</v>
      </c>
      <c r="G38" s="203"/>
      <c r="H38" s="90"/>
      <c r="I38" s="90"/>
      <c r="J38" s="188"/>
      <c r="K38" s="81">
        <v>40</v>
      </c>
      <c r="L38" s="81">
        <v>26</v>
      </c>
      <c r="M38" s="81">
        <v>7</v>
      </c>
      <c r="N38" s="91">
        <v>5</v>
      </c>
      <c r="O38" s="92">
        <v>0</v>
      </c>
      <c r="P38" s="93">
        <f>N38+O38</f>
        <v>5</v>
      </c>
      <c r="Q38" s="82">
        <f>IFERROR(P38/M38,"-")</f>
        <v>0.71428571428571</v>
      </c>
      <c r="R38" s="81">
        <v>1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0.2</v>
      </c>
      <c r="X38" s="186">
        <v>78000</v>
      </c>
      <c r="Y38" s="187">
        <f>IFERROR(X38/P38,"-")</f>
        <v>15600</v>
      </c>
      <c r="Z38" s="187">
        <f>IFERROR(X38/V38,"-")</f>
        <v>78000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0.2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4</v>
      </c>
      <c r="BX38" s="127">
        <f>IF(P38=0,"",IF(BW38=0,"",(BW38/P38)))</f>
        <v>0.8</v>
      </c>
      <c r="BY38" s="128">
        <v>1</v>
      </c>
      <c r="BZ38" s="129">
        <f>IFERROR(BY38/BW38,"-")</f>
        <v>0.25</v>
      </c>
      <c r="CA38" s="130">
        <v>78000</v>
      </c>
      <c r="CB38" s="131">
        <f>IFERROR(CA38/BW38,"-")</f>
        <v>19500</v>
      </c>
      <c r="CC38" s="132"/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78000</v>
      </c>
      <c r="CQ38" s="141">
        <v>78000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0.53333333333333</v>
      </c>
      <c r="B39" s="203" t="s">
        <v>148</v>
      </c>
      <c r="C39" s="203"/>
      <c r="D39" s="203" t="s">
        <v>139</v>
      </c>
      <c r="E39" s="203" t="s">
        <v>149</v>
      </c>
      <c r="F39" s="203" t="s">
        <v>63</v>
      </c>
      <c r="G39" s="203" t="s">
        <v>145</v>
      </c>
      <c r="H39" s="90" t="s">
        <v>135</v>
      </c>
      <c r="I39" s="204" t="s">
        <v>150</v>
      </c>
      <c r="J39" s="188">
        <v>150000</v>
      </c>
      <c r="K39" s="81">
        <v>6</v>
      </c>
      <c r="L39" s="81">
        <v>0</v>
      </c>
      <c r="M39" s="81">
        <v>24</v>
      </c>
      <c r="N39" s="91">
        <v>3</v>
      </c>
      <c r="O39" s="92">
        <v>0</v>
      </c>
      <c r="P39" s="93">
        <f>N39+O39</f>
        <v>3</v>
      </c>
      <c r="Q39" s="82">
        <f>IFERROR(P39/M39,"-")</f>
        <v>0.125</v>
      </c>
      <c r="R39" s="81">
        <v>0</v>
      </c>
      <c r="S39" s="81">
        <v>0</v>
      </c>
      <c r="T39" s="82">
        <f>IFERROR(S39/(O39+P39),"-")</f>
        <v>0</v>
      </c>
      <c r="U39" s="182">
        <f>IFERROR(J39/SUM(P39:P40),"-")</f>
        <v>16666.666666667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-70000</v>
      </c>
      <c r="AB39" s="85">
        <f>SUM(X39:X40)/SUM(J39:J40)</f>
        <v>0.53333333333333</v>
      </c>
      <c r="AC39" s="79"/>
      <c r="AD39" s="94">
        <v>1</v>
      </c>
      <c r="AE39" s="95">
        <f>IF(P39=0,"",IF(AD39=0,"",(AD39/P39)))</f>
        <v>0.33333333333333</v>
      </c>
      <c r="AF39" s="94"/>
      <c r="AG39" s="96">
        <f>IFERROR(AF39/AD39,"-")</f>
        <v>0</v>
      </c>
      <c r="AH39" s="97"/>
      <c r="AI39" s="98">
        <f>IFERROR(AH39/AD39,"-")</f>
        <v>0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0.66666666666667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151</v>
      </c>
      <c r="C40" s="203"/>
      <c r="D40" s="203" t="s">
        <v>139</v>
      </c>
      <c r="E40" s="203" t="s">
        <v>149</v>
      </c>
      <c r="F40" s="203" t="s">
        <v>68</v>
      </c>
      <c r="G40" s="203"/>
      <c r="H40" s="90"/>
      <c r="I40" s="90"/>
      <c r="J40" s="188"/>
      <c r="K40" s="81">
        <v>37</v>
      </c>
      <c r="L40" s="81">
        <v>24</v>
      </c>
      <c r="M40" s="81">
        <v>50</v>
      </c>
      <c r="N40" s="91">
        <v>6</v>
      </c>
      <c r="O40" s="92">
        <v>0</v>
      </c>
      <c r="P40" s="93">
        <f>N40+O40</f>
        <v>6</v>
      </c>
      <c r="Q40" s="82">
        <f>IFERROR(P40/M40,"-")</f>
        <v>0.12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1</v>
      </c>
      <c r="W40" s="82">
        <f>IF(P40=0,"-",V40/P40)</f>
        <v>0.16666666666667</v>
      </c>
      <c r="X40" s="186">
        <v>80000</v>
      </c>
      <c r="Y40" s="187">
        <f>IFERROR(X40/P40,"-")</f>
        <v>13333.333333333</v>
      </c>
      <c r="Z40" s="187">
        <f>IFERROR(X40/V40,"-")</f>
        <v>80000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0.16666666666667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5</v>
      </c>
      <c r="BX40" s="127">
        <f>IF(P40=0,"",IF(BW40=0,"",(BW40/P40)))</f>
        <v>0.83333333333333</v>
      </c>
      <c r="BY40" s="128">
        <v>1</v>
      </c>
      <c r="BZ40" s="129">
        <f>IFERROR(BY40/BW40,"-")</f>
        <v>0.2</v>
      </c>
      <c r="CA40" s="130">
        <v>80000</v>
      </c>
      <c r="CB40" s="131">
        <f>IFERROR(CA40/BW40,"-")</f>
        <v>16000</v>
      </c>
      <c r="CC40" s="132"/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80000</v>
      </c>
      <c r="CQ40" s="141">
        <v>80000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0.44615384615385</v>
      </c>
      <c r="B41" s="203" t="s">
        <v>152</v>
      </c>
      <c r="C41" s="203"/>
      <c r="D41" s="203" t="s">
        <v>139</v>
      </c>
      <c r="E41" s="203" t="s">
        <v>62</v>
      </c>
      <c r="F41" s="203" t="s">
        <v>63</v>
      </c>
      <c r="G41" s="203" t="s">
        <v>153</v>
      </c>
      <c r="H41" s="90" t="s">
        <v>135</v>
      </c>
      <c r="I41" s="204" t="s">
        <v>154</v>
      </c>
      <c r="J41" s="188">
        <v>130000</v>
      </c>
      <c r="K41" s="81">
        <v>1</v>
      </c>
      <c r="L41" s="81">
        <v>0</v>
      </c>
      <c r="M41" s="81">
        <v>8</v>
      </c>
      <c r="N41" s="91">
        <v>0</v>
      </c>
      <c r="O41" s="92">
        <v>0</v>
      </c>
      <c r="P41" s="93">
        <f>N41+O41</f>
        <v>0</v>
      </c>
      <c r="Q41" s="82">
        <f>IFERROR(P41/M41,"-")</f>
        <v>0</v>
      </c>
      <c r="R41" s="81">
        <v>0</v>
      </c>
      <c r="S41" s="81">
        <v>0</v>
      </c>
      <c r="T41" s="82" t="str">
        <f>IFERROR(S41/(O41+P41),"-")</f>
        <v>-</v>
      </c>
      <c r="U41" s="182">
        <f>IFERROR(J41/SUM(P41:P42),"-")</f>
        <v>26000</v>
      </c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>
        <f>SUM(X41:X42)-SUM(J41:J42)</f>
        <v>-72000</v>
      </c>
      <c r="AB41" s="85">
        <f>SUM(X41:X42)/SUM(J41:J42)</f>
        <v>0.44615384615385</v>
      </c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155</v>
      </c>
      <c r="C42" s="203"/>
      <c r="D42" s="203" t="s">
        <v>139</v>
      </c>
      <c r="E42" s="203" t="s">
        <v>62</v>
      </c>
      <c r="F42" s="203" t="s">
        <v>68</v>
      </c>
      <c r="G42" s="203"/>
      <c r="H42" s="90"/>
      <c r="I42" s="90"/>
      <c r="J42" s="188"/>
      <c r="K42" s="81">
        <v>19</v>
      </c>
      <c r="L42" s="81">
        <v>13</v>
      </c>
      <c r="M42" s="81">
        <v>2</v>
      </c>
      <c r="N42" s="91">
        <v>5</v>
      </c>
      <c r="O42" s="92">
        <v>0</v>
      </c>
      <c r="P42" s="93">
        <f>N42+O42</f>
        <v>5</v>
      </c>
      <c r="Q42" s="82">
        <f>IFERROR(P42/M42,"-")</f>
        <v>2.5</v>
      </c>
      <c r="R42" s="81">
        <v>0</v>
      </c>
      <c r="S42" s="81">
        <v>1</v>
      </c>
      <c r="T42" s="82">
        <f>IFERROR(S42/(O42+P42),"-")</f>
        <v>0.2</v>
      </c>
      <c r="U42" s="182"/>
      <c r="V42" s="84">
        <v>2</v>
      </c>
      <c r="W42" s="82">
        <f>IF(P42=0,"-",V42/P42)</f>
        <v>0.4</v>
      </c>
      <c r="X42" s="186">
        <v>58000</v>
      </c>
      <c r="Y42" s="187">
        <f>IFERROR(X42/P42,"-")</f>
        <v>11600</v>
      </c>
      <c r="Z42" s="187">
        <f>IFERROR(X42/V42,"-")</f>
        <v>29000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0.2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2</v>
      </c>
      <c r="BF42" s="113">
        <f>IF(P42=0,"",IF(BE42=0,"",(BE42/P42)))</f>
        <v>0.4</v>
      </c>
      <c r="BG42" s="112">
        <v>2</v>
      </c>
      <c r="BH42" s="114">
        <f>IFERROR(BG42/BE42,"-")</f>
        <v>1</v>
      </c>
      <c r="BI42" s="115">
        <v>58000</v>
      </c>
      <c r="BJ42" s="116">
        <f>IFERROR(BI42/BE42,"-")</f>
        <v>29000</v>
      </c>
      <c r="BK42" s="117">
        <v>1</v>
      </c>
      <c r="BL42" s="117"/>
      <c r="BM42" s="117">
        <v>1</v>
      </c>
      <c r="BN42" s="119">
        <v>2</v>
      </c>
      <c r="BO42" s="120">
        <f>IF(P42=0,"",IF(BN42=0,"",(BN42/P42)))</f>
        <v>0.4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2</v>
      </c>
      <c r="CP42" s="141">
        <v>58000</v>
      </c>
      <c r="CQ42" s="141">
        <v>55000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0.78461538461538</v>
      </c>
      <c r="B43" s="203" t="s">
        <v>156</v>
      </c>
      <c r="C43" s="203"/>
      <c r="D43" s="203" t="s">
        <v>133</v>
      </c>
      <c r="E43" s="203" t="s">
        <v>157</v>
      </c>
      <c r="F43" s="203" t="s">
        <v>63</v>
      </c>
      <c r="G43" s="203" t="s">
        <v>153</v>
      </c>
      <c r="H43" s="90" t="s">
        <v>135</v>
      </c>
      <c r="I43" s="205" t="s">
        <v>158</v>
      </c>
      <c r="J43" s="188">
        <v>130000</v>
      </c>
      <c r="K43" s="81">
        <v>3</v>
      </c>
      <c r="L43" s="81">
        <v>0</v>
      </c>
      <c r="M43" s="81">
        <v>26</v>
      </c>
      <c r="N43" s="91">
        <v>2</v>
      </c>
      <c r="O43" s="92">
        <v>0</v>
      </c>
      <c r="P43" s="93">
        <f>N43+O43</f>
        <v>2</v>
      </c>
      <c r="Q43" s="82">
        <f>IFERROR(P43/M43,"-")</f>
        <v>0.076923076923077</v>
      </c>
      <c r="R43" s="81">
        <v>0</v>
      </c>
      <c r="S43" s="81">
        <v>0</v>
      </c>
      <c r="T43" s="82">
        <f>IFERROR(S43/(O43+P43),"-")</f>
        <v>0</v>
      </c>
      <c r="U43" s="182">
        <f>IFERROR(J43/SUM(P43:P44),"-")</f>
        <v>21666.666666667</v>
      </c>
      <c r="V43" s="84">
        <v>1</v>
      </c>
      <c r="W43" s="82">
        <f>IF(P43=0,"-",V43/P43)</f>
        <v>0.5</v>
      </c>
      <c r="X43" s="186">
        <v>5000</v>
      </c>
      <c r="Y43" s="187">
        <f>IFERROR(X43/P43,"-")</f>
        <v>2500</v>
      </c>
      <c r="Z43" s="187">
        <f>IFERROR(X43/V43,"-")</f>
        <v>5000</v>
      </c>
      <c r="AA43" s="188">
        <f>SUM(X43:X44)-SUM(J43:J44)</f>
        <v>-28000</v>
      </c>
      <c r="AB43" s="85">
        <f>SUM(X43:X44)/SUM(J43:J44)</f>
        <v>0.78461538461538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0.5</v>
      </c>
      <c r="BG43" s="112">
        <v>1</v>
      </c>
      <c r="BH43" s="114">
        <f>IFERROR(BG43/BE43,"-")</f>
        <v>1</v>
      </c>
      <c r="BI43" s="115">
        <v>5000</v>
      </c>
      <c r="BJ43" s="116">
        <f>IFERROR(BI43/BE43,"-")</f>
        <v>5000</v>
      </c>
      <c r="BK43" s="117">
        <v>1</v>
      </c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0.5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5000</v>
      </c>
      <c r="CQ43" s="141">
        <v>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159</v>
      </c>
      <c r="C44" s="203"/>
      <c r="D44" s="203" t="s">
        <v>133</v>
      </c>
      <c r="E44" s="203" t="s">
        <v>157</v>
      </c>
      <c r="F44" s="203" t="s">
        <v>68</v>
      </c>
      <c r="G44" s="203"/>
      <c r="H44" s="90"/>
      <c r="I44" s="90"/>
      <c r="J44" s="188"/>
      <c r="K44" s="81">
        <v>43</v>
      </c>
      <c r="L44" s="81">
        <v>23</v>
      </c>
      <c r="M44" s="81">
        <v>6</v>
      </c>
      <c r="N44" s="91">
        <v>4</v>
      </c>
      <c r="O44" s="92">
        <v>0</v>
      </c>
      <c r="P44" s="93">
        <f>N44+O44</f>
        <v>4</v>
      </c>
      <c r="Q44" s="82">
        <f>IFERROR(P44/M44,"-")</f>
        <v>0.66666666666667</v>
      </c>
      <c r="R44" s="81">
        <v>1</v>
      </c>
      <c r="S44" s="81">
        <v>1</v>
      </c>
      <c r="T44" s="82">
        <f>IFERROR(S44/(O44+P44),"-")</f>
        <v>0.25</v>
      </c>
      <c r="U44" s="182"/>
      <c r="V44" s="84">
        <v>1</v>
      </c>
      <c r="W44" s="82">
        <f>IF(P44=0,"-",V44/P44)</f>
        <v>0.25</v>
      </c>
      <c r="X44" s="186">
        <v>97000</v>
      </c>
      <c r="Y44" s="187">
        <f>IFERROR(X44/P44,"-")</f>
        <v>24250</v>
      </c>
      <c r="Z44" s="187">
        <f>IFERROR(X44/V44,"-")</f>
        <v>97000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0.5</v>
      </c>
      <c r="BP44" s="121">
        <v>1</v>
      </c>
      <c r="BQ44" s="122">
        <f>IFERROR(BP44/BN44,"-")</f>
        <v>0.5</v>
      </c>
      <c r="BR44" s="123">
        <v>97000</v>
      </c>
      <c r="BS44" s="124">
        <f>IFERROR(BR44/BN44,"-")</f>
        <v>48500</v>
      </c>
      <c r="BT44" s="125"/>
      <c r="BU44" s="125"/>
      <c r="BV44" s="125">
        <v>1</v>
      </c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97000</v>
      </c>
      <c r="CQ44" s="141">
        <v>97000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1.1769230769231</v>
      </c>
      <c r="B45" s="203" t="s">
        <v>160</v>
      </c>
      <c r="C45" s="203"/>
      <c r="D45" s="203" t="s">
        <v>133</v>
      </c>
      <c r="E45" s="203" t="s">
        <v>140</v>
      </c>
      <c r="F45" s="203" t="s">
        <v>63</v>
      </c>
      <c r="G45" s="203" t="s">
        <v>161</v>
      </c>
      <c r="H45" s="90" t="s">
        <v>135</v>
      </c>
      <c r="I45" s="204" t="s">
        <v>66</v>
      </c>
      <c r="J45" s="188">
        <v>130000</v>
      </c>
      <c r="K45" s="81">
        <v>27</v>
      </c>
      <c r="L45" s="81">
        <v>0</v>
      </c>
      <c r="M45" s="81">
        <v>73</v>
      </c>
      <c r="N45" s="91">
        <v>5</v>
      </c>
      <c r="O45" s="92">
        <v>0</v>
      </c>
      <c r="P45" s="93">
        <f>N45+O45</f>
        <v>5</v>
      </c>
      <c r="Q45" s="82">
        <f>IFERROR(P45/M45,"-")</f>
        <v>0.068493150684932</v>
      </c>
      <c r="R45" s="81">
        <v>0</v>
      </c>
      <c r="S45" s="81">
        <v>0</v>
      </c>
      <c r="T45" s="82">
        <f>IFERROR(S45/(O45+P45),"-")</f>
        <v>0</v>
      </c>
      <c r="U45" s="182">
        <f>IFERROR(J45/SUM(P45:P46),"-")</f>
        <v>7222.2222222222</v>
      </c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>
        <f>SUM(X45:X46)-SUM(J45:J46)</f>
        <v>23000</v>
      </c>
      <c r="AB45" s="85">
        <f>SUM(X45:X46)/SUM(J45:J46)</f>
        <v>1.1769230769231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2</v>
      </c>
      <c r="BO45" s="120">
        <f>IF(P45=0,"",IF(BN45=0,"",(BN45/P45)))</f>
        <v>0.4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3</v>
      </c>
      <c r="BX45" s="127">
        <f>IF(P45=0,"",IF(BW45=0,"",(BW45/P45)))</f>
        <v>0.6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162</v>
      </c>
      <c r="C46" s="203"/>
      <c r="D46" s="203" t="s">
        <v>133</v>
      </c>
      <c r="E46" s="203" t="s">
        <v>140</v>
      </c>
      <c r="F46" s="203" t="s">
        <v>68</v>
      </c>
      <c r="G46" s="203"/>
      <c r="H46" s="90"/>
      <c r="I46" s="90"/>
      <c r="J46" s="188"/>
      <c r="K46" s="81">
        <v>53</v>
      </c>
      <c r="L46" s="81">
        <v>44</v>
      </c>
      <c r="M46" s="81">
        <v>5</v>
      </c>
      <c r="N46" s="91">
        <v>13</v>
      </c>
      <c r="O46" s="92">
        <v>0</v>
      </c>
      <c r="P46" s="93">
        <f>N46+O46</f>
        <v>13</v>
      </c>
      <c r="Q46" s="82">
        <f>IFERROR(P46/M46,"-")</f>
        <v>2.6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2</v>
      </c>
      <c r="W46" s="82">
        <f>IF(P46=0,"-",V46/P46)</f>
        <v>0.15384615384615</v>
      </c>
      <c r="X46" s="186">
        <v>153000</v>
      </c>
      <c r="Y46" s="187">
        <f>IFERROR(X46/P46,"-")</f>
        <v>11769.230769231</v>
      </c>
      <c r="Z46" s="187">
        <f>IFERROR(X46/V46,"-")</f>
        <v>76500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0.15384615384615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0.076923076923077</v>
      </c>
      <c r="BP46" s="121">
        <v>1</v>
      </c>
      <c r="BQ46" s="122">
        <f>IFERROR(BP46/BN46,"-")</f>
        <v>1</v>
      </c>
      <c r="BR46" s="123">
        <v>3000</v>
      </c>
      <c r="BS46" s="124">
        <f>IFERROR(BR46/BN46,"-")</f>
        <v>3000</v>
      </c>
      <c r="BT46" s="125">
        <v>1</v>
      </c>
      <c r="BU46" s="125"/>
      <c r="BV46" s="125"/>
      <c r="BW46" s="126">
        <v>8</v>
      </c>
      <c r="BX46" s="127">
        <f>IF(P46=0,"",IF(BW46=0,"",(BW46/P46)))</f>
        <v>0.61538461538462</v>
      </c>
      <c r="BY46" s="128">
        <v>1</v>
      </c>
      <c r="BZ46" s="129">
        <f>IFERROR(BY46/BW46,"-")</f>
        <v>0.125</v>
      </c>
      <c r="CA46" s="130">
        <v>150000</v>
      </c>
      <c r="CB46" s="131">
        <f>IFERROR(CA46/BW46,"-")</f>
        <v>18750</v>
      </c>
      <c r="CC46" s="132"/>
      <c r="CD46" s="132"/>
      <c r="CE46" s="132">
        <v>1</v>
      </c>
      <c r="CF46" s="133">
        <v>2</v>
      </c>
      <c r="CG46" s="134">
        <f>IF(P46=0,"",IF(CF46=0,"",(CF46/P46)))</f>
        <v>0.15384615384615</v>
      </c>
      <c r="CH46" s="135"/>
      <c r="CI46" s="136">
        <f>IFERROR(CH46/CF46,"-")</f>
        <v>0</v>
      </c>
      <c r="CJ46" s="137"/>
      <c r="CK46" s="138">
        <f>IFERROR(CJ46/CF46,"-")</f>
        <v>0</v>
      </c>
      <c r="CL46" s="139"/>
      <c r="CM46" s="139"/>
      <c r="CN46" s="139"/>
      <c r="CO46" s="140">
        <v>2</v>
      </c>
      <c r="CP46" s="141">
        <v>153000</v>
      </c>
      <c r="CQ46" s="141">
        <v>150000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>
        <f>AB47</f>
        <v>0.60769230769231</v>
      </c>
      <c r="B47" s="203" t="s">
        <v>163</v>
      </c>
      <c r="C47" s="203"/>
      <c r="D47" s="203" t="s">
        <v>139</v>
      </c>
      <c r="E47" s="203" t="s">
        <v>144</v>
      </c>
      <c r="F47" s="203" t="s">
        <v>63</v>
      </c>
      <c r="G47" s="203" t="s">
        <v>161</v>
      </c>
      <c r="H47" s="90" t="s">
        <v>135</v>
      </c>
      <c r="I47" s="205" t="s">
        <v>164</v>
      </c>
      <c r="J47" s="188">
        <v>130000</v>
      </c>
      <c r="K47" s="81">
        <v>3</v>
      </c>
      <c r="L47" s="81">
        <v>0</v>
      </c>
      <c r="M47" s="81">
        <v>13</v>
      </c>
      <c r="N47" s="91">
        <v>1</v>
      </c>
      <c r="O47" s="92">
        <v>0</v>
      </c>
      <c r="P47" s="93">
        <f>N47+O47</f>
        <v>1</v>
      </c>
      <c r="Q47" s="82">
        <f>IFERROR(P47/M47,"-")</f>
        <v>0.076923076923077</v>
      </c>
      <c r="R47" s="81">
        <v>0</v>
      </c>
      <c r="S47" s="81">
        <v>1</v>
      </c>
      <c r="T47" s="82">
        <f>IFERROR(S47/(O47+P47),"-")</f>
        <v>1</v>
      </c>
      <c r="U47" s="182">
        <f>IFERROR(J47/SUM(P47:P48),"-")</f>
        <v>26000</v>
      </c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>
        <f>SUM(X47:X48)-SUM(J47:J48)</f>
        <v>-51000</v>
      </c>
      <c r="AB47" s="85">
        <f>SUM(X47:X48)/SUM(J47:J48)</f>
        <v>0.60769230769231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1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165</v>
      </c>
      <c r="C48" s="203"/>
      <c r="D48" s="203" t="s">
        <v>139</v>
      </c>
      <c r="E48" s="203" t="s">
        <v>144</v>
      </c>
      <c r="F48" s="203" t="s">
        <v>68</v>
      </c>
      <c r="G48" s="203"/>
      <c r="H48" s="90"/>
      <c r="I48" s="90"/>
      <c r="J48" s="188"/>
      <c r="K48" s="81">
        <v>33</v>
      </c>
      <c r="L48" s="81">
        <v>17</v>
      </c>
      <c r="M48" s="81">
        <v>14</v>
      </c>
      <c r="N48" s="91">
        <v>4</v>
      </c>
      <c r="O48" s="92">
        <v>0</v>
      </c>
      <c r="P48" s="93">
        <f>N48+O48</f>
        <v>4</v>
      </c>
      <c r="Q48" s="82">
        <f>IFERROR(P48/M48,"-")</f>
        <v>0.28571428571429</v>
      </c>
      <c r="R48" s="81">
        <v>0</v>
      </c>
      <c r="S48" s="81">
        <v>2</v>
      </c>
      <c r="T48" s="82">
        <f>IFERROR(S48/(O48+P48),"-")</f>
        <v>0.5</v>
      </c>
      <c r="U48" s="182"/>
      <c r="V48" s="84">
        <v>3</v>
      </c>
      <c r="W48" s="82">
        <f>IF(P48=0,"-",V48/P48)</f>
        <v>0.75</v>
      </c>
      <c r="X48" s="186">
        <v>79000</v>
      </c>
      <c r="Y48" s="187">
        <f>IFERROR(X48/P48,"-")</f>
        <v>19750</v>
      </c>
      <c r="Z48" s="187">
        <f>IFERROR(X48/V48,"-")</f>
        <v>26333.333333333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2</v>
      </c>
      <c r="BO48" s="120">
        <f>IF(P48=0,"",IF(BN48=0,"",(BN48/P48)))</f>
        <v>0.5</v>
      </c>
      <c r="BP48" s="121">
        <v>1</v>
      </c>
      <c r="BQ48" s="122">
        <f>IFERROR(BP48/BN48,"-")</f>
        <v>0.5</v>
      </c>
      <c r="BR48" s="123">
        <v>10000</v>
      </c>
      <c r="BS48" s="124">
        <f>IFERROR(BR48/BN48,"-")</f>
        <v>5000</v>
      </c>
      <c r="BT48" s="125"/>
      <c r="BU48" s="125">
        <v>1</v>
      </c>
      <c r="BV48" s="125"/>
      <c r="BW48" s="126">
        <v>1</v>
      </c>
      <c r="BX48" s="127">
        <f>IF(P48=0,"",IF(BW48=0,"",(BW48/P48)))</f>
        <v>0.25</v>
      </c>
      <c r="BY48" s="128">
        <v>1</v>
      </c>
      <c r="BZ48" s="129">
        <f>IFERROR(BY48/BW48,"-")</f>
        <v>1</v>
      </c>
      <c r="CA48" s="130">
        <v>19000</v>
      </c>
      <c r="CB48" s="131">
        <f>IFERROR(CA48/BW48,"-")</f>
        <v>19000</v>
      </c>
      <c r="CC48" s="132"/>
      <c r="CD48" s="132"/>
      <c r="CE48" s="132">
        <v>1</v>
      </c>
      <c r="CF48" s="133">
        <v>1</v>
      </c>
      <c r="CG48" s="134">
        <f>IF(P48=0,"",IF(CF48=0,"",(CF48/P48)))</f>
        <v>0.25</v>
      </c>
      <c r="CH48" s="135">
        <v>1</v>
      </c>
      <c r="CI48" s="136">
        <f>IFERROR(CH48/CF48,"-")</f>
        <v>1</v>
      </c>
      <c r="CJ48" s="137">
        <v>50000</v>
      </c>
      <c r="CK48" s="138">
        <f>IFERROR(CJ48/CF48,"-")</f>
        <v>50000</v>
      </c>
      <c r="CL48" s="139"/>
      <c r="CM48" s="139"/>
      <c r="CN48" s="139">
        <v>1</v>
      </c>
      <c r="CO48" s="140">
        <v>3</v>
      </c>
      <c r="CP48" s="141">
        <v>79000</v>
      </c>
      <c r="CQ48" s="141">
        <v>50000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3.116</v>
      </c>
      <c r="B49" s="203" t="s">
        <v>166</v>
      </c>
      <c r="C49" s="203"/>
      <c r="D49" s="203" t="s">
        <v>125</v>
      </c>
      <c r="E49" s="203" t="s">
        <v>62</v>
      </c>
      <c r="F49" s="203" t="s">
        <v>63</v>
      </c>
      <c r="G49" s="203" t="s">
        <v>167</v>
      </c>
      <c r="H49" s="90" t="s">
        <v>168</v>
      </c>
      <c r="I49" s="204" t="s">
        <v>169</v>
      </c>
      <c r="J49" s="188">
        <v>250000</v>
      </c>
      <c r="K49" s="81">
        <v>22</v>
      </c>
      <c r="L49" s="81">
        <v>0</v>
      </c>
      <c r="M49" s="81">
        <v>67</v>
      </c>
      <c r="N49" s="91">
        <v>10</v>
      </c>
      <c r="O49" s="92">
        <v>0</v>
      </c>
      <c r="P49" s="93">
        <f>N49+O49</f>
        <v>10</v>
      </c>
      <c r="Q49" s="82">
        <f>IFERROR(P49/M49,"-")</f>
        <v>0.14925373134328</v>
      </c>
      <c r="R49" s="81">
        <v>2</v>
      </c>
      <c r="S49" s="81">
        <v>3</v>
      </c>
      <c r="T49" s="82">
        <f>IFERROR(S49/(O49+P49),"-")</f>
        <v>0.3</v>
      </c>
      <c r="U49" s="182">
        <f>IFERROR(J49/SUM(P49:P50),"-")</f>
        <v>13888.888888889</v>
      </c>
      <c r="V49" s="84">
        <v>4</v>
      </c>
      <c r="W49" s="82">
        <f>IF(P49=0,"-",V49/P49)</f>
        <v>0.4</v>
      </c>
      <c r="X49" s="186">
        <v>154000</v>
      </c>
      <c r="Y49" s="187">
        <f>IFERROR(X49/P49,"-")</f>
        <v>15400</v>
      </c>
      <c r="Z49" s="187">
        <f>IFERROR(X49/V49,"-")</f>
        <v>38500</v>
      </c>
      <c r="AA49" s="188">
        <f>SUM(X49:X50)-SUM(J49:J50)</f>
        <v>529000</v>
      </c>
      <c r="AB49" s="85">
        <f>SUM(X49:X50)/SUM(J49:J50)</f>
        <v>3.116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0.1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0.2</v>
      </c>
      <c r="BG49" s="112">
        <v>1</v>
      </c>
      <c r="BH49" s="114">
        <f>IFERROR(BG49/BE49,"-")</f>
        <v>0.5</v>
      </c>
      <c r="BI49" s="115">
        <v>3000</v>
      </c>
      <c r="BJ49" s="116">
        <f>IFERROR(BI49/BE49,"-")</f>
        <v>1500</v>
      </c>
      <c r="BK49" s="117">
        <v>1</v>
      </c>
      <c r="BL49" s="117"/>
      <c r="BM49" s="117"/>
      <c r="BN49" s="119">
        <v>4</v>
      </c>
      <c r="BO49" s="120">
        <f>IF(P49=0,"",IF(BN49=0,"",(BN49/P49)))</f>
        <v>0.4</v>
      </c>
      <c r="BP49" s="121">
        <v>1</v>
      </c>
      <c r="BQ49" s="122">
        <f>IFERROR(BP49/BN49,"-")</f>
        <v>0.25</v>
      </c>
      <c r="BR49" s="123">
        <v>3000</v>
      </c>
      <c r="BS49" s="124">
        <f>IFERROR(BR49/BN49,"-")</f>
        <v>750</v>
      </c>
      <c r="BT49" s="125">
        <v>1</v>
      </c>
      <c r="BU49" s="125"/>
      <c r="BV49" s="125"/>
      <c r="BW49" s="126">
        <v>3</v>
      </c>
      <c r="BX49" s="127">
        <f>IF(P49=0,"",IF(BW49=0,"",(BW49/P49)))</f>
        <v>0.3</v>
      </c>
      <c r="BY49" s="128">
        <v>2</v>
      </c>
      <c r="BZ49" s="129">
        <f>IFERROR(BY49/BW49,"-")</f>
        <v>0.66666666666667</v>
      </c>
      <c r="CA49" s="130">
        <v>148000</v>
      </c>
      <c r="CB49" s="131">
        <f>IFERROR(CA49/BW49,"-")</f>
        <v>49333.333333333</v>
      </c>
      <c r="CC49" s="132"/>
      <c r="CD49" s="132"/>
      <c r="CE49" s="132">
        <v>2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4</v>
      </c>
      <c r="CP49" s="141">
        <v>154000</v>
      </c>
      <c r="CQ49" s="141">
        <v>98000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170</v>
      </c>
      <c r="C50" s="203"/>
      <c r="D50" s="203" t="s">
        <v>125</v>
      </c>
      <c r="E50" s="203" t="s">
        <v>62</v>
      </c>
      <c r="F50" s="203" t="s">
        <v>68</v>
      </c>
      <c r="G50" s="203"/>
      <c r="H50" s="90"/>
      <c r="I50" s="90"/>
      <c r="J50" s="188"/>
      <c r="K50" s="81">
        <v>80</v>
      </c>
      <c r="L50" s="81">
        <v>34</v>
      </c>
      <c r="M50" s="81">
        <v>10</v>
      </c>
      <c r="N50" s="91">
        <v>8</v>
      </c>
      <c r="O50" s="92">
        <v>0</v>
      </c>
      <c r="P50" s="93">
        <f>N50+O50</f>
        <v>8</v>
      </c>
      <c r="Q50" s="82">
        <f>IFERROR(P50/M50,"-")</f>
        <v>0.8</v>
      </c>
      <c r="R50" s="81">
        <v>4</v>
      </c>
      <c r="S50" s="81">
        <v>0</v>
      </c>
      <c r="T50" s="82">
        <f>IFERROR(S50/(O50+P50),"-")</f>
        <v>0</v>
      </c>
      <c r="U50" s="182"/>
      <c r="V50" s="84">
        <v>3</v>
      </c>
      <c r="W50" s="82">
        <f>IF(P50=0,"-",V50/P50)</f>
        <v>0.375</v>
      </c>
      <c r="X50" s="186">
        <v>625000</v>
      </c>
      <c r="Y50" s="187">
        <f>IFERROR(X50/P50,"-")</f>
        <v>78125</v>
      </c>
      <c r="Z50" s="187">
        <f>IFERROR(X50/V50,"-")</f>
        <v>208333.33333333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2</v>
      </c>
      <c r="BF50" s="113">
        <f>IF(P50=0,"",IF(BE50=0,"",(BE50/P50)))</f>
        <v>0.25</v>
      </c>
      <c r="BG50" s="112">
        <v>1</v>
      </c>
      <c r="BH50" s="114">
        <f>IFERROR(BG50/BE50,"-")</f>
        <v>0.5</v>
      </c>
      <c r="BI50" s="115">
        <v>45000</v>
      </c>
      <c r="BJ50" s="116">
        <f>IFERROR(BI50/BE50,"-")</f>
        <v>22500</v>
      </c>
      <c r="BK50" s="117"/>
      <c r="BL50" s="117"/>
      <c r="BM50" s="117">
        <v>1</v>
      </c>
      <c r="BN50" s="119">
        <v>3</v>
      </c>
      <c r="BO50" s="120">
        <f>IF(P50=0,"",IF(BN50=0,"",(BN50/P50)))</f>
        <v>0.375</v>
      </c>
      <c r="BP50" s="121">
        <v>1</v>
      </c>
      <c r="BQ50" s="122">
        <f>IFERROR(BP50/BN50,"-")</f>
        <v>0.33333333333333</v>
      </c>
      <c r="BR50" s="123">
        <v>120000</v>
      </c>
      <c r="BS50" s="124">
        <f>IFERROR(BR50/BN50,"-")</f>
        <v>40000</v>
      </c>
      <c r="BT50" s="125"/>
      <c r="BU50" s="125"/>
      <c r="BV50" s="125">
        <v>1</v>
      </c>
      <c r="BW50" s="126">
        <v>2</v>
      </c>
      <c r="BX50" s="127">
        <f>IF(P50=0,"",IF(BW50=0,"",(BW50/P50)))</f>
        <v>0.25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1</v>
      </c>
      <c r="CG50" s="134">
        <f>IF(P50=0,"",IF(CF50=0,"",(CF50/P50)))</f>
        <v>0.125</v>
      </c>
      <c r="CH50" s="135">
        <v>1</v>
      </c>
      <c r="CI50" s="136">
        <f>IFERROR(CH50/CF50,"-")</f>
        <v>1</v>
      </c>
      <c r="CJ50" s="137">
        <v>460000</v>
      </c>
      <c r="CK50" s="138">
        <f>IFERROR(CJ50/CF50,"-")</f>
        <v>460000</v>
      </c>
      <c r="CL50" s="139"/>
      <c r="CM50" s="139"/>
      <c r="CN50" s="139">
        <v>1</v>
      </c>
      <c r="CO50" s="140">
        <v>3</v>
      </c>
      <c r="CP50" s="141">
        <v>625000</v>
      </c>
      <c r="CQ50" s="141">
        <v>460000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>
        <f>AB51</f>
        <v>0.36333333333333</v>
      </c>
      <c r="B51" s="203" t="s">
        <v>171</v>
      </c>
      <c r="C51" s="203"/>
      <c r="D51" s="203" t="s">
        <v>133</v>
      </c>
      <c r="E51" s="203" t="s">
        <v>62</v>
      </c>
      <c r="F51" s="203" t="s">
        <v>63</v>
      </c>
      <c r="G51" s="203" t="s">
        <v>64</v>
      </c>
      <c r="H51" s="90" t="s">
        <v>135</v>
      </c>
      <c r="I51" s="205" t="s">
        <v>164</v>
      </c>
      <c r="J51" s="188">
        <v>300000</v>
      </c>
      <c r="K51" s="81">
        <v>36</v>
      </c>
      <c r="L51" s="81">
        <v>0</v>
      </c>
      <c r="M51" s="81">
        <v>94</v>
      </c>
      <c r="N51" s="91">
        <v>16</v>
      </c>
      <c r="O51" s="92">
        <v>1</v>
      </c>
      <c r="P51" s="93">
        <f>N51+O51</f>
        <v>17</v>
      </c>
      <c r="Q51" s="82">
        <f>IFERROR(P51/M51,"-")</f>
        <v>0.18085106382979</v>
      </c>
      <c r="R51" s="81">
        <v>0</v>
      </c>
      <c r="S51" s="81">
        <v>7</v>
      </c>
      <c r="T51" s="82">
        <f>IFERROR(S51/(O51+P51),"-")</f>
        <v>0.38888888888889</v>
      </c>
      <c r="U51" s="182">
        <f>IFERROR(J51/SUM(P51:P52),"-")</f>
        <v>10714.285714286</v>
      </c>
      <c r="V51" s="84">
        <v>5</v>
      </c>
      <c r="W51" s="82">
        <f>IF(P51=0,"-",V51/P51)</f>
        <v>0.29411764705882</v>
      </c>
      <c r="X51" s="186">
        <v>32000</v>
      </c>
      <c r="Y51" s="187">
        <f>IFERROR(X51/P51,"-")</f>
        <v>1882.3529411765</v>
      </c>
      <c r="Z51" s="187">
        <f>IFERROR(X51/V51,"-")</f>
        <v>6400</v>
      </c>
      <c r="AA51" s="188">
        <f>SUM(X51:X52)-SUM(J51:J52)</f>
        <v>-191000</v>
      </c>
      <c r="AB51" s="85">
        <f>SUM(X51:X52)/SUM(J51:J52)</f>
        <v>0.36333333333333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2</v>
      </c>
      <c r="AN51" s="101">
        <f>IF(P51=0,"",IF(AM51=0,"",(AM51/P51)))</f>
        <v>0.11764705882353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5</v>
      </c>
      <c r="BF51" s="113">
        <f>IF(P51=0,"",IF(BE51=0,"",(BE51/P51)))</f>
        <v>0.29411764705882</v>
      </c>
      <c r="BG51" s="112">
        <v>1</v>
      </c>
      <c r="BH51" s="114">
        <f>IFERROR(BG51/BE51,"-")</f>
        <v>0.2</v>
      </c>
      <c r="BI51" s="115">
        <v>5000</v>
      </c>
      <c r="BJ51" s="116">
        <f>IFERROR(BI51/BE51,"-")</f>
        <v>1000</v>
      </c>
      <c r="BK51" s="117">
        <v>1</v>
      </c>
      <c r="BL51" s="117"/>
      <c r="BM51" s="117"/>
      <c r="BN51" s="119">
        <v>6</v>
      </c>
      <c r="BO51" s="120">
        <f>IF(P51=0,"",IF(BN51=0,"",(BN51/P51)))</f>
        <v>0.35294117647059</v>
      </c>
      <c r="BP51" s="121">
        <v>3</v>
      </c>
      <c r="BQ51" s="122">
        <f>IFERROR(BP51/BN51,"-")</f>
        <v>0.5</v>
      </c>
      <c r="BR51" s="123">
        <v>24000</v>
      </c>
      <c r="BS51" s="124">
        <f>IFERROR(BR51/BN51,"-")</f>
        <v>4000</v>
      </c>
      <c r="BT51" s="125">
        <v>1</v>
      </c>
      <c r="BU51" s="125">
        <v>1</v>
      </c>
      <c r="BV51" s="125">
        <v>1</v>
      </c>
      <c r="BW51" s="126">
        <v>4</v>
      </c>
      <c r="BX51" s="127">
        <f>IF(P51=0,"",IF(BW51=0,"",(BW51/P51)))</f>
        <v>0.23529411764706</v>
      </c>
      <c r="BY51" s="128">
        <v>1</v>
      </c>
      <c r="BZ51" s="129">
        <f>IFERROR(BY51/BW51,"-")</f>
        <v>0.25</v>
      </c>
      <c r="CA51" s="130">
        <v>3000</v>
      </c>
      <c r="CB51" s="131">
        <f>IFERROR(CA51/BW51,"-")</f>
        <v>750</v>
      </c>
      <c r="CC51" s="132">
        <v>1</v>
      </c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5</v>
      </c>
      <c r="CP51" s="141">
        <v>32000</v>
      </c>
      <c r="CQ51" s="141">
        <v>11000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172</v>
      </c>
      <c r="C52" s="203"/>
      <c r="D52" s="203" t="s">
        <v>133</v>
      </c>
      <c r="E52" s="203" t="s">
        <v>62</v>
      </c>
      <c r="F52" s="203" t="s">
        <v>68</v>
      </c>
      <c r="G52" s="203"/>
      <c r="H52" s="90"/>
      <c r="I52" s="90"/>
      <c r="J52" s="188"/>
      <c r="K52" s="81">
        <v>48</v>
      </c>
      <c r="L52" s="81">
        <v>40</v>
      </c>
      <c r="M52" s="81">
        <v>10</v>
      </c>
      <c r="N52" s="91">
        <v>11</v>
      </c>
      <c r="O52" s="92">
        <v>0</v>
      </c>
      <c r="P52" s="93">
        <f>N52+O52</f>
        <v>11</v>
      </c>
      <c r="Q52" s="82">
        <f>IFERROR(P52/M52,"-")</f>
        <v>1.1</v>
      </c>
      <c r="R52" s="81">
        <v>0</v>
      </c>
      <c r="S52" s="81">
        <v>3</v>
      </c>
      <c r="T52" s="82">
        <f>IFERROR(S52/(O52+P52),"-")</f>
        <v>0.27272727272727</v>
      </c>
      <c r="U52" s="182"/>
      <c r="V52" s="84">
        <v>3</v>
      </c>
      <c r="W52" s="82">
        <f>IF(P52=0,"-",V52/P52)</f>
        <v>0.27272727272727</v>
      </c>
      <c r="X52" s="186">
        <v>77000</v>
      </c>
      <c r="Y52" s="187">
        <f>IFERROR(X52/P52,"-")</f>
        <v>7000</v>
      </c>
      <c r="Z52" s="187">
        <f>IFERROR(X52/V52,"-")</f>
        <v>25666.666666667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0.090909090909091</v>
      </c>
      <c r="BG52" s="112">
        <v>1</v>
      </c>
      <c r="BH52" s="114">
        <f>IFERROR(BG52/BE52,"-")</f>
        <v>1</v>
      </c>
      <c r="BI52" s="115">
        <v>49000</v>
      </c>
      <c r="BJ52" s="116">
        <f>IFERROR(BI52/BE52,"-")</f>
        <v>49000</v>
      </c>
      <c r="BK52" s="117"/>
      <c r="BL52" s="117"/>
      <c r="BM52" s="117">
        <v>1</v>
      </c>
      <c r="BN52" s="119">
        <v>8</v>
      </c>
      <c r="BO52" s="120">
        <f>IF(P52=0,"",IF(BN52=0,"",(BN52/P52)))</f>
        <v>0.72727272727273</v>
      </c>
      <c r="BP52" s="121">
        <v>2</v>
      </c>
      <c r="BQ52" s="122">
        <f>IFERROR(BP52/BN52,"-")</f>
        <v>0.25</v>
      </c>
      <c r="BR52" s="123">
        <v>28000</v>
      </c>
      <c r="BS52" s="124">
        <f>IFERROR(BR52/BN52,"-")</f>
        <v>3500</v>
      </c>
      <c r="BT52" s="125">
        <v>1</v>
      </c>
      <c r="BU52" s="125"/>
      <c r="BV52" s="125">
        <v>1</v>
      </c>
      <c r="BW52" s="126">
        <v>1</v>
      </c>
      <c r="BX52" s="127">
        <f>IF(P52=0,"",IF(BW52=0,"",(BW52/P52)))</f>
        <v>0.090909090909091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>
        <v>1</v>
      </c>
      <c r="CG52" s="134">
        <f>IF(P52=0,"",IF(CF52=0,"",(CF52/P52)))</f>
        <v>0.090909090909091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3</v>
      </c>
      <c r="CP52" s="141">
        <v>77000</v>
      </c>
      <c r="CQ52" s="141">
        <v>49000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0.066666666666667</v>
      </c>
      <c r="B53" s="203" t="s">
        <v>173</v>
      </c>
      <c r="C53" s="203"/>
      <c r="D53" s="203" t="s">
        <v>139</v>
      </c>
      <c r="E53" s="203" t="s">
        <v>149</v>
      </c>
      <c r="F53" s="203" t="s">
        <v>63</v>
      </c>
      <c r="G53" s="203" t="s">
        <v>174</v>
      </c>
      <c r="H53" s="90" t="s">
        <v>135</v>
      </c>
      <c r="I53" s="90" t="s">
        <v>175</v>
      </c>
      <c r="J53" s="188">
        <v>225000</v>
      </c>
      <c r="K53" s="81">
        <v>8</v>
      </c>
      <c r="L53" s="81">
        <v>0</v>
      </c>
      <c r="M53" s="81">
        <v>30</v>
      </c>
      <c r="N53" s="91">
        <v>4</v>
      </c>
      <c r="O53" s="92">
        <v>0</v>
      </c>
      <c r="P53" s="93">
        <f>N53+O53</f>
        <v>4</v>
      </c>
      <c r="Q53" s="82">
        <f>IFERROR(P53/M53,"-")</f>
        <v>0.13333333333333</v>
      </c>
      <c r="R53" s="81">
        <v>0</v>
      </c>
      <c r="S53" s="81">
        <v>2</v>
      </c>
      <c r="T53" s="82">
        <f>IFERROR(S53/(O53+P53),"-")</f>
        <v>0.5</v>
      </c>
      <c r="U53" s="182">
        <f>IFERROR(J53/SUM(P53:P54),"-")</f>
        <v>37500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-210000</v>
      </c>
      <c r="AB53" s="85">
        <f>SUM(X53:X54)/SUM(J53:J54)</f>
        <v>0.066666666666667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2</v>
      </c>
      <c r="BF53" s="113">
        <f>IF(P53=0,"",IF(BE53=0,"",(BE53/P53)))</f>
        <v>0.5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1</v>
      </c>
      <c r="BO53" s="120">
        <f>IF(P53=0,"",IF(BN53=0,"",(BN53/P53)))</f>
        <v>0.25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0.25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176</v>
      </c>
      <c r="C54" s="203"/>
      <c r="D54" s="203" t="s">
        <v>139</v>
      </c>
      <c r="E54" s="203" t="s">
        <v>149</v>
      </c>
      <c r="F54" s="203" t="s">
        <v>68</v>
      </c>
      <c r="G54" s="203"/>
      <c r="H54" s="90"/>
      <c r="I54" s="90"/>
      <c r="J54" s="188"/>
      <c r="K54" s="81">
        <v>21</v>
      </c>
      <c r="L54" s="81">
        <v>18</v>
      </c>
      <c r="M54" s="81">
        <v>2</v>
      </c>
      <c r="N54" s="91">
        <v>2</v>
      </c>
      <c r="O54" s="92">
        <v>0</v>
      </c>
      <c r="P54" s="93">
        <f>N54+O54</f>
        <v>2</v>
      </c>
      <c r="Q54" s="82">
        <f>IFERROR(P54/M54,"-")</f>
        <v>1</v>
      </c>
      <c r="R54" s="81">
        <v>1</v>
      </c>
      <c r="S54" s="81">
        <v>0</v>
      </c>
      <c r="T54" s="82">
        <f>IFERROR(S54/(O54+P54),"-")</f>
        <v>0</v>
      </c>
      <c r="U54" s="182"/>
      <c r="V54" s="84">
        <v>1</v>
      </c>
      <c r="W54" s="82">
        <f>IF(P54=0,"-",V54/P54)</f>
        <v>0.5</v>
      </c>
      <c r="X54" s="186">
        <v>15000</v>
      </c>
      <c r="Y54" s="187">
        <f>IFERROR(X54/P54,"-")</f>
        <v>7500</v>
      </c>
      <c r="Z54" s="187">
        <f>IFERROR(X54/V54,"-")</f>
        <v>15000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1</v>
      </c>
      <c r="BP54" s="121">
        <v>1</v>
      </c>
      <c r="BQ54" s="122">
        <f>IFERROR(BP54/BN54,"-")</f>
        <v>0.5</v>
      </c>
      <c r="BR54" s="123">
        <v>15000</v>
      </c>
      <c r="BS54" s="124">
        <f>IFERROR(BR54/BN54,"-")</f>
        <v>7500</v>
      </c>
      <c r="BT54" s="125"/>
      <c r="BU54" s="125"/>
      <c r="BV54" s="125">
        <v>1</v>
      </c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15000</v>
      </c>
      <c r="CQ54" s="141">
        <v>15000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177</v>
      </c>
      <c r="C55" s="203"/>
      <c r="D55" s="203" t="s">
        <v>133</v>
      </c>
      <c r="E55" s="203" t="s">
        <v>157</v>
      </c>
      <c r="F55" s="203" t="s">
        <v>63</v>
      </c>
      <c r="G55" s="203" t="s">
        <v>178</v>
      </c>
      <c r="H55" s="90" t="s">
        <v>135</v>
      </c>
      <c r="I55" s="205" t="s">
        <v>179</v>
      </c>
      <c r="J55" s="188">
        <v>130000</v>
      </c>
      <c r="K55" s="81">
        <v>9</v>
      </c>
      <c r="L55" s="81">
        <v>0</v>
      </c>
      <c r="M55" s="81">
        <v>27</v>
      </c>
      <c r="N55" s="91">
        <v>4</v>
      </c>
      <c r="O55" s="92">
        <v>0</v>
      </c>
      <c r="P55" s="93">
        <f>N55+O55</f>
        <v>4</v>
      </c>
      <c r="Q55" s="82">
        <f>IFERROR(P55/M55,"-")</f>
        <v>0.14814814814815</v>
      </c>
      <c r="R55" s="81">
        <v>1</v>
      </c>
      <c r="S55" s="81">
        <v>1</v>
      </c>
      <c r="T55" s="82">
        <f>IFERROR(S55/(O55+P55),"-")</f>
        <v>0.25</v>
      </c>
      <c r="U55" s="182">
        <f>IFERROR(J55/SUM(P55:P56),"-")</f>
        <v>13000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-130000</v>
      </c>
      <c r="AB55" s="85">
        <f>SUM(X55:X56)/SUM(J55:J56)</f>
        <v>0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3</v>
      </c>
      <c r="BO55" s="120">
        <f>IF(P55=0,"",IF(BN55=0,"",(BN55/P55)))</f>
        <v>0.75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0.25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180</v>
      </c>
      <c r="C56" s="203"/>
      <c r="D56" s="203" t="s">
        <v>133</v>
      </c>
      <c r="E56" s="203" t="s">
        <v>157</v>
      </c>
      <c r="F56" s="203" t="s">
        <v>68</v>
      </c>
      <c r="G56" s="203"/>
      <c r="H56" s="90"/>
      <c r="I56" s="90"/>
      <c r="J56" s="188"/>
      <c r="K56" s="81">
        <v>31</v>
      </c>
      <c r="L56" s="81">
        <v>21</v>
      </c>
      <c r="M56" s="81">
        <v>14</v>
      </c>
      <c r="N56" s="91">
        <v>6</v>
      </c>
      <c r="O56" s="92">
        <v>0</v>
      </c>
      <c r="P56" s="93">
        <f>N56+O56</f>
        <v>6</v>
      </c>
      <c r="Q56" s="82">
        <f>IFERROR(P56/M56,"-")</f>
        <v>0.42857142857143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5</v>
      </c>
      <c r="BO56" s="120">
        <f>IF(P56=0,"",IF(BN56=0,"",(BN56/P56)))</f>
        <v>0.83333333333333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0.16666666666667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0.12307692307692</v>
      </c>
      <c r="B57" s="203" t="s">
        <v>181</v>
      </c>
      <c r="C57" s="203"/>
      <c r="D57" s="203" t="s">
        <v>139</v>
      </c>
      <c r="E57" s="203" t="s">
        <v>62</v>
      </c>
      <c r="F57" s="203" t="s">
        <v>63</v>
      </c>
      <c r="G57" s="203" t="s">
        <v>178</v>
      </c>
      <c r="H57" s="90" t="s">
        <v>135</v>
      </c>
      <c r="I57" s="204" t="s">
        <v>169</v>
      </c>
      <c r="J57" s="188">
        <v>130000</v>
      </c>
      <c r="K57" s="81">
        <v>8</v>
      </c>
      <c r="L57" s="81">
        <v>0</v>
      </c>
      <c r="M57" s="81">
        <v>40</v>
      </c>
      <c r="N57" s="91">
        <v>4</v>
      </c>
      <c r="O57" s="92">
        <v>0</v>
      </c>
      <c r="P57" s="93">
        <f>N57+O57</f>
        <v>4</v>
      </c>
      <c r="Q57" s="82">
        <f>IFERROR(P57/M57,"-")</f>
        <v>0.1</v>
      </c>
      <c r="R57" s="81">
        <v>0</v>
      </c>
      <c r="S57" s="81">
        <v>2</v>
      </c>
      <c r="T57" s="82">
        <f>IFERROR(S57/(O57+P57),"-")</f>
        <v>0.5</v>
      </c>
      <c r="U57" s="182">
        <f>IFERROR(J57/SUM(P57:P58),"-")</f>
        <v>21666.666666667</v>
      </c>
      <c r="V57" s="84">
        <v>1</v>
      </c>
      <c r="W57" s="82">
        <f>IF(P57=0,"-",V57/P57)</f>
        <v>0.25</v>
      </c>
      <c r="X57" s="186">
        <v>6000</v>
      </c>
      <c r="Y57" s="187">
        <f>IFERROR(X57/P57,"-")</f>
        <v>1500</v>
      </c>
      <c r="Z57" s="187">
        <f>IFERROR(X57/V57,"-")</f>
        <v>6000</v>
      </c>
      <c r="AA57" s="188">
        <f>SUM(X57:X58)-SUM(J57:J58)</f>
        <v>-114000</v>
      </c>
      <c r="AB57" s="85">
        <f>SUM(X57:X58)/SUM(J57:J58)</f>
        <v>0.12307692307692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3</v>
      </c>
      <c r="BO57" s="120">
        <f>IF(P57=0,"",IF(BN57=0,"",(BN57/P57)))</f>
        <v>0.75</v>
      </c>
      <c r="BP57" s="121">
        <v>1</v>
      </c>
      <c r="BQ57" s="122">
        <f>IFERROR(BP57/BN57,"-")</f>
        <v>0.33333333333333</v>
      </c>
      <c r="BR57" s="123">
        <v>6000</v>
      </c>
      <c r="BS57" s="124">
        <f>IFERROR(BR57/BN57,"-")</f>
        <v>2000</v>
      </c>
      <c r="BT57" s="125"/>
      <c r="BU57" s="125">
        <v>1</v>
      </c>
      <c r="BV57" s="125"/>
      <c r="BW57" s="126">
        <v>1</v>
      </c>
      <c r="BX57" s="127">
        <f>IF(P57=0,"",IF(BW57=0,"",(BW57/P57)))</f>
        <v>0.25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6000</v>
      </c>
      <c r="CQ57" s="141">
        <v>6000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182</v>
      </c>
      <c r="C58" s="203"/>
      <c r="D58" s="203" t="s">
        <v>139</v>
      </c>
      <c r="E58" s="203" t="s">
        <v>62</v>
      </c>
      <c r="F58" s="203" t="s">
        <v>68</v>
      </c>
      <c r="G58" s="203"/>
      <c r="H58" s="90"/>
      <c r="I58" s="90"/>
      <c r="J58" s="188"/>
      <c r="K58" s="81">
        <v>30</v>
      </c>
      <c r="L58" s="81">
        <v>20</v>
      </c>
      <c r="M58" s="81">
        <v>7</v>
      </c>
      <c r="N58" s="91">
        <v>2</v>
      </c>
      <c r="O58" s="92">
        <v>0</v>
      </c>
      <c r="P58" s="93">
        <f>N58+O58</f>
        <v>2</v>
      </c>
      <c r="Q58" s="82">
        <f>IFERROR(P58/M58,"-")</f>
        <v>0.28571428571429</v>
      </c>
      <c r="R58" s="81">
        <v>1</v>
      </c>
      <c r="S58" s="81">
        <v>0</v>
      </c>
      <c r="T58" s="82">
        <f>IFERROR(S58/(O58+P58),"-")</f>
        <v>0</v>
      </c>
      <c r="U58" s="182"/>
      <c r="V58" s="84">
        <v>1</v>
      </c>
      <c r="W58" s="82">
        <f>IF(P58=0,"-",V58/P58)</f>
        <v>0.5</v>
      </c>
      <c r="X58" s="186">
        <v>10000</v>
      </c>
      <c r="Y58" s="187">
        <f>IFERROR(X58/P58,"-")</f>
        <v>5000</v>
      </c>
      <c r="Z58" s="187">
        <f>IFERROR(X58/V58,"-")</f>
        <v>10000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2</v>
      </c>
      <c r="BF58" s="113">
        <f>IF(P58=0,"",IF(BE58=0,"",(BE58/P58)))</f>
        <v>1</v>
      </c>
      <c r="BG58" s="112">
        <v>1</v>
      </c>
      <c r="BH58" s="114">
        <f>IFERROR(BG58/BE58,"-")</f>
        <v>0.5</v>
      </c>
      <c r="BI58" s="115">
        <v>10000</v>
      </c>
      <c r="BJ58" s="116">
        <f>IFERROR(BI58/BE58,"-")</f>
        <v>5000</v>
      </c>
      <c r="BK58" s="117"/>
      <c r="BL58" s="117">
        <v>1</v>
      </c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10000</v>
      </c>
      <c r="CQ58" s="141">
        <v>10000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1.1333333333333</v>
      </c>
      <c r="B59" s="203" t="s">
        <v>183</v>
      </c>
      <c r="C59" s="203"/>
      <c r="D59" s="203" t="s">
        <v>184</v>
      </c>
      <c r="E59" s="203" t="s">
        <v>140</v>
      </c>
      <c r="F59" s="203" t="s">
        <v>63</v>
      </c>
      <c r="G59" s="203" t="s">
        <v>185</v>
      </c>
      <c r="H59" s="90" t="s">
        <v>186</v>
      </c>
      <c r="I59" s="90" t="s">
        <v>175</v>
      </c>
      <c r="J59" s="188">
        <v>120000</v>
      </c>
      <c r="K59" s="81">
        <v>20</v>
      </c>
      <c r="L59" s="81">
        <v>0</v>
      </c>
      <c r="M59" s="81">
        <v>66</v>
      </c>
      <c r="N59" s="91">
        <v>9</v>
      </c>
      <c r="O59" s="92">
        <v>0</v>
      </c>
      <c r="P59" s="93">
        <f>N59+O59</f>
        <v>9</v>
      </c>
      <c r="Q59" s="82">
        <f>IFERROR(P59/M59,"-")</f>
        <v>0.13636363636364</v>
      </c>
      <c r="R59" s="81">
        <v>1</v>
      </c>
      <c r="S59" s="81">
        <v>3</v>
      </c>
      <c r="T59" s="82">
        <f>IFERROR(S59/(O59+P59),"-")</f>
        <v>0.33333333333333</v>
      </c>
      <c r="U59" s="182">
        <f>IFERROR(J59/SUM(P59:P60),"-")</f>
        <v>8571.4285714286</v>
      </c>
      <c r="V59" s="84">
        <v>3</v>
      </c>
      <c r="W59" s="82">
        <f>IF(P59=0,"-",V59/P59)</f>
        <v>0.33333333333333</v>
      </c>
      <c r="X59" s="186">
        <v>136000</v>
      </c>
      <c r="Y59" s="187">
        <f>IFERROR(X59/P59,"-")</f>
        <v>15111.111111111</v>
      </c>
      <c r="Z59" s="187">
        <f>IFERROR(X59/V59,"-")</f>
        <v>45333.333333333</v>
      </c>
      <c r="AA59" s="188">
        <f>SUM(X59:X60)-SUM(J59:J60)</f>
        <v>16000</v>
      </c>
      <c r="AB59" s="85">
        <f>SUM(X59:X60)/SUM(J59:J60)</f>
        <v>1.1333333333333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>
        <v>1</v>
      </c>
      <c r="AN59" s="101">
        <f>IF(P59=0,"",IF(AM59=0,"",(AM59/P59)))</f>
        <v>0.11111111111111</v>
      </c>
      <c r="AO59" s="100"/>
      <c r="AP59" s="102">
        <f>IFERROR(AP59/AM59,"-")</f>
        <v>0</v>
      </c>
      <c r="AQ59" s="103"/>
      <c r="AR59" s="104">
        <f>IFERROR(AQ59/AM59,"-")</f>
        <v>0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3</v>
      </c>
      <c r="BO59" s="120">
        <f>IF(P59=0,"",IF(BN59=0,"",(BN59/P59)))</f>
        <v>0.33333333333333</v>
      </c>
      <c r="BP59" s="121">
        <v>1</v>
      </c>
      <c r="BQ59" s="122">
        <f>IFERROR(BP59/BN59,"-")</f>
        <v>0.33333333333333</v>
      </c>
      <c r="BR59" s="123">
        <v>101000</v>
      </c>
      <c r="BS59" s="124">
        <f>IFERROR(BR59/BN59,"-")</f>
        <v>33666.666666667</v>
      </c>
      <c r="BT59" s="125"/>
      <c r="BU59" s="125"/>
      <c r="BV59" s="125">
        <v>1</v>
      </c>
      <c r="BW59" s="126">
        <v>3</v>
      </c>
      <c r="BX59" s="127">
        <f>IF(P59=0,"",IF(BW59=0,"",(BW59/P59)))</f>
        <v>0.33333333333333</v>
      </c>
      <c r="BY59" s="128">
        <v>1</v>
      </c>
      <c r="BZ59" s="129">
        <f>IFERROR(BY59/BW59,"-")</f>
        <v>0.33333333333333</v>
      </c>
      <c r="CA59" s="130">
        <v>5000</v>
      </c>
      <c r="CB59" s="131">
        <f>IFERROR(CA59/BW59,"-")</f>
        <v>1666.6666666667</v>
      </c>
      <c r="CC59" s="132">
        <v>1</v>
      </c>
      <c r="CD59" s="132"/>
      <c r="CE59" s="132"/>
      <c r="CF59" s="133">
        <v>2</v>
      </c>
      <c r="CG59" s="134">
        <f>IF(P59=0,"",IF(CF59=0,"",(CF59/P59)))</f>
        <v>0.22222222222222</v>
      </c>
      <c r="CH59" s="135">
        <v>1</v>
      </c>
      <c r="CI59" s="136">
        <f>IFERROR(CH59/CF59,"-")</f>
        <v>0.5</v>
      </c>
      <c r="CJ59" s="137">
        <v>30000</v>
      </c>
      <c r="CK59" s="138">
        <f>IFERROR(CJ59/CF59,"-")</f>
        <v>15000</v>
      </c>
      <c r="CL59" s="139"/>
      <c r="CM59" s="139"/>
      <c r="CN59" s="139">
        <v>1</v>
      </c>
      <c r="CO59" s="140">
        <v>3</v>
      </c>
      <c r="CP59" s="141">
        <v>136000</v>
      </c>
      <c r="CQ59" s="141">
        <v>101000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80"/>
      <c r="B60" s="203" t="s">
        <v>187</v>
      </c>
      <c r="C60" s="203"/>
      <c r="D60" s="203" t="s">
        <v>184</v>
      </c>
      <c r="E60" s="203" t="s">
        <v>140</v>
      </c>
      <c r="F60" s="203" t="s">
        <v>68</v>
      </c>
      <c r="G60" s="203"/>
      <c r="H60" s="90"/>
      <c r="I60" s="90"/>
      <c r="J60" s="188"/>
      <c r="K60" s="81">
        <v>50</v>
      </c>
      <c r="L60" s="81">
        <v>33</v>
      </c>
      <c r="M60" s="81">
        <v>24</v>
      </c>
      <c r="N60" s="91">
        <v>5</v>
      </c>
      <c r="O60" s="92">
        <v>0</v>
      </c>
      <c r="P60" s="93">
        <f>N60+O60</f>
        <v>5</v>
      </c>
      <c r="Q60" s="82">
        <f>IFERROR(P60/M60,"-")</f>
        <v>0.20833333333333</v>
      </c>
      <c r="R60" s="81">
        <v>0</v>
      </c>
      <c r="S60" s="81">
        <v>1</v>
      </c>
      <c r="T60" s="82">
        <f>IFERROR(S60/(O60+P60),"-")</f>
        <v>0.2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0.4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3</v>
      </c>
      <c r="BX60" s="127">
        <f>IF(P60=0,"",IF(BW60=0,"",(BW60/P60)))</f>
        <v>0.6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4.1416666666667</v>
      </c>
      <c r="B61" s="203" t="s">
        <v>188</v>
      </c>
      <c r="C61" s="203"/>
      <c r="D61" s="203" t="s">
        <v>189</v>
      </c>
      <c r="E61" s="203" t="s">
        <v>144</v>
      </c>
      <c r="F61" s="203" t="s">
        <v>63</v>
      </c>
      <c r="G61" s="203" t="s">
        <v>185</v>
      </c>
      <c r="H61" s="90" t="s">
        <v>186</v>
      </c>
      <c r="I61" s="205" t="s">
        <v>164</v>
      </c>
      <c r="J61" s="188">
        <v>120000</v>
      </c>
      <c r="K61" s="81">
        <v>10</v>
      </c>
      <c r="L61" s="81">
        <v>0</v>
      </c>
      <c r="M61" s="81">
        <v>49</v>
      </c>
      <c r="N61" s="91">
        <v>6</v>
      </c>
      <c r="O61" s="92">
        <v>0</v>
      </c>
      <c r="P61" s="93">
        <f>N61+O61</f>
        <v>6</v>
      </c>
      <c r="Q61" s="82">
        <f>IFERROR(P61/M61,"-")</f>
        <v>0.12244897959184</v>
      </c>
      <c r="R61" s="81">
        <v>2</v>
      </c>
      <c r="S61" s="81">
        <v>1</v>
      </c>
      <c r="T61" s="82">
        <f>IFERROR(S61/(O61+P61),"-")</f>
        <v>0.16666666666667</v>
      </c>
      <c r="U61" s="182">
        <f>IFERROR(J61/SUM(P61:P62),"-")</f>
        <v>10000</v>
      </c>
      <c r="V61" s="84">
        <v>3</v>
      </c>
      <c r="W61" s="82">
        <f>IF(P61=0,"-",V61/P61)</f>
        <v>0.5</v>
      </c>
      <c r="X61" s="186">
        <v>497000</v>
      </c>
      <c r="Y61" s="187">
        <f>IFERROR(X61/P61,"-")</f>
        <v>82833.333333333</v>
      </c>
      <c r="Z61" s="187">
        <f>IFERROR(X61/V61,"-")</f>
        <v>165666.66666667</v>
      </c>
      <c r="AA61" s="188">
        <f>SUM(X61:X62)-SUM(J61:J62)</f>
        <v>377000</v>
      </c>
      <c r="AB61" s="85">
        <f>SUM(X61:X62)/SUM(J61:J62)</f>
        <v>4.1416666666667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1</v>
      </c>
      <c r="AW61" s="107">
        <f>IF(P61=0,"",IF(AV61=0,"",(AV61/P61)))</f>
        <v>0.16666666666667</v>
      </c>
      <c r="AX61" s="106"/>
      <c r="AY61" s="108">
        <f>IFERROR(AX61/AV61,"-")</f>
        <v>0</v>
      </c>
      <c r="AZ61" s="109"/>
      <c r="BA61" s="110">
        <f>IFERROR(AZ61/AV61,"-")</f>
        <v>0</v>
      </c>
      <c r="BB61" s="111"/>
      <c r="BC61" s="111"/>
      <c r="BD61" s="111"/>
      <c r="BE61" s="112">
        <v>1</v>
      </c>
      <c r="BF61" s="113">
        <f>IF(P61=0,"",IF(BE61=0,"",(BE61/P61)))</f>
        <v>0.16666666666667</v>
      </c>
      <c r="BG61" s="112">
        <v>1</v>
      </c>
      <c r="BH61" s="114">
        <f>IFERROR(BG61/BE61,"-")</f>
        <v>1</v>
      </c>
      <c r="BI61" s="115">
        <v>29000</v>
      </c>
      <c r="BJ61" s="116">
        <f>IFERROR(BI61/BE61,"-")</f>
        <v>29000</v>
      </c>
      <c r="BK61" s="117"/>
      <c r="BL61" s="117"/>
      <c r="BM61" s="117">
        <v>1</v>
      </c>
      <c r="BN61" s="119">
        <v>2</v>
      </c>
      <c r="BO61" s="120">
        <f>IF(P61=0,"",IF(BN61=0,"",(BN61/P61)))</f>
        <v>0.33333333333333</v>
      </c>
      <c r="BP61" s="121">
        <v>1</v>
      </c>
      <c r="BQ61" s="122">
        <f>IFERROR(BP61/BN61,"-")</f>
        <v>0.5</v>
      </c>
      <c r="BR61" s="123">
        <v>465000</v>
      </c>
      <c r="BS61" s="124">
        <f>IFERROR(BR61/BN61,"-")</f>
        <v>232500</v>
      </c>
      <c r="BT61" s="125"/>
      <c r="BU61" s="125"/>
      <c r="BV61" s="125">
        <v>1</v>
      </c>
      <c r="BW61" s="126">
        <v>2</v>
      </c>
      <c r="BX61" s="127">
        <f>IF(P61=0,"",IF(BW61=0,"",(BW61/P61)))</f>
        <v>0.33333333333333</v>
      </c>
      <c r="BY61" s="128">
        <v>1</v>
      </c>
      <c r="BZ61" s="129">
        <f>IFERROR(BY61/BW61,"-")</f>
        <v>0.5</v>
      </c>
      <c r="CA61" s="130">
        <v>3000</v>
      </c>
      <c r="CB61" s="131">
        <f>IFERROR(CA61/BW61,"-")</f>
        <v>1500</v>
      </c>
      <c r="CC61" s="132">
        <v>1</v>
      </c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3</v>
      </c>
      <c r="CP61" s="141">
        <v>497000</v>
      </c>
      <c r="CQ61" s="141">
        <v>465000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/>
      <c r="B62" s="203" t="s">
        <v>190</v>
      </c>
      <c r="C62" s="203"/>
      <c r="D62" s="203" t="s">
        <v>189</v>
      </c>
      <c r="E62" s="203" t="s">
        <v>144</v>
      </c>
      <c r="F62" s="203" t="s">
        <v>68</v>
      </c>
      <c r="G62" s="203"/>
      <c r="H62" s="90"/>
      <c r="I62" s="90"/>
      <c r="J62" s="188"/>
      <c r="K62" s="81">
        <v>44</v>
      </c>
      <c r="L62" s="81">
        <v>29</v>
      </c>
      <c r="M62" s="81">
        <v>5</v>
      </c>
      <c r="N62" s="91">
        <v>6</v>
      </c>
      <c r="O62" s="92">
        <v>0</v>
      </c>
      <c r="P62" s="93">
        <f>N62+O62</f>
        <v>6</v>
      </c>
      <c r="Q62" s="82">
        <f>IFERROR(P62/M62,"-")</f>
        <v>1.2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2</v>
      </c>
      <c r="BF62" s="113">
        <f>IF(P62=0,"",IF(BE62=0,"",(BE62/P62)))</f>
        <v>0.33333333333333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3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0.16666666666667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6.3875</v>
      </c>
      <c r="B63" s="203" t="s">
        <v>191</v>
      </c>
      <c r="C63" s="203"/>
      <c r="D63" s="203" t="s">
        <v>133</v>
      </c>
      <c r="E63" s="203" t="s">
        <v>149</v>
      </c>
      <c r="F63" s="203" t="s">
        <v>63</v>
      </c>
      <c r="G63" s="203" t="s">
        <v>192</v>
      </c>
      <c r="H63" s="90" t="s">
        <v>135</v>
      </c>
      <c r="I63" s="205" t="s">
        <v>179</v>
      </c>
      <c r="J63" s="188">
        <v>80000</v>
      </c>
      <c r="K63" s="81">
        <v>4</v>
      </c>
      <c r="L63" s="81">
        <v>0</v>
      </c>
      <c r="M63" s="81">
        <v>12</v>
      </c>
      <c r="N63" s="91">
        <v>4</v>
      </c>
      <c r="O63" s="92">
        <v>0</v>
      </c>
      <c r="P63" s="93">
        <f>N63+O63</f>
        <v>4</v>
      </c>
      <c r="Q63" s="82">
        <f>IFERROR(P63/M63,"-")</f>
        <v>0.33333333333333</v>
      </c>
      <c r="R63" s="81">
        <v>0</v>
      </c>
      <c r="S63" s="81">
        <v>1</v>
      </c>
      <c r="T63" s="82">
        <f>IFERROR(S63/(O63+P63),"-")</f>
        <v>0.25</v>
      </c>
      <c r="U63" s="182">
        <f>IFERROR(J63/SUM(P63:P64),"-")</f>
        <v>10000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431000</v>
      </c>
      <c r="AB63" s="85">
        <f>SUM(X63:X64)/SUM(J63:J64)</f>
        <v>6.3875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0.25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3</v>
      </c>
      <c r="BO63" s="120">
        <f>IF(P63=0,"",IF(BN63=0,"",(BN63/P63)))</f>
        <v>0.75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193</v>
      </c>
      <c r="C64" s="203"/>
      <c r="D64" s="203" t="s">
        <v>133</v>
      </c>
      <c r="E64" s="203" t="s">
        <v>149</v>
      </c>
      <c r="F64" s="203" t="s">
        <v>68</v>
      </c>
      <c r="G64" s="203"/>
      <c r="H64" s="90"/>
      <c r="I64" s="90"/>
      <c r="J64" s="188"/>
      <c r="K64" s="81">
        <v>22</v>
      </c>
      <c r="L64" s="81">
        <v>14</v>
      </c>
      <c r="M64" s="81">
        <v>14</v>
      </c>
      <c r="N64" s="91">
        <v>4</v>
      </c>
      <c r="O64" s="92">
        <v>0</v>
      </c>
      <c r="P64" s="93">
        <f>N64+O64</f>
        <v>4</v>
      </c>
      <c r="Q64" s="82">
        <f>IFERROR(P64/M64,"-")</f>
        <v>0.28571428571429</v>
      </c>
      <c r="R64" s="81">
        <v>2</v>
      </c>
      <c r="S64" s="81">
        <v>0</v>
      </c>
      <c r="T64" s="82">
        <f>IFERROR(S64/(O64+P64),"-")</f>
        <v>0</v>
      </c>
      <c r="U64" s="182"/>
      <c r="V64" s="84">
        <v>2</v>
      </c>
      <c r="W64" s="82">
        <f>IF(P64=0,"-",V64/P64)</f>
        <v>0.5</v>
      </c>
      <c r="X64" s="186">
        <v>511000</v>
      </c>
      <c r="Y64" s="187">
        <f>IFERROR(X64/P64,"-")</f>
        <v>127750</v>
      </c>
      <c r="Z64" s="187">
        <f>IFERROR(X64/V64,"-")</f>
        <v>255500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3</v>
      </c>
      <c r="BO64" s="120">
        <f>IF(P64=0,"",IF(BN64=0,"",(BN64/P64)))</f>
        <v>0.75</v>
      </c>
      <c r="BP64" s="121">
        <v>2</v>
      </c>
      <c r="BQ64" s="122">
        <f>IFERROR(BP64/BN64,"-")</f>
        <v>0.66666666666667</v>
      </c>
      <c r="BR64" s="123">
        <v>511000</v>
      </c>
      <c r="BS64" s="124">
        <f>IFERROR(BR64/BN64,"-")</f>
        <v>170333.33333333</v>
      </c>
      <c r="BT64" s="125"/>
      <c r="BU64" s="125"/>
      <c r="BV64" s="125">
        <v>2</v>
      </c>
      <c r="BW64" s="126">
        <v>1</v>
      </c>
      <c r="BX64" s="127">
        <f>IF(P64=0,"",IF(BW64=0,"",(BW64/P64)))</f>
        <v>0.25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2</v>
      </c>
      <c r="CP64" s="141">
        <v>511000</v>
      </c>
      <c r="CQ64" s="141">
        <v>350000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</v>
      </c>
      <c r="B65" s="203" t="s">
        <v>194</v>
      </c>
      <c r="C65" s="203"/>
      <c r="D65" s="203" t="s">
        <v>139</v>
      </c>
      <c r="E65" s="203" t="s">
        <v>157</v>
      </c>
      <c r="F65" s="203" t="s">
        <v>63</v>
      </c>
      <c r="G65" s="203" t="s">
        <v>192</v>
      </c>
      <c r="H65" s="90" t="s">
        <v>135</v>
      </c>
      <c r="I65" s="204" t="s">
        <v>169</v>
      </c>
      <c r="J65" s="188">
        <v>80000</v>
      </c>
      <c r="K65" s="81">
        <v>1</v>
      </c>
      <c r="L65" s="81">
        <v>0</v>
      </c>
      <c r="M65" s="81">
        <v>14</v>
      </c>
      <c r="N65" s="91">
        <v>1</v>
      </c>
      <c r="O65" s="92">
        <v>0</v>
      </c>
      <c r="P65" s="93">
        <f>N65+O65</f>
        <v>1</v>
      </c>
      <c r="Q65" s="82">
        <f>IFERROR(P65/M65,"-")</f>
        <v>0.071428571428571</v>
      </c>
      <c r="R65" s="81">
        <v>0</v>
      </c>
      <c r="S65" s="81">
        <v>0</v>
      </c>
      <c r="T65" s="82">
        <f>IFERROR(S65/(O65+P65),"-")</f>
        <v>0</v>
      </c>
      <c r="U65" s="182">
        <f>IFERROR(J65/SUM(P65:P66),"-")</f>
        <v>40000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SUM(X65:X66)-SUM(J65:J66)</f>
        <v>-80000</v>
      </c>
      <c r="AB65" s="85">
        <f>SUM(X65:X66)/SUM(J65:J66)</f>
        <v>0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1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195</v>
      </c>
      <c r="C66" s="203"/>
      <c r="D66" s="203" t="s">
        <v>139</v>
      </c>
      <c r="E66" s="203" t="s">
        <v>157</v>
      </c>
      <c r="F66" s="203" t="s">
        <v>68</v>
      </c>
      <c r="G66" s="203"/>
      <c r="H66" s="90"/>
      <c r="I66" s="90"/>
      <c r="J66" s="188"/>
      <c r="K66" s="81">
        <v>11</v>
      </c>
      <c r="L66" s="81">
        <v>9</v>
      </c>
      <c r="M66" s="81">
        <v>0</v>
      </c>
      <c r="N66" s="91">
        <v>1</v>
      </c>
      <c r="O66" s="92">
        <v>0</v>
      </c>
      <c r="P66" s="93">
        <f>N66+O66</f>
        <v>1</v>
      </c>
      <c r="Q66" s="82" t="str">
        <f>IFERROR(P66/M66,"-")</f>
        <v>-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1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0.82</v>
      </c>
      <c r="B67" s="203" t="s">
        <v>196</v>
      </c>
      <c r="C67" s="203"/>
      <c r="D67" s="203" t="s">
        <v>68</v>
      </c>
      <c r="E67" s="203" t="s">
        <v>71</v>
      </c>
      <c r="F67" s="203" t="s">
        <v>63</v>
      </c>
      <c r="G67" s="203" t="s">
        <v>167</v>
      </c>
      <c r="H67" s="90" t="s">
        <v>73</v>
      </c>
      <c r="I67" s="90" t="s">
        <v>197</v>
      </c>
      <c r="J67" s="188">
        <v>50000</v>
      </c>
      <c r="K67" s="81">
        <v>11</v>
      </c>
      <c r="L67" s="81">
        <v>0</v>
      </c>
      <c r="M67" s="81">
        <v>39</v>
      </c>
      <c r="N67" s="91">
        <v>4</v>
      </c>
      <c r="O67" s="92">
        <v>0</v>
      </c>
      <c r="P67" s="93">
        <f>N67+O67</f>
        <v>4</v>
      </c>
      <c r="Q67" s="82">
        <f>IFERROR(P67/M67,"-")</f>
        <v>0.1025641025641</v>
      </c>
      <c r="R67" s="81">
        <v>0</v>
      </c>
      <c r="S67" s="81">
        <v>1</v>
      </c>
      <c r="T67" s="82">
        <f>IFERROR(S67/(O67+P67),"-")</f>
        <v>0.25</v>
      </c>
      <c r="U67" s="182">
        <f>IFERROR(J67/SUM(P67:P68),"-")</f>
        <v>8333.3333333333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-9000</v>
      </c>
      <c r="AB67" s="85">
        <f>SUM(X67:X68)/SUM(J67:J68)</f>
        <v>0.82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3</v>
      </c>
      <c r="BO67" s="120">
        <f>IF(P67=0,"",IF(BN67=0,"",(BN67/P67)))</f>
        <v>0.75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198</v>
      </c>
      <c r="C68" s="203"/>
      <c r="D68" s="203" t="s">
        <v>68</v>
      </c>
      <c r="E68" s="203" t="s">
        <v>71</v>
      </c>
      <c r="F68" s="203" t="s">
        <v>68</v>
      </c>
      <c r="G68" s="203"/>
      <c r="H68" s="90"/>
      <c r="I68" s="90"/>
      <c r="J68" s="188"/>
      <c r="K68" s="81">
        <v>9</v>
      </c>
      <c r="L68" s="81">
        <v>7</v>
      </c>
      <c r="M68" s="81">
        <v>3</v>
      </c>
      <c r="N68" s="91">
        <v>2</v>
      </c>
      <c r="O68" s="92">
        <v>0</v>
      </c>
      <c r="P68" s="93">
        <f>N68+O68</f>
        <v>2</v>
      </c>
      <c r="Q68" s="82">
        <f>IFERROR(P68/M68,"-")</f>
        <v>0.66666666666667</v>
      </c>
      <c r="R68" s="81">
        <v>1</v>
      </c>
      <c r="S68" s="81">
        <v>0</v>
      </c>
      <c r="T68" s="82">
        <f>IFERROR(S68/(O68+P68),"-")</f>
        <v>0</v>
      </c>
      <c r="U68" s="182"/>
      <c r="V68" s="84">
        <v>1</v>
      </c>
      <c r="W68" s="82">
        <f>IF(P68=0,"-",V68/P68)</f>
        <v>0.5</v>
      </c>
      <c r="X68" s="186">
        <v>41000</v>
      </c>
      <c r="Y68" s="187">
        <f>IFERROR(X68/P68,"-")</f>
        <v>20500</v>
      </c>
      <c r="Z68" s="187">
        <f>IFERROR(X68/V68,"-")</f>
        <v>41000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0.5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1</v>
      </c>
      <c r="BX68" s="127">
        <f>IF(P68=0,"",IF(BW68=0,"",(BW68/P68)))</f>
        <v>0.5</v>
      </c>
      <c r="BY68" s="128">
        <v>1</v>
      </c>
      <c r="BZ68" s="129">
        <f>IFERROR(BY68/BW68,"-")</f>
        <v>1</v>
      </c>
      <c r="CA68" s="130">
        <v>41000</v>
      </c>
      <c r="CB68" s="131">
        <f>IFERROR(CA68/BW68,"-")</f>
        <v>41000</v>
      </c>
      <c r="CC68" s="132"/>
      <c r="CD68" s="132"/>
      <c r="CE68" s="132">
        <v>1</v>
      </c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41000</v>
      </c>
      <c r="CQ68" s="141">
        <v>41000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14.46</v>
      </c>
      <c r="B69" s="203" t="s">
        <v>199</v>
      </c>
      <c r="C69" s="203"/>
      <c r="D69" s="203" t="s">
        <v>68</v>
      </c>
      <c r="E69" s="203" t="s">
        <v>75</v>
      </c>
      <c r="F69" s="203" t="s">
        <v>63</v>
      </c>
      <c r="G69" s="203" t="s">
        <v>167</v>
      </c>
      <c r="H69" s="90" t="s">
        <v>73</v>
      </c>
      <c r="I69" s="90" t="s">
        <v>200</v>
      </c>
      <c r="J69" s="188">
        <v>50000</v>
      </c>
      <c r="K69" s="81">
        <v>2</v>
      </c>
      <c r="L69" s="81">
        <v>0</v>
      </c>
      <c r="M69" s="81">
        <v>16</v>
      </c>
      <c r="N69" s="91">
        <v>1</v>
      </c>
      <c r="O69" s="92">
        <v>0</v>
      </c>
      <c r="P69" s="93">
        <f>N69+O69</f>
        <v>1</v>
      </c>
      <c r="Q69" s="82">
        <f>IFERROR(P69/M69,"-")</f>
        <v>0.0625</v>
      </c>
      <c r="R69" s="81">
        <v>1</v>
      </c>
      <c r="S69" s="81">
        <v>0</v>
      </c>
      <c r="T69" s="82">
        <f>IFERROR(S69/(O69+P69),"-")</f>
        <v>0</v>
      </c>
      <c r="U69" s="182">
        <f>IFERROR(J69/SUM(P69:P70),"-")</f>
        <v>7142.8571428571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673000</v>
      </c>
      <c r="AB69" s="85">
        <f>SUM(X69:X70)/SUM(J69:J70)</f>
        <v>14.46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1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201</v>
      </c>
      <c r="C70" s="203"/>
      <c r="D70" s="203" t="s">
        <v>68</v>
      </c>
      <c r="E70" s="203" t="s">
        <v>75</v>
      </c>
      <c r="F70" s="203" t="s">
        <v>68</v>
      </c>
      <c r="G70" s="203"/>
      <c r="H70" s="90"/>
      <c r="I70" s="90"/>
      <c r="J70" s="188"/>
      <c r="K70" s="81">
        <v>28</v>
      </c>
      <c r="L70" s="81">
        <v>21</v>
      </c>
      <c r="M70" s="81">
        <v>1</v>
      </c>
      <c r="N70" s="91">
        <v>6</v>
      </c>
      <c r="O70" s="92">
        <v>0</v>
      </c>
      <c r="P70" s="93">
        <f>N70+O70</f>
        <v>6</v>
      </c>
      <c r="Q70" s="82">
        <f>IFERROR(P70/M70,"-")</f>
        <v>6</v>
      </c>
      <c r="R70" s="81">
        <v>1</v>
      </c>
      <c r="S70" s="81">
        <v>1</v>
      </c>
      <c r="T70" s="82">
        <f>IFERROR(S70/(O70+P70),"-")</f>
        <v>0.16666666666667</v>
      </c>
      <c r="U70" s="182"/>
      <c r="V70" s="84">
        <v>1</v>
      </c>
      <c r="W70" s="82">
        <f>IF(P70=0,"-",V70/P70)</f>
        <v>0.16666666666667</v>
      </c>
      <c r="X70" s="186">
        <v>723000</v>
      </c>
      <c r="Y70" s="187">
        <f>IFERROR(X70/P70,"-")</f>
        <v>120500</v>
      </c>
      <c r="Z70" s="187">
        <f>IFERROR(X70/V70,"-")</f>
        <v>723000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3</v>
      </c>
      <c r="BO70" s="120">
        <f>IF(P70=0,"",IF(BN70=0,"",(BN70/P70)))</f>
        <v>0.5</v>
      </c>
      <c r="BP70" s="121">
        <v>1</v>
      </c>
      <c r="BQ70" s="122">
        <f>IFERROR(BP70/BN70,"-")</f>
        <v>0.33333333333333</v>
      </c>
      <c r="BR70" s="123">
        <v>723000</v>
      </c>
      <c r="BS70" s="124">
        <f>IFERROR(BR70/BN70,"-")</f>
        <v>241000</v>
      </c>
      <c r="BT70" s="125"/>
      <c r="BU70" s="125"/>
      <c r="BV70" s="125">
        <v>1</v>
      </c>
      <c r="BW70" s="126">
        <v>3</v>
      </c>
      <c r="BX70" s="127">
        <f>IF(P70=0,"",IF(BW70=0,"",(BW70/P70)))</f>
        <v>0.5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1</v>
      </c>
      <c r="CP70" s="141">
        <v>723000</v>
      </c>
      <c r="CQ70" s="141">
        <v>723000</v>
      </c>
      <c r="CR70" s="141"/>
      <c r="CS70" s="142" t="str">
        <f>IF(AND(CQ70=0,CR70=0),"",IF(AND(CQ70&lt;=100000,CR70&lt;=100000),"",IF(CQ70/CP70&gt;0.7,"男高",IF(CR70/CP70&gt;0.7,"女高",""))))</f>
        <v>男高</v>
      </c>
    </row>
    <row r="71" spans="1:98">
      <c r="A71" s="80">
        <f>AB71</f>
        <v>0</v>
      </c>
      <c r="B71" s="203" t="s">
        <v>202</v>
      </c>
      <c r="C71" s="203"/>
      <c r="D71" s="203" t="s">
        <v>68</v>
      </c>
      <c r="E71" s="203" t="s">
        <v>78</v>
      </c>
      <c r="F71" s="203" t="s">
        <v>63</v>
      </c>
      <c r="G71" s="203" t="s">
        <v>167</v>
      </c>
      <c r="H71" s="90" t="s">
        <v>73</v>
      </c>
      <c r="I71" s="205" t="s">
        <v>203</v>
      </c>
      <c r="J71" s="188">
        <v>50000</v>
      </c>
      <c r="K71" s="81">
        <v>4</v>
      </c>
      <c r="L71" s="81">
        <v>0</v>
      </c>
      <c r="M71" s="81">
        <v>25</v>
      </c>
      <c r="N71" s="91">
        <v>3</v>
      </c>
      <c r="O71" s="92">
        <v>0</v>
      </c>
      <c r="P71" s="93">
        <f>N71+O71</f>
        <v>3</v>
      </c>
      <c r="Q71" s="82">
        <f>IFERROR(P71/M71,"-")</f>
        <v>0.12</v>
      </c>
      <c r="R71" s="81">
        <v>0</v>
      </c>
      <c r="S71" s="81">
        <v>1</v>
      </c>
      <c r="T71" s="82">
        <f>IFERROR(S71/(O71+P71),"-")</f>
        <v>0.33333333333333</v>
      </c>
      <c r="U71" s="182">
        <f>IFERROR(J71/SUM(P71:P72),"-")</f>
        <v>7142.8571428571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SUM(X71:X72)-SUM(J71:J72)</f>
        <v>-50000</v>
      </c>
      <c r="AB71" s="85">
        <f>SUM(X71:X72)/SUM(J71:J72)</f>
        <v>0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>
        <v>2</v>
      </c>
      <c r="AN71" s="101">
        <f>IF(P71=0,"",IF(AM71=0,"",(AM71/P71)))</f>
        <v>0.66666666666667</v>
      </c>
      <c r="AO71" s="100"/>
      <c r="AP71" s="102">
        <f>IFERROR(AP71/AM71,"-")</f>
        <v>0</v>
      </c>
      <c r="AQ71" s="103"/>
      <c r="AR71" s="104">
        <f>IFERROR(AQ71/AM71,"-")</f>
        <v>0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1</v>
      </c>
      <c r="BF71" s="113">
        <f>IF(P71=0,"",IF(BE71=0,"",(BE71/P71)))</f>
        <v>0.33333333333333</v>
      </c>
      <c r="BG71" s="112"/>
      <c r="BH71" s="114">
        <f>IFERROR(BG71/BE71,"-")</f>
        <v>0</v>
      </c>
      <c r="BI71" s="115"/>
      <c r="BJ71" s="116">
        <f>IFERROR(BI71/BE71,"-")</f>
        <v>0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204</v>
      </c>
      <c r="C72" s="203"/>
      <c r="D72" s="203" t="s">
        <v>68</v>
      </c>
      <c r="E72" s="203" t="s">
        <v>78</v>
      </c>
      <c r="F72" s="203" t="s">
        <v>68</v>
      </c>
      <c r="G72" s="203"/>
      <c r="H72" s="90"/>
      <c r="I72" s="90"/>
      <c r="J72" s="188"/>
      <c r="K72" s="81">
        <v>23</v>
      </c>
      <c r="L72" s="81">
        <v>17</v>
      </c>
      <c r="M72" s="81">
        <v>2</v>
      </c>
      <c r="N72" s="91">
        <v>4</v>
      </c>
      <c r="O72" s="92">
        <v>0</v>
      </c>
      <c r="P72" s="93">
        <f>N72+O72</f>
        <v>4</v>
      </c>
      <c r="Q72" s="82">
        <f>IFERROR(P72/M72,"-")</f>
        <v>2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>
        <v>1</v>
      </c>
      <c r="AW72" s="107">
        <f>IF(P72=0,"",IF(AV72=0,"",(AV72/P72)))</f>
        <v>0.25</v>
      </c>
      <c r="AX72" s="106"/>
      <c r="AY72" s="108">
        <f>IFERROR(AX72/AV72,"-")</f>
        <v>0</v>
      </c>
      <c r="AZ72" s="109"/>
      <c r="BA72" s="110">
        <f>IFERROR(AZ72/AV72,"-")</f>
        <v>0</v>
      </c>
      <c r="BB72" s="111"/>
      <c r="BC72" s="111"/>
      <c r="BD72" s="111"/>
      <c r="BE72" s="112">
        <v>1</v>
      </c>
      <c r="BF72" s="113">
        <f>IF(P72=0,"",IF(BE72=0,"",(BE72/P72)))</f>
        <v>0.25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1</v>
      </c>
      <c r="BO72" s="120">
        <f>IF(P72=0,"",IF(BN72=0,"",(BN72/P72)))</f>
        <v>0.25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0.25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0.28</v>
      </c>
      <c r="B73" s="203" t="s">
        <v>205</v>
      </c>
      <c r="C73" s="203"/>
      <c r="D73" s="203" t="s">
        <v>68</v>
      </c>
      <c r="E73" s="203" t="s">
        <v>81</v>
      </c>
      <c r="F73" s="203" t="s">
        <v>63</v>
      </c>
      <c r="G73" s="203" t="s">
        <v>167</v>
      </c>
      <c r="H73" s="90" t="s">
        <v>73</v>
      </c>
      <c r="I73" s="90" t="s">
        <v>206</v>
      </c>
      <c r="J73" s="188">
        <v>50000</v>
      </c>
      <c r="K73" s="81">
        <v>7</v>
      </c>
      <c r="L73" s="81">
        <v>0</v>
      </c>
      <c r="M73" s="81">
        <v>10</v>
      </c>
      <c r="N73" s="91">
        <v>3</v>
      </c>
      <c r="O73" s="92">
        <v>0</v>
      </c>
      <c r="P73" s="93">
        <f>N73+O73</f>
        <v>3</v>
      </c>
      <c r="Q73" s="82">
        <f>IFERROR(P73/M73,"-")</f>
        <v>0.3</v>
      </c>
      <c r="R73" s="81">
        <v>1</v>
      </c>
      <c r="S73" s="81">
        <v>2</v>
      </c>
      <c r="T73" s="82">
        <f>IFERROR(S73/(O73+P73),"-")</f>
        <v>0.66666666666667</v>
      </c>
      <c r="U73" s="182">
        <f>IFERROR(J73/SUM(P73:P74),"-")</f>
        <v>12500</v>
      </c>
      <c r="V73" s="84">
        <v>1</v>
      </c>
      <c r="W73" s="82">
        <f>IF(P73=0,"-",V73/P73)</f>
        <v>0.33333333333333</v>
      </c>
      <c r="X73" s="186">
        <v>14000</v>
      </c>
      <c r="Y73" s="187">
        <f>IFERROR(X73/P73,"-")</f>
        <v>4666.6666666667</v>
      </c>
      <c r="Z73" s="187">
        <f>IFERROR(X73/V73,"-")</f>
        <v>14000</v>
      </c>
      <c r="AA73" s="188">
        <f>SUM(X73:X74)-SUM(J73:J74)</f>
        <v>-36000</v>
      </c>
      <c r="AB73" s="85">
        <f>SUM(X73:X74)/SUM(J73:J74)</f>
        <v>0.28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1</v>
      </c>
      <c r="AN73" s="101">
        <f>IF(P73=0,"",IF(AM73=0,"",(AM73/P73)))</f>
        <v>0.33333333333333</v>
      </c>
      <c r="AO73" s="100"/>
      <c r="AP73" s="102">
        <f>IFERROR(AP73/AM73,"-")</f>
        <v>0</v>
      </c>
      <c r="AQ73" s="103"/>
      <c r="AR73" s="104">
        <f>IFERROR(AQ73/AM73,"-")</f>
        <v>0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2</v>
      </c>
      <c r="BF73" s="113">
        <f>IF(P73=0,"",IF(BE73=0,"",(BE73/P73)))</f>
        <v>0.66666666666667</v>
      </c>
      <c r="BG73" s="112">
        <v>1</v>
      </c>
      <c r="BH73" s="114">
        <f>IFERROR(BG73/BE73,"-")</f>
        <v>0.5</v>
      </c>
      <c r="BI73" s="115">
        <v>14000</v>
      </c>
      <c r="BJ73" s="116">
        <f>IFERROR(BI73/BE73,"-")</f>
        <v>7000</v>
      </c>
      <c r="BK73" s="117"/>
      <c r="BL73" s="117"/>
      <c r="BM73" s="117">
        <v>1</v>
      </c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14000</v>
      </c>
      <c r="CQ73" s="141">
        <v>14000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207</v>
      </c>
      <c r="C74" s="203"/>
      <c r="D74" s="203" t="s">
        <v>68</v>
      </c>
      <c r="E74" s="203" t="s">
        <v>81</v>
      </c>
      <c r="F74" s="203" t="s">
        <v>68</v>
      </c>
      <c r="G74" s="203"/>
      <c r="H74" s="90"/>
      <c r="I74" s="90"/>
      <c r="J74" s="188"/>
      <c r="K74" s="81">
        <v>24</v>
      </c>
      <c r="L74" s="81">
        <v>12</v>
      </c>
      <c r="M74" s="81">
        <v>4</v>
      </c>
      <c r="N74" s="91">
        <v>1</v>
      </c>
      <c r="O74" s="92">
        <v>0</v>
      </c>
      <c r="P74" s="93">
        <f>N74+O74</f>
        <v>1</v>
      </c>
      <c r="Q74" s="82">
        <f>IFERROR(P74/M74,"-")</f>
        <v>0.25</v>
      </c>
      <c r="R74" s="81">
        <v>0</v>
      </c>
      <c r="S74" s="81">
        <v>0</v>
      </c>
      <c r="T74" s="82">
        <f>IFERROR(S74/(O74+P74),"-")</f>
        <v>0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1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</v>
      </c>
      <c r="B75" s="203" t="s">
        <v>208</v>
      </c>
      <c r="C75" s="203"/>
      <c r="D75" s="203" t="s">
        <v>118</v>
      </c>
      <c r="E75" s="203" t="s">
        <v>71</v>
      </c>
      <c r="F75" s="203" t="s">
        <v>63</v>
      </c>
      <c r="G75" s="203" t="s">
        <v>134</v>
      </c>
      <c r="H75" s="90" t="s">
        <v>209</v>
      </c>
      <c r="I75" s="205" t="s">
        <v>203</v>
      </c>
      <c r="J75" s="188">
        <v>30000</v>
      </c>
      <c r="K75" s="81">
        <v>4</v>
      </c>
      <c r="L75" s="81">
        <v>0</v>
      </c>
      <c r="M75" s="81">
        <v>19</v>
      </c>
      <c r="N75" s="91">
        <v>2</v>
      </c>
      <c r="O75" s="92">
        <v>0</v>
      </c>
      <c r="P75" s="93">
        <f>N75+O75</f>
        <v>2</v>
      </c>
      <c r="Q75" s="82">
        <f>IFERROR(P75/M75,"-")</f>
        <v>0.10526315789474</v>
      </c>
      <c r="R75" s="81">
        <v>0</v>
      </c>
      <c r="S75" s="81">
        <v>1</v>
      </c>
      <c r="T75" s="82">
        <f>IFERROR(S75/(O75+P75),"-")</f>
        <v>0.5</v>
      </c>
      <c r="U75" s="182">
        <f>IFERROR(J75/SUM(P75:P76),"-")</f>
        <v>10000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-30000</v>
      </c>
      <c r="AB75" s="85">
        <f>SUM(X75:X76)/SUM(J75:J76)</f>
        <v>0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2</v>
      </c>
      <c r="BF75" s="113">
        <f>IF(P75=0,"",IF(BE75=0,"",(BE75/P75)))</f>
        <v>1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210</v>
      </c>
      <c r="C76" s="203"/>
      <c r="D76" s="203" t="s">
        <v>118</v>
      </c>
      <c r="E76" s="203" t="s">
        <v>71</v>
      </c>
      <c r="F76" s="203" t="s">
        <v>68</v>
      </c>
      <c r="G76" s="203"/>
      <c r="H76" s="90"/>
      <c r="I76" s="90"/>
      <c r="J76" s="188"/>
      <c r="K76" s="81">
        <v>35</v>
      </c>
      <c r="L76" s="81">
        <v>8</v>
      </c>
      <c r="M76" s="81">
        <v>4</v>
      </c>
      <c r="N76" s="91">
        <v>1</v>
      </c>
      <c r="O76" s="92">
        <v>0</v>
      </c>
      <c r="P76" s="93">
        <f>N76+O76</f>
        <v>1</v>
      </c>
      <c r="Q76" s="82">
        <f>IFERROR(P76/M76,"-")</f>
        <v>0.25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1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</v>
      </c>
      <c r="B77" s="203" t="s">
        <v>211</v>
      </c>
      <c r="C77" s="203"/>
      <c r="D77" s="203" t="s">
        <v>118</v>
      </c>
      <c r="E77" s="203" t="s">
        <v>75</v>
      </c>
      <c r="F77" s="203" t="s">
        <v>63</v>
      </c>
      <c r="G77" s="203" t="s">
        <v>134</v>
      </c>
      <c r="H77" s="90" t="s">
        <v>209</v>
      </c>
      <c r="I77" s="204" t="s">
        <v>66</v>
      </c>
      <c r="J77" s="188">
        <v>30000</v>
      </c>
      <c r="K77" s="81">
        <v>4</v>
      </c>
      <c r="L77" s="81">
        <v>0</v>
      </c>
      <c r="M77" s="81">
        <v>26</v>
      </c>
      <c r="N77" s="91">
        <v>2</v>
      </c>
      <c r="O77" s="92">
        <v>0</v>
      </c>
      <c r="P77" s="93">
        <f>N77+O77</f>
        <v>2</v>
      </c>
      <c r="Q77" s="82">
        <f>IFERROR(P77/M77,"-")</f>
        <v>0.076923076923077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10000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-30000</v>
      </c>
      <c r="AB77" s="85">
        <f>SUM(X77:X78)/SUM(J77:J78)</f>
        <v>0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1</v>
      </c>
      <c r="AW77" s="107">
        <f>IF(P77=0,"",IF(AV77=0,"",(AV77/P77)))</f>
        <v>0.5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0.5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212</v>
      </c>
      <c r="C78" s="203"/>
      <c r="D78" s="203" t="s">
        <v>118</v>
      </c>
      <c r="E78" s="203" t="s">
        <v>75</v>
      </c>
      <c r="F78" s="203" t="s">
        <v>68</v>
      </c>
      <c r="G78" s="203"/>
      <c r="H78" s="90"/>
      <c r="I78" s="90"/>
      <c r="J78" s="188"/>
      <c r="K78" s="81">
        <v>11</v>
      </c>
      <c r="L78" s="81">
        <v>10</v>
      </c>
      <c r="M78" s="81">
        <v>1</v>
      </c>
      <c r="N78" s="91">
        <v>1</v>
      </c>
      <c r="O78" s="92">
        <v>0</v>
      </c>
      <c r="P78" s="93">
        <f>N78+O78</f>
        <v>1</v>
      </c>
      <c r="Q78" s="82">
        <f>IFERROR(P78/M78,"-")</f>
        <v>1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1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</v>
      </c>
      <c r="B79" s="203" t="s">
        <v>213</v>
      </c>
      <c r="C79" s="203"/>
      <c r="D79" s="203" t="s">
        <v>118</v>
      </c>
      <c r="E79" s="203" t="s">
        <v>78</v>
      </c>
      <c r="F79" s="203" t="s">
        <v>63</v>
      </c>
      <c r="G79" s="203" t="s">
        <v>134</v>
      </c>
      <c r="H79" s="90" t="s">
        <v>209</v>
      </c>
      <c r="I79" s="205" t="s">
        <v>179</v>
      </c>
      <c r="J79" s="188">
        <v>30000</v>
      </c>
      <c r="K79" s="81">
        <v>2</v>
      </c>
      <c r="L79" s="81">
        <v>0</v>
      </c>
      <c r="M79" s="81">
        <v>20</v>
      </c>
      <c r="N79" s="91">
        <v>1</v>
      </c>
      <c r="O79" s="92">
        <v>0</v>
      </c>
      <c r="P79" s="93">
        <f>N79+O79</f>
        <v>1</v>
      </c>
      <c r="Q79" s="82">
        <f>IFERROR(P79/M79,"-")</f>
        <v>0.05</v>
      </c>
      <c r="R79" s="81">
        <v>0</v>
      </c>
      <c r="S79" s="81">
        <v>0</v>
      </c>
      <c r="T79" s="82">
        <f>IFERROR(S79/(O79+P79),"-")</f>
        <v>0</v>
      </c>
      <c r="U79" s="182">
        <f>IFERROR(J79/SUM(P79:P80),"-")</f>
        <v>15000</v>
      </c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>
        <f>SUM(X79:X80)-SUM(J79:J80)</f>
        <v>-30000</v>
      </c>
      <c r="AB79" s="85">
        <f>SUM(X79:X80)/SUM(J79:J80)</f>
        <v>0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1</v>
      </c>
      <c r="BF79" s="113">
        <f>IF(P79=0,"",IF(BE79=0,"",(BE79/P79)))</f>
        <v>1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/>
      <c r="BO79" s="120">
        <f>IF(P79=0,"",IF(BN79=0,"",(BN79/P79)))</f>
        <v>0</v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214</v>
      </c>
      <c r="C80" s="203"/>
      <c r="D80" s="203" t="s">
        <v>118</v>
      </c>
      <c r="E80" s="203" t="s">
        <v>78</v>
      </c>
      <c r="F80" s="203" t="s">
        <v>68</v>
      </c>
      <c r="G80" s="203"/>
      <c r="H80" s="90"/>
      <c r="I80" s="90"/>
      <c r="J80" s="188"/>
      <c r="K80" s="81">
        <v>33</v>
      </c>
      <c r="L80" s="81">
        <v>5</v>
      </c>
      <c r="M80" s="81">
        <v>0</v>
      </c>
      <c r="N80" s="91">
        <v>1</v>
      </c>
      <c r="O80" s="92">
        <v>0</v>
      </c>
      <c r="P80" s="93">
        <f>N80+O80</f>
        <v>1</v>
      </c>
      <c r="Q80" s="82" t="str">
        <f>IFERROR(P80/M80,"-")</f>
        <v>-</v>
      </c>
      <c r="R80" s="81">
        <v>0</v>
      </c>
      <c r="S80" s="81">
        <v>1</v>
      </c>
      <c r="T80" s="82">
        <f>IFERROR(S80/(O80+P80),"-")</f>
        <v>1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1</v>
      </c>
      <c r="BO80" s="120">
        <f>IF(P80=0,"",IF(BN80=0,"",(BN80/P80)))</f>
        <v>1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0.33333333333333</v>
      </c>
      <c r="B81" s="203" t="s">
        <v>215</v>
      </c>
      <c r="C81" s="203"/>
      <c r="D81" s="203" t="s">
        <v>118</v>
      </c>
      <c r="E81" s="203" t="s">
        <v>81</v>
      </c>
      <c r="F81" s="203" t="s">
        <v>63</v>
      </c>
      <c r="G81" s="203" t="s">
        <v>134</v>
      </c>
      <c r="H81" s="90" t="s">
        <v>209</v>
      </c>
      <c r="I81" s="204" t="s">
        <v>146</v>
      </c>
      <c r="J81" s="188">
        <v>30000</v>
      </c>
      <c r="K81" s="81">
        <v>1</v>
      </c>
      <c r="L81" s="81">
        <v>0</v>
      </c>
      <c r="M81" s="81">
        <v>19</v>
      </c>
      <c r="N81" s="91">
        <v>0</v>
      </c>
      <c r="O81" s="92">
        <v>0</v>
      </c>
      <c r="P81" s="93">
        <f>N81+O81</f>
        <v>0</v>
      </c>
      <c r="Q81" s="82">
        <f>IFERROR(P81/M81,"-")</f>
        <v>0</v>
      </c>
      <c r="R81" s="81">
        <v>0</v>
      </c>
      <c r="S81" s="81">
        <v>0</v>
      </c>
      <c r="T81" s="82" t="str">
        <f>IFERROR(S81/(O81+P81),"-")</f>
        <v>-</v>
      </c>
      <c r="U81" s="182">
        <f>IFERROR(J81/SUM(P81:P82),"-")</f>
        <v>30000</v>
      </c>
      <c r="V81" s="84">
        <v>0</v>
      </c>
      <c r="W81" s="82" t="str">
        <f>IF(P81=0,"-",V81/P81)</f>
        <v>-</v>
      </c>
      <c r="X81" s="186">
        <v>0</v>
      </c>
      <c r="Y81" s="187" t="str">
        <f>IFERROR(X81/P81,"-")</f>
        <v>-</v>
      </c>
      <c r="Z81" s="187" t="str">
        <f>IFERROR(X81/V81,"-")</f>
        <v>-</v>
      </c>
      <c r="AA81" s="188">
        <f>SUM(X81:X82)-SUM(J81:J82)</f>
        <v>-20000</v>
      </c>
      <c r="AB81" s="85">
        <f>SUM(X81:X82)/SUM(J81:J82)</f>
        <v>0.33333333333333</v>
      </c>
      <c r="AC81" s="79"/>
      <c r="AD81" s="94"/>
      <c r="AE81" s="95" t="str">
        <f>IF(P81=0,"",IF(AD81=0,"",(AD81/P81)))</f>
        <v/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 t="str">
        <f>IF(P81=0,"",IF(AM81=0,"",(AM81/P81)))</f>
        <v/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 t="str">
        <f>IF(P81=0,"",IF(AV81=0,"",(AV81/P81)))</f>
        <v/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 t="str">
        <f>IF(P81=0,"",IF(BE81=0,"",(BE81/P81)))</f>
        <v/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 t="str">
        <f>IF(P81=0,"",IF(BN81=0,"",(BN81/P81)))</f>
        <v/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 t="str">
        <f>IF(P81=0,"",IF(BW81=0,"",(BW81/P81)))</f>
        <v/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 t="str">
        <f>IF(P81=0,"",IF(CF81=0,"",(CF81/P81)))</f>
        <v/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216</v>
      </c>
      <c r="C82" s="203"/>
      <c r="D82" s="203" t="s">
        <v>118</v>
      </c>
      <c r="E82" s="203" t="s">
        <v>81</v>
      </c>
      <c r="F82" s="203" t="s">
        <v>68</v>
      </c>
      <c r="G82" s="203"/>
      <c r="H82" s="90"/>
      <c r="I82" s="90"/>
      <c r="J82" s="188"/>
      <c r="K82" s="81">
        <v>5</v>
      </c>
      <c r="L82" s="81">
        <v>5</v>
      </c>
      <c r="M82" s="81">
        <v>0</v>
      </c>
      <c r="N82" s="91">
        <v>1</v>
      </c>
      <c r="O82" s="92">
        <v>0</v>
      </c>
      <c r="P82" s="93">
        <f>N82+O82</f>
        <v>1</v>
      </c>
      <c r="Q82" s="82" t="str">
        <f>IFERROR(P82/M82,"-")</f>
        <v>-</v>
      </c>
      <c r="R82" s="81">
        <v>1</v>
      </c>
      <c r="S82" s="81">
        <v>0</v>
      </c>
      <c r="T82" s="82">
        <f>IFERROR(S82/(O82+P82),"-")</f>
        <v>0</v>
      </c>
      <c r="U82" s="182"/>
      <c r="V82" s="84">
        <v>1</v>
      </c>
      <c r="W82" s="82">
        <f>IF(P82=0,"-",V82/P82)</f>
        <v>1</v>
      </c>
      <c r="X82" s="186">
        <v>10000</v>
      </c>
      <c r="Y82" s="187">
        <f>IFERROR(X82/P82,"-")</f>
        <v>10000</v>
      </c>
      <c r="Z82" s="187">
        <f>IFERROR(X82/V82,"-")</f>
        <v>10000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>
        <f>IF(P82=0,"",IF(BN82=0,"",(BN82/P82)))</f>
        <v>0</v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>
        <v>1</v>
      </c>
      <c r="BX82" s="127">
        <f>IF(P82=0,"",IF(BW82=0,"",(BW82/P82)))</f>
        <v>1</v>
      </c>
      <c r="BY82" s="128">
        <v>1</v>
      </c>
      <c r="BZ82" s="129">
        <f>IFERROR(BY82/BW82,"-")</f>
        <v>1</v>
      </c>
      <c r="CA82" s="130">
        <v>10000</v>
      </c>
      <c r="CB82" s="131">
        <f>IFERROR(CA82/BW82,"-")</f>
        <v>10000</v>
      </c>
      <c r="CC82" s="132"/>
      <c r="CD82" s="132">
        <v>1</v>
      </c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10000</v>
      </c>
      <c r="CQ82" s="141">
        <v>10000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>
        <f>AB83</f>
        <v>0</v>
      </c>
      <c r="B83" s="203" t="s">
        <v>217</v>
      </c>
      <c r="C83" s="203"/>
      <c r="D83" s="203" t="s">
        <v>118</v>
      </c>
      <c r="E83" s="203" t="s">
        <v>71</v>
      </c>
      <c r="F83" s="203" t="s">
        <v>63</v>
      </c>
      <c r="G83" s="203" t="s">
        <v>134</v>
      </c>
      <c r="H83" s="90" t="s">
        <v>209</v>
      </c>
      <c r="I83" s="205" t="s">
        <v>158</v>
      </c>
      <c r="J83" s="188">
        <v>30000</v>
      </c>
      <c r="K83" s="81">
        <v>1</v>
      </c>
      <c r="L83" s="81">
        <v>0</v>
      </c>
      <c r="M83" s="81">
        <v>12</v>
      </c>
      <c r="N83" s="91">
        <v>1</v>
      </c>
      <c r="O83" s="92">
        <v>0</v>
      </c>
      <c r="P83" s="93">
        <f>N83+O83</f>
        <v>1</v>
      </c>
      <c r="Q83" s="82">
        <f>IFERROR(P83/M83,"-")</f>
        <v>0.083333333333333</v>
      </c>
      <c r="R83" s="81">
        <v>0</v>
      </c>
      <c r="S83" s="81">
        <v>0</v>
      </c>
      <c r="T83" s="82">
        <f>IFERROR(S83/(O83+P83),"-")</f>
        <v>0</v>
      </c>
      <c r="U83" s="182">
        <f>IFERROR(J83/SUM(P83:P84),"-")</f>
        <v>15000</v>
      </c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>
        <f>SUM(X83:X84)-SUM(J83:J84)</f>
        <v>-30000</v>
      </c>
      <c r="AB83" s="85">
        <f>SUM(X83:X84)/SUM(J83:J84)</f>
        <v>0</v>
      </c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1</v>
      </c>
      <c r="BF83" s="113">
        <f>IF(P83=0,"",IF(BE83=0,"",(BE83/P83)))</f>
        <v>1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/>
      <c r="BO83" s="120">
        <f>IF(P83=0,"",IF(BN83=0,"",(BN83/P83)))</f>
        <v>0</v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218</v>
      </c>
      <c r="C84" s="203"/>
      <c r="D84" s="203" t="s">
        <v>118</v>
      </c>
      <c r="E84" s="203" t="s">
        <v>71</v>
      </c>
      <c r="F84" s="203" t="s">
        <v>68</v>
      </c>
      <c r="G84" s="203"/>
      <c r="H84" s="90"/>
      <c r="I84" s="90"/>
      <c r="J84" s="188"/>
      <c r="K84" s="81">
        <v>34</v>
      </c>
      <c r="L84" s="81">
        <v>7</v>
      </c>
      <c r="M84" s="81">
        <v>0</v>
      </c>
      <c r="N84" s="91">
        <v>1</v>
      </c>
      <c r="O84" s="92">
        <v>0</v>
      </c>
      <c r="P84" s="93">
        <f>N84+O84</f>
        <v>1</v>
      </c>
      <c r="Q84" s="82" t="str">
        <f>IFERROR(P84/M84,"-")</f>
        <v>-</v>
      </c>
      <c r="R84" s="81">
        <v>0</v>
      </c>
      <c r="S84" s="81">
        <v>0</v>
      </c>
      <c r="T84" s="82">
        <f>IFERROR(S84/(O84+P84),"-")</f>
        <v>0</v>
      </c>
      <c r="U84" s="182"/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1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/>
      <c r="BO84" s="120">
        <f>IF(P84=0,"",IF(BN84=0,"",(BN84/P84)))</f>
        <v>0</v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>
        <f>AB85</f>
        <v>0.16666666666667</v>
      </c>
      <c r="B85" s="203" t="s">
        <v>219</v>
      </c>
      <c r="C85" s="203"/>
      <c r="D85" s="203" t="s">
        <v>118</v>
      </c>
      <c r="E85" s="203" t="s">
        <v>75</v>
      </c>
      <c r="F85" s="203" t="s">
        <v>63</v>
      </c>
      <c r="G85" s="203" t="s">
        <v>134</v>
      </c>
      <c r="H85" s="90" t="s">
        <v>209</v>
      </c>
      <c r="I85" s="204" t="s">
        <v>169</v>
      </c>
      <c r="J85" s="188">
        <v>30000</v>
      </c>
      <c r="K85" s="81">
        <v>8</v>
      </c>
      <c r="L85" s="81">
        <v>0</v>
      </c>
      <c r="M85" s="81">
        <v>28</v>
      </c>
      <c r="N85" s="91">
        <v>2</v>
      </c>
      <c r="O85" s="92">
        <v>0</v>
      </c>
      <c r="P85" s="93">
        <f>N85+O85</f>
        <v>2</v>
      </c>
      <c r="Q85" s="82">
        <f>IFERROR(P85/M85,"-")</f>
        <v>0.071428571428571</v>
      </c>
      <c r="R85" s="81">
        <v>0</v>
      </c>
      <c r="S85" s="81">
        <v>0</v>
      </c>
      <c r="T85" s="82">
        <f>IFERROR(S85/(O85+P85),"-")</f>
        <v>0</v>
      </c>
      <c r="U85" s="182">
        <f>IFERROR(J85/SUM(P85:P86),"-")</f>
        <v>10000</v>
      </c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>
        <f>SUM(X85:X86)-SUM(J85:J86)</f>
        <v>-25000</v>
      </c>
      <c r="AB85" s="85">
        <f>SUM(X85:X86)/SUM(J85:J86)</f>
        <v>0.16666666666667</v>
      </c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1</v>
      </c>
      <c r="BF85" s="113">
        <f>IF(P85=0,"",IF(BE85=0,"",(BE85/P85)))</f>
        <v>0.5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>
        <v>1</v>
      </c>
      <c r="BO85" s="120">
        <f>IF(P85=0,"",IF(BN85=0,"",(BN85/P85)))</f>
        <v>0.5</v>
      </c>
      <c r="BP85" s="121"/>
      <c r="BQ85" s="122">
        <f>IFERROR(BP85/BN85,"-")</f>
        <v>0</v>
      </c>
      <c r="BR85" s="123"/>
      <c r="BS85" s="124">
        <f>IFERROR(BR85/BN85,"-")</f>
        <v>0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220</v>
      </c>
      <c r="C86" s="203"/>
      <c r="D86" s="203" t="s">
        <v>118</v>
      </c>
      <c r="E86" s="203" t="s">
        <v>75</v>
      </c>
      <c r="F86" s="203" t="s">
        <v>68</v>
      </c>
      <c r="G86" s="203"/>
      <c r="H86" s="90"/>
      <c r="I86" s="90"/>
      <c r="J86" s="188"/>
      <c r="K86" s="81">
        <v>7</v>
      </c>
      <c r="L86" s="81">
        <v>6</v>
      </c>
      <c r="M86" s="81">
        <v>3</v>
      </c>
      <c r="N86" s="91">
        <v>1</v>
      </c>
      <c r="O86" s="92">
        <v>0</v>
      </c>
      <c r="P86" s="93">
        <f>N86+O86</f>
        <v>1</v>
      </c>
      <c r="Q86" s="82">
        <f>IFERROR(P86/M86,"-")</f>
        <v>0.33333333333333</v>
      </c>
      <c r="R86" s="81">
        <v>1</v>
      </c>
      <c r="S86" s="81">
        <v>0</v>
      </c>
      <c r="T86" s="82">
        <f>IFERROR(S86/(O86+P86),"-")</f>
        <v>0</v>
      </c>
      <c r="U86" s="182"/>
      <c r="V86" s="84">
        <v>1</v>
      </c>
      <c r="W86" s="82">
        <f>IF(P86=0,"-",V86/P86)</f>
        <v>1</v>
      </c>
      <c r="X86" s="186">
        <v>5000</v>
      </c>
      <c r="Y86" s="187">
        <f>IFERROR(X86/P86,"-")</f>
        <v>5000</v>
      </c>
      <c r="Z86" s="187">
        <f>IFERROR(X86/V86,"-")</f>
        <v>5000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/>
      <c r="BO86" s="120">
        <f>IF(P86=0,"",IF(BN86=0,"",(BN86/P86)))</f>
        <v>0</v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>
        <v>1</v>
      </c>
      <c r="BX86" s="127">
        <f>IF(P86=0,"",IF(BW86=0,"",(BW86/P86)))</f>
        <v>1</v>
      </c>
      <c r="BY86" s="128">
        <v>1</v>
      </c>
      <c r="BZ86" s="129">
        <f>IFERROR(BY86/BW86,"-")</f>
        <v>1</v>
      </c>
      <c r="CA86" s="130">
        <v>5000</v>
      </c>
      <c r="CB86" s="131">
        <f>IFERROR(CA86/BW86,"-")</f>
        <v>5000</v>
      </c>
      <c r="CC86" s="132">
        <v>1</v>
      </c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1</v>
      </c>
      <c r="CP86" s="141">
        <v>5000</v>
      </c>
      <c r="CQ86" s="141">
        <v>5000</v>
      </c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>
        <f>AB87</f>
        <v>0</v>
      </c>
      <c r="B87" s="203" t="s">
        <v>221</v>
      </c>
      <c r="C87" s="203"/>
      <c r="D87" s="203" t="s">
        <v>118</v>
      </c>
      <c r="E87" s="203" t="s">
        <v>78</v>
      </c>
      <c r="F87" s="203" t="s">
        <v>63</v>
      </c>
      <c r="G87" s="203" t="s">
        <v>134</v>
      </c>
      <c r="H87" s="90" t="s">
        <v>209</v>
      </c>
      <c r="I87" s="205" t="s">
        <v>164</v>
      </c>
      <c r="J87" s="188">
        <v>30000</v>
      </c>
      <c r="K87" s="81">
        <v>2</v>
      </c>
      <c r="L87" s="81">
        <v>0</v>
      </c>
      <c r="M87" s="81">
        <v>17</v>
      </c>
      <c r="N87" s="91">
        <v>0</v>
      </c>
      <c r="O87" s="92">
        <v>0</v>
      </c>
      <c r="P87" s="93">
        <f>N87+O87</f>
        <v>0</v>
      </c>
      <c r="Q87" s="82">
        <f>IFERROR(P87/M87,"-")</f>
        <v>0</v>
      </c>
      <c r="R87" s="81">
        <v>0</v>
      </c>
      <c r="S87" s="81">
        <v>0</v>
      </c>
      <c r="T87" s="82" t="str">
        <f>IFERROR(S87/(O87+P87),"-")</f>
        <v>-</v>
      </c>
      <c r="U87" s="182">
        <f>IFERROR(J87/SUM(P87:P88),"-")</f>
        <v>30000</v>
      </c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>
        <f>SUM(X87:X88)-SUM(J87:J88)</f>
        <v>-30000</v>
      </c>
      <c r="AB87" s="85">
        <f>SUM(X87:X88)/SUM(J87:J88)</f>
        <v>0</v>
      </c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222</v>
      </c>
      <c r="C88" s="203"/>
      <c r="D88" s="203" t="s">
        <v>118</v>
      </c>
      <c r="E88" s="203" t="s">
        <v>78</v>
      </c>
      <c r="F88" s="203" t="s">
        <v>68</v>
      </c>
      <c r="G88" s="203"/>
      <c r="H88" s="90"/>
      <c r="I88" s="90"/>
      <c r="J88" s="188"/>
      <c r="K88" s="81">
        <v>44</v>
      </c>
      <c r="L88" s="81">
        <v>13</v>
      </c>
      <c r="M88" s="81">
        <v>6</v>
      </c>
      <c r="N88" s="91">
        <v>1</v>
      </c>
      <c r="O88" s="92">
        <v>0</v>
      </c>
      <c r="P88" s="93">
        <f>N88+O88</f>
        <v>1</v>
      </c>
      <c r="Q88" s="82">
        <f>IFERROR(P88/M88,"-")</f>
        <v>0.16666666666667</v>
      </c>
      <c r="R88" s="81">
        <v>0</v>
      </c>
      <c r="S88" s="81">
        <v>0</v>
      </c>
      <c r="T88" s="82">
        <f>IFERROR(S88/(O88+P88),"-")</f>
        <v>0</v>
      </c>
      <c r="U88" s="182"/>
      <c r="V88" s="84">
        <v>0</v>
      </c>
      <c r="W88" s="82">
        <f>IF(P88=0,"-",V88/P88)</f>
        <v>0</v>
      </c>
      <c r="X88" s="186">
        <v>0</v>
      </c>
      <c r="Y88" s="187">
        <f>IFERROR(X88/P88,"-")</f>
        <v>0</v>
      </c>
      <c r="Z88" s="187" t="str">
        <f>IFERROR(X88/V88,"-")</f>
        <v>-</v>
      </c>
      <c r="AA88" s="188"/>
      <c r="AB88" s="85"/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>
        <f>IF(P88=0,"",IF(BE88=0,"",(BE88/P88)))</f>
        <v>0</v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>
        <v>1</v>
      </c>
      <c r="BO88" s="120">
        <f>IF(P88=0,"",IF(BN88=0,"",(BN88/P88)))</f>
        <v>1</v>
      </c>
      <c r="BP88" s="121"/>
      <c r="BQ88" s="122">
        <f>IFERROR(BP88/BN88,"-")</f>
        <v>0</v>
      </c>
      <c r="BR88" s="123"/>
      <c r="BS88" s="124">
        <f>IFERROR(BR88/BN88,"-")</f>
        <v>0</v>
      </c>
      <c r="BT88" s="125"/>
      <c r="BU88" s="125"/>
      <c r="BV88" s="125"/>
      <c r="BW88" s="126"/>
      <c r="BX88" s="127">
        <f>IF(P88=0,"",IF(BW88=0,"",(BW88/P88)))</f>
        <v>0</v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>
        <f>AB89</f>
        <v>0.1</v>
      </c>
      <c r="B89" s="203" t="s">
        <v>223</v>
      </c>
      <c r="C89" s="203"/>
      <c r="D89" s="203" t="s">
        <v>118</v>
      </c>
      <c r="E89" s="203" t="s">
        <v>81</v>
      </c>
      <c r="F89" s="203" t="s">
        <v>63</v>
      </c>
      <c r="G89" s="203" t="s">
        <v>134</v>
      </c>
      <c r="H89" s="90" t="s">
        <v>209</v>
      </c>
      <c r="I89" s="204" t="s">
        <v>150</v>
      </c>
      <c r="J89" s="188">
        <v>30000</v>
      </c>
      <c r="K89" s="81">
        <v>2</v>
      </c>
      <c r="L89" s="81">
        <v>0</v>
      </c>
      <c r="M89" s="81">
        <v>19</v>
      </c>
      <c r="N89" s="91">
        <v>1</v>
      </c>
      <c r="O89" s="92">
        <v>0</v>
      </c>
      <c r="P89" s="93">
        <f>N89+O89</f>
        <v>1</v>
      </c>
      <c r="Q89" s="82">
        <f>IFERROR(P89/M89,"-")</f>
        <v>0.052631578947368</v>
      </c>
      <c r="R89" s="81">
        <v>1</v>
      </c>
      <c r="S89" s="81">
        <v>0</v>
      </c>
      <c r="T89" s="82">
        <f>IFERROR(S89/(O89+P89),"-")</f>
        <v>0</v>
      </c>
      <c r="U89" s="182">
        <f>IFERROR(J89/SUM(P89:P90),"-")</f>
        <v>30000</v>
      </c>
      <c r="V89" s="84">
        <v>1</v>
      </c>
      <c r="W89" s="82">
        <f>IF(P89=0,"-",V89/P89)</f>
        <v>1</v>
      </c>
      <c r="X89" s="186">
        <v>3000</v>
      </c>
      <c r="Y89" s="187">
        <f>IFERROR(X89/P89,"-")</f>
        <v>3000</v>
      </c>
      <c r="Z89" s="187">
        <f>IFERROR(X89/V89,"-")</f>
        <v>3000</v>
      </c>
      <c r="AA89" s="188">
        <f>SUM(X89:X90)-SUM(J89:J90)</f>
        <v>-27000</v>
      </c>
      <c r="AB89" s="85">
        <f>SUM(X89:X90)/SUM(J89:J90)</f>
        <v>0.1</v>
      </c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>
        <f>IF(P89=0,"",IF(BE89=0,"",(BE89/P89)))</f>
        <v>0</v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>
        <v>1</v>
      </c>
      <c r="BO89" s="120">
        <f>IF(P89=0,"",IF(BN89=0,"",(BN89/P89)))</f>
        <v>1</v>
      </c>
      <c r="BP89" s="121">
        <v>1</v>
      </c>
      <c r="BQ89" s="122">
        <f>IFERROR(BP89/BN89,"-")</f>
        <v>1</v>
      </c>
      <c r="BR89" s="123">
        <v>3000</v>
      </c>
      <c r="BS89" s="124">
        <f>IFERROR(BR89/BN89,"-")</f>
        <v>3000</v>
      </c>
      <c r="BT89" s="125">
        <v>1</v>
      </c>
      <c r="BU89" s="125"/>
      <c r="BV89" s="125"/>
      <c r="BW89" s="126"/>
      <c r="BX89" s="127">
        <f>IF(P89=0,"",IF(BW89=0,"",(BW89/P89)))</f>
        <v>0</v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1</v>
      </c>
      <c r="CP89" s="141">
        <v>3000</v>
      </c>
      <c r="CQ89" s="141">
        <v>3000</v>
      </c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224</v>
      </c>
      <c r="C90" s="203"/>
      <c r="D90" s="203" t="s">
        <v>118</v>
      </c>
      <c r="E90" s="203" t="s">
        <v>81</v>
      </c>
      <c r="F90" s="203" t="s">
        <v>68</v>
      </c>
      <c r="G90" s="203"/>
      <c r="H90" s="90"/>
      <c r="I90" s="90"/>
      <c r="J90" s="188"/>
      <c r="K90" s="81">
        <v>5</v>
      </c>
      <c r="L90" s="81">
        <v>4</v>
      </c>
      <c r="M90" s="81">
        <v>0</v>
      </c>
      <c r="N90" s="91">
        <v>0</v>
      </c>
      <c r="O90" s="92">
        <v>0</v>
      </c>
      <c r="P90" s="93">
        <f>N90+O90</f>
        <v>0</v>
      </c>
      <c r="Q90" s="82" t="str">
        <f>IFERROR(P90/M90,"-")</f>
        <v>-</v>
      </c>
      <c r="R90" s="81">
        <v>0</v>
      </c>
      <c r="S90" s="81">
        <v>0</v>
      </c>
      <c r="T90" s="82" t="str">
        <f>IFERROR(S90/(O90+P90),"-")</f>
        <v>-</v>
      </c>
      <c r="U90" s="182"/>
      <c r="V90" s="84">
        <v>0</v>
      </c>
      <c r="W90" s="82" t="str">
        <f>IF(P90=0,"-",V90/P90)</f>
        <v>-</v>
      </c>
      <c r="X90" s="186">
        <v>0</v>
      </c>
      <c r="Y90" s="187" t="str">
        <f>IFERROR(X90/P90,"-")</f>
        <v>-</v>
      </c>
      <c r="Z90" s="187" t="str">
        <f>IFERROR(X90/V90,"-")</f>
        <v>-</v>
      </c>
      <c r="AA90" s="188"/>
      <c r="AB90" s="85"/>
      <c r="AC90" s="79"/>
      <c r="AD90" s="94"/>
      <c r="AE90" s="95" t="str">
        <f>IF(P90=0,"",IF(AD90=0,"",(AD90/P90)))</f>
        <v/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 t="str">
        <f>IF(P90=0,"",IF(AM90=0,"",(AM90/P90)))</f>
        <v/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 t="str">
        <f>IF(P90=0,"",IF(AV90=0,"",(AV90/P90)))</f>
        <v/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/>
      <c r="BF90" s="113" t="str">
        <f>IF(P90=0,"",IF(BE90=0,"",(BE90/P90)))</f>
        <v/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/>
      <c r="BO90" s="120" t="str">
        <f>IF(P90=0,"",IF(BN90=0,"",(BN90/P90)))</f>
        <v/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/>
      <c r="BX90" s="127" t="str">
        <f>IF(P90=0,"",IF(BW90=0,"",(BW90/P90)))</f>
        <v/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 t="str">
        <f>IF(P90=0,"",IF(CF90=0,"",(CF90/P90)))</f>
        <v/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>
        <f>AB91</f>
        <v>0.272</v>
      </c>
      <c r="B91" s="203" t="s">
        <v>225</v>
      </c>
      <c r="C91" s="203"/>
      <c r="D91" s="203" t="s">
        <v>70</v>
      </c>
      <c r="E91" s="203" t="s">
        <v>81</v>
      </c>
      <c r="F91" s="203" t="s">
        <v>63</v>
      </c>
      <c r="G91" s="203" t="s">
        <v>185</v>
      </c>
      <c r="H91" s="90" t="s">
        <v>226</v>
      </c>
      <c r="I91" s="204" t="s">
        <v>154</v>
      </c>
      <c r="J91" s="188">
        <v>125000</v>
      </c>
      <c r="K91" s="81">
        <v>6</v>
      </c>
      <c r="L91" s="81">
        <v>0</v>
      </c>
      <c r="M91" s="81">
        <v>39</v>
      </c>
      <c r="N91" s="91">
        <v>2</v>
      </c>
      <c r="O91" s="92">
        <v>0</v>
      </c>
      <c r="P91" s="93">
        <f>N91+O91</f>
        <v>2</v>
      </c>
      <c r="Q91" s="82">
        <f>IFERROR(P91/M91,"-")</f>
        <v>0.051282051282051</v>
      </c>
      <c r="R91" s="81">
        <v>0</v>
      </c>
      <c r="S91" s="81">
        <v>0</v>
      </c>
      <c r="T91" s="82">
        <f>IFERROR(S91/(O91+P91),"-")</f>
        <v>0</v>
      </c>
      <c r="U91" s="182">
        <f>IFERROR(J91/SUM(P91:P96),"-")</f>
        <v>7352.9411764706</v>
      </c>
      <c r="V91" s="84">
        <v>0</v>
      </c>
      <c r="W91" s="82">
        <f>IF(P91=0,"-",V91/P91)</f>
        <v>0</v>
      </c>
      <c r="X91" s="186">
        <v>0</v>
      </c>
      <c r="Y91" s="187">
        <f>IFERROR(X91/P91,"-")</f>
        <v>0</v>
      </c>
      <c r="Z91" s="187" t="str">
        <f>IFERROR(X91/V91,"-")</f>
        <v>-</v>
      </c>
      <c r="AA91" s="188">
        <f>SUM(X91:X96)-SUM(J91:J96)</f>
        <v>-91000</v>
      </c>
      <c r="AB91" s="85">
        <f>SUM(X91:X96)/SUM(J91:J96)</f>
        <v>0.272</v>
      </c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>
        <v>1</v>
      </c>
      <c r="BF91" s="113">
        <f>IF(P91=0,"",IF(BE91=0,"",(BE91/P91)))</f>
        <v>0.5</v>
      </c>
      <c r="BG91" s="112"/>
      <c r="BH91" s="114">
        <f>IFERROR(BG91/BE91,"-")</f>
        <v>0</v>
      </c>
      <c r="BI91" s="115"/>
      <c r="BJ91" s="116">
        <f>IFERROR(BI91/BE91,"-")</f>
        <v>0</v>
      </c>
      <c r="BK91" s="117"/>
      <c r="BL91" s="117"/>
      <c r="BM91" s="117"/>
      <c r="BN91" s="119">
        <v>1</v>
      </c>
      <c r="BO91" s="120">
        <f>IF(P91=0,"",IF(BN91=0,"",(BN91/P91)))</f>
        <v>0.5</v>
      </c>
      <c r="BP91" s="121"/>
      <c r="BQ91" s="122">
        <f>IFERROR(BP91/BN91,"-")</f>
        <v>0</v>
      </c>
      <c r="BR91" s="123"/>
      <c r="BS91" s="124">
        <f>IFERROR(BR91/BN91,"-")</f>
        <v>0</v>
      </c>
      <c r="BT91" s="125"/>
      <c r="BU91" s="125"/>
      <c r="BV91" s="125"/>
      <c r="BW91" s="126"/>
      <c r="BX91" s="127">
        <f>IF(P91=0,"",IF(BW91=0,"",(BW91/P91)))</f>
        <v>0</v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227</v>
      </c>
      <c r="C92" s="203"/>
      <c r="D92" s="203" t="s">
        <v>70</v>
      </c>
      <c r="E92" s="203" t="s">
        <v>78</v>
      </c>
      <c r="F92" s="203" t="s">
        <v>63</v>
      </c>
      <c r="G92" s="203" t="s">
        <v>185</v>
      </c>
      <c r="H92" s="90" t="s">
        <v>226</v>
      </c>
      <c r="I92" s="205" t="s">
        <v>203</v>
      </c>
      <c r="J92" s="188"/>
      <c r="K92" s="81">
        <v>6</v>
      </c>
      <c r="L92" s="81">
        <v>0</v>
      </c>
      <c r="M92" s="81">
        <v>47</v>
      </c>
      <c r="N92" s="91">
        <v>3</v>
      </c>
      <c r="O92" s="92">
        <v>0</v>
      </c>
      <c r="P92" s="93">
        <f>N92+O92</f>
        <v>3</v>
      </c>
      <c r="Q92" s="82">
        <f>IFERROR(P92/M92,"-")</f>
        <v>0.063829787234043</v>
      </c>
      <c r="R92" s="81">
        <v>0</v>
      </c>
      <c r="S92" s="81">
        <v>0</v>
      </c>
      <c r="T92" s="82">
        <f>IFERROR(S92/(O92+P92),"-")</f>
        <v>0</v>
      </c>
      <c r="U92" s="182"/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/>
      <c r="AB92" s="85"/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>
        <v>1</v>
      </c>
      <c r="AW92" s="107">
        <f>IF(P92=0,"",IF(AV92=0,"",(AV92/P92)))</f>
        <v>0.33333333333333</v>
      </c>
      <c r="AX92" s="106"/>
      <c r="AY92" s="108">
        <f>IFERROR(AX92/AV92,"-")</f>
        <v>0</v>
      </c>
      <c r="AZ92" s="109"/>
      <c r="BA92" s="110">
        <f>IFERROR(AZ92/AV92,"-")</f>
        <v>0</v>
      </c>
      <c r="BB92" s="111"/>
      <c r="BC92" s="111"/>
      <c r="BD92" s="111"/>
      <c r="BE92" s="112"/>
      <c r="BF92" s="113">
        <f>IF(P92=0,"",IF(BE92=0,"",(BE92/P92)))</f>
        <v>0</v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>
        <v>1</v>
      </c>
      <c r="BO92" s="120">
        <f>IF(P92=0,"",IF(BN92=0,"",(BN92/P92)))</f>
        <v>0.33333333333333</v>
      </c>
      <c r="BP92" s="121"/>
      <c r="BQ92" s="122">
        <f>IFERROR(BP92/BN92,"-")</f>
        <v>0</v>
      </c>
      <c r="BR92" s="123"/>
      <c r="BS92" s="124">
        <f>IFERROR(BR92/BN92,"-")</f>
        <v>0</v>
      </c>
      <c r="BT92" s="125"/>
      <c r="BU92" s="125"/>
      <c r="BV92" s="125"/>
      <c r="BW92" s="126"/>
      <c r="BX92" s="127">
        <f>IF(P92=0,"",IF(BW92=0,"",(BW92/P92)))</f>
        <v>0</v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>
        <v>1</v>
      </c>
      <c r="CG92" s="134">
        <f>IF(P92=0,"",IF(CF92=0,"",(CF92/P92)))</f>
        <v>0.33333333333333</v>
      </c>
      <c r="CH92" s="135"/>
      <c r="CI92" s="136">
        <f>IFERROR(CH92/CF92,"-")</f>
        <v>0</v>
      </c>
      <c r="CJ92" s="137"/>
      <c r="CK92" s="138">
        <f>IFERROR(CJ92/CF92,"-")</f>
        <v>0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228</v>
      </c>
      <c r="C93" s="203"/>
      <c r="D93" s="203" t="s">
        <v>70</v>
      </c>
      <c r="E93" s="203" t="s">
        <v>75</v>
      </c>
      <c r="F93" s="203" t="s">
        <v>63</v>
      </c>
      <c r="G93" s="203" t="s">
        <v>185</v>
      </c>
      <c r="H93" s="90" t="s">
        <v>226</v>
      </c>
      <c r="I93" s="204" t="s">
        <v>146</v>
      </c>
      <c r="J93" s="188"/>
      <c r="K93" s="81">
        <v>4</v>
      </c>
      <c r="L93" s="81">
        <v>0</v>
      </c>
      <c r="M93" s="81">
        <v>45</v>
      </c>
      <c r="N93" s="91">
        <v>2</v>
      </c>
      <c r="O93" s="92">
        <v>0</v>
      </c>
      <c r="P93" s="93">
        <f>N93+O93</f>
        <v>2</v>
      </c>
      <c r="Q93" s="82">
        <f>IFERROR(P93/M93,"-")</f>
        <v>0.044444444444444</v>
      </c>
      <c r="R93" s="81">
        <v>0</v>
      </c>
      <c r="S93" s="81">
        <v>2</v>
      </c>
      <c r="T93" s="82">
        <f>IFERROR(S93/(O93+P93),"-")</f>
        <v>1</v>
      </c>
      <c r="U93" s="182"/>
      <c r="V93" s="84">
        <v>0</v>
      </c>
      <c r="W93" s="82">
        <f>IF(P93=0,"-",V93/P93)</f>
        <v>0</v>
      </c>
      <c r="X93" s="186">
        <v>0</v>
      </c>
      <c r="Y93" s="187">
        <f>IFERROR(X93/P93,"-")</f>
        <v>0</v>
      </c>
      <c r="Z93" s="187" t="str">
        <f>IFERROR(X93/V93,"-")</f>
        <v>-</v>
      </c>
      <c r="AA93" s="188"/>
      <c r="AB93" s="85"/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>
        <f>IF(P93=0,"",IF(AM93=0,"",(AM93/P93)))</f>
        <v>0</v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>
        <f>IF(P93=0,"",IF(BE93=0,"",(BE93/P93)))</f>
        <v>0</v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>
        <v>1</v>
      </c>
      <c r="BO93" s="120">
        <f>IF(P93=0,"",IF(BN93=0,"",(BN93/P93)))</f>
        <v>0.5</v>
      </c>
      <c r="BP93" s="121"/>
      <c r="BQ93" s="122">
        <f>IFERROR(BP93/BN93,"-")</f>
        <v>0</v>
      </c>
      <c r="BR93" s="123"/>
      <c r="BS93" s="124">
        <f>IFERROR(BR93/BN93,"-")</f>
        <v>0</v>
      </c>
      <c r="BT93" s="125"/>
      <c r="BU93" s="125"/>
      <c r="BV93" s="125"/>
      <c r="BW93" s="126">
        <v>1</v>
      </c>
      <c r="BX93" s="127">
        <f>IF(P93=0,"",IF(BW93=0,"",(BW93/P93)))</f>
        <v>0.5</v>
      </c>
      <c r="BY93" s="128"/>
      <c r="BZ93" s="129">
        <f>IFERROR(BY93/BW93,"-")</f>
        <v>0</v>
      </c>
      <c r="CA93" s="130"/>
      <c r="CB93" s="131">
        <f>IFERROR(CA93/BW93,"-")</f>
        <v>0</v>
      </c>
      <c r="CC93" s="132"/>
      <c r="CD93" s="132"/>
      <c r="CE93" s="132"/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/>
      <c r="B94" s="203" t="s">
        <v>229</v>
      </c>
      <c r="C94" s="203"/>
      <c r="D94" s="203" t="s">
        <v>70</v>
      </c>
      <c r="E94" s="203" t="s">
        <v>71</v>
      </c>
      <c r="F94" s="203" t="s">
        <v>63</v>
      </c>
      <c r="G94" s="203" t="s">
        <v>185</v>
      </c>
      <c r="H94" s="90" t="s">
        <v>226</v>
      </c>
      <c r="I94" s="205" t="s">
        <v>158</v>
      </c>
      <c r="J94" s="188"/>
      <c r="K94" s="81">
        <v>15</v>
      </c>
      <c r="L94" s="81">
        <v>0</v>
      </c>
      <c r="M94" s="81">
        <v>27</v>
      </c>
      <c r="N94" s="91">
        <v>4</v>
      </c>
      <c r="O94" s="92">
        <v>0</v>
      </c>
      <c r="P94" s="93">
        <f>N94+O94</f>
        <v>4</v>
      </c>
      <c r="Q94" s="82">
        <f>IFERROR(P94/M94,"-")</f>
        <v>0.14814814814815</v>
      </c>
      <c r="R94" s="81">
        <v>1</v>
      </c>
      <c r="S94" s="81">
        <v>1</v>
      </c>
      <c r="T94" s="82">
        <f>IFERROR(S94/(O94+P94),"-")</f>
        <v>0.25</v>
      </c>
      <c r="U94" s="182"/>
      <c r="V94" s="84">
        <v>2</v>
      </c>
      <c r="W94" s="82">
        <f>IF(P94=0,"-",V94/P94)</f>
        <v>0.5</v>
      </c>
      <c r="X94" s="186">
        <v>8000</v>
      </c>
      <c r="Y94" s="187">
        <f>IFERROR(X94/P94,"-")</f>
        <v>2000</v>
      </c>
      <c r="Z94" s="187">
        <f>IFERROR(X94/V94,"-")</f>
        <v>4000</v>
      </c>
      <c r="AA94" s="188"/>
      <c r="AB94" s="85"/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>
        <v>1</v>
      </c>
      <c r="AW94" s="107">
        <f>IF(P94=0,"",IF(AV94=0,"",(AV94/P94)))</f>
        <v>0.25</v>
      </c>
      <c r="AX94" s="106">
        <v>1</v>
      </c>
      <c r="AY94" s="108">
        <f>IFERROR(AX94/AV94,"-")</f>
        <v>1</v>
      </c>
      <c r="AZ94" s="109">
        <v>5000</v>
      </c>
      <c r="BA94" s="110">
        <f>IFERROR(AZ94/AV94,"-")</f>
        <v>5000</v>
      </c>
      <c r="BB94" s="111">
        <v>1</v>
      </c>
      <c r="BC94" s="111"/>
      <c r="BD94" s="111"/>
      <c r="BE94" s="112">
        <v>1</v>
      </c>
      <c r="BF94" s="113">
        <f>IF(P94=0,"",IF(BE94=0,"",(BE94/P94)))</f>
        <v>0.25</v>
      </c>
      <c r="BG94" s="112"/>
      <c r="BH94" s="114">
        <f>IFERROR(BG94/BE94,"-")</f>
        <v>0</v>
      </c>
      <c r="BI94" s="115"/>
      <c r="BJ94" s="116">
        <f>IFERROR(BI94/BE94,"-")</f>
        <v>0</v>
      </c>
      <c r="BK94" s="117"/>
      <c r="BL94" s="117"/>
      <c r="BM94" s="117"/>
      <c r="BN94" s="119">
        <v>1</v>
      </c>
      <c r="BO94" s="120">
        <f>IF(P94=0,"",IF(BN94=0,"",(BN94/P94)))</f>
        <v>0.25</v>
      </c>
      <c r="BP94" s="121">
        <v>1</v>
      </c>
      <c r="BQ94" s="122">
        <f>IFERROR(BP94/BN94,"-")</f>
        <v>1</v>
      </c>
      <c r="BR94" s="123">
        <v>3000</v>
      </c>
      <c r="BS94" s="124">
        <f>IFERROR(BR94/BN94,"-")</f>
        <v>3000</v>
      </c>
      <c r="BT94" s="125">
        <v>1</v>
      </c>
      <c r="BU94" s="125"/>
      <c r="BV94" s="125"/>
      <c r="BW94" s="126">
        <v>1</v>
      </c>
      <c r="BX94" s="127">
        <f>IF(P94=0,"",IF(BW94=0,"",(BW94/P94)))</f>
        <v>0.25</v>
      </c>
      <c r="BY94" s="128"/>
      <c r="BZ94" s="129">
        <f>IFERROR(BY94/BW94,"-")</f>
        <v>0</v>
      </c>
      <c r="CA94" s="130"/>
      <c r="CB94" s="131">
        <f>IFERROR(CA94/BW94,"-")</f>
        <v>0</v>
      </c>
      <c r="CC94" s="132"/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2</v>
      </c>
      <c r="CP94" s="141">
        <v>8000</v>
      </c>
      <c r="CQ94" s="141">
        <v>5000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230</v>
      </c>
      <c r="C95" s="203"/>
      <c r="D95" s="203" t="s">
        <v>70</v>
      </c>
      <c r="E95" s="203" t="s">
        <v>231</v>
      </c>
      <c r="F95" s="203" t="s">
        <v>63</v>
      </c>
      <c r="G95" s="203" t="s">
        <v>185</v>
      </c>
      <c r="H95" s="90" t="s">
        <v>226</v>
      </c>
      <c r="I95" s="204" t="s">
        <v>150</v>
      </c>
      <c r="J95" s="188"/>
      <c r="K95" s="81">
        <v>2</v>
      </c>
      <c r="L95" s="81">
        <v>0</v>
      </c>
      <c r="M95" s="81">
        <v>17</v>
      </c>
      <c r="N95" s="91">
        <v>1</v>
      </c>
      <c r="O95" s="92">
        <v>0</v>
      </c>
      <c r="P95" s="93">
        <f>N95+O95</f>
        <v>1</v>
      </c>
      <c r="Q95" s="82">
        <f>IFERROR(P95/M95,"-")</f>
        <v>0.058823529411765</v>
      </c>
      <c r="R95" s="81">
        <v>0</v>
      </c>
      <c r="S95" s="81">
        <v>0</v>
      </c>
      <c r="T95" s="82">
        <f>IFERROR(S95/(O95+P95),"-")</f>
        <v>0</v>
      </c>
      <c r="U95" s="182"/>
      <c r="V95" s="84">
        <v>0</v>
      </c>
      <c r="W95" s="82">
        <f>IF(P95=0,"-",V95/P95)</f>
        <v>0</v>
      </c>
      <c r="X95" s="186">
        <v>0</v>
      </c>
      <c r="Y95" s="187">
        <f>IFERROR(X95/P95,"-")</f>
        <v>0</v>
      </c>
      <c r="Z95" s="187" t="str">
        <f>IFERROR(X95/V95,"-")</f>
        <v>-</v>
      </c>
      <c r="AA95" s="188"/>
      <c r="AB95" s="85"/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>
        <f>IF(P95=0,"",IF(AM95=0,"",(AM95/P95)))</f>
        <v>0</v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>
        <f>IF(P95=0,"",IF(AV95=0,"",(AV95/P95)))</f>
        <v>0</v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>
        <v>1</v>
      </c>
      <c r="BF95" s="113">
        <f>IF(P95=0,"",IF(BE95=0,"",(BE95/P95)))</f>
        <v>1</v>
      </c>
      <c r="BG95" s="112"/>
      <c r="BH95" s="114">
        <f>IFERROR(BG95/BE95,"-")</f>
        <v>0</v>
      </c>
      <c r="BI95" s="115"/>
      <c r="BJ95" s="116">
        <f>IFERROR(BI95/BE95,"-")</f>
        <v>0</v>
      </c>
      <c r="BK95" s="117"/>
      <c r="BL95" s="117"/>
      <c r="BM95" s="117"/>
      <c r="BN95" s="119"/>
      <c r="BO95" s="120">
        <f>IF(P95=0,"",IF(BN95=0,"",(BN95/P95)))</f>
        <v>0</v>
      </c>
      <c r="BP95" s="121"/>
      <c r="BQ95" s="122" t="str">
        <f>IFERROR(BP95/BN95,"-")</f>
        <v>-</v>
      </c>
      <c r="BR95" s="123"/>
      <c r="BS95" s="124" t="str">
        <f>IFERROR(BR95/BN95,"-")</f>
        <v>-</v>
      </c>
      <c r="BT95" s="125"/>
      <c r="BU95" s="125"/>
      <c r="BV95" s="125"/>
      <c r="BW95" s="126"/>
      <c r="BX95" s="127">
        <f>IF(P95=0,"",IF(BW95=0,"",(BW95/P95)))</f>
        <v>0</v>
      </c>
      <c r="BY95" s="128"/>
      <c r="BZ95" s="129" t="str">
        <f>IFERROR(BY95/BW95,"-")</f>
        <v>-</v>
      </c>
      <c r="CA95" s="130"/>
      <c r="CB95" s="131" t="str">
        <f>IFERROR(CA95/BW95,"-")</f>
        <v>-</v>
      </c>
      <c r="CC95" s="132"/>
      <c r="CD95" s="132"/>
      <c r="CE95" s="132"/>
      <c r="CF95" s="133"/>
      <c r="CG95" s="134">
        <f>IF(P95=0,"",IF(CF95=0,"",(CF95/P95)))</f>
        <v>0</v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/>
      <c r="B96" s="203" t="s">
        <v>232</v>
      </c>
      <c r="C96" s="203"/>
      <c r="D96" s="203" t="s">
        <v>102</v>
      </c>
      <c r="E96" s="203" t="s">
        <v>102</v>
      </c>
      <c r="F96" s="203" t="s">
        <v>68</v>
      </c>
      <c r="G96" s="203" t="s">
        <v>103</v>
      </c>
      <c r="H96" s="90"/>
      <c r="I96" s="90"/>
      <c r="J96" s="188"/>
      <c r="K96" s="81">
        <v>58</v>
      </c>
      <c r="L96" s="81">
        <v>41</v>
      </c>
      <c r="M96" s="81">
        <v>8</v>
      </c>
      <c r="N96" s="91">
        <v>5</v>
      </c>
      <c r="O96" s="92">
        <v>0</v>
      </c>
      <c r="P96" s="93">
        <f>N96+O96</f>
        <v>5</v>
      </c>
      <c r="Q96" s="82">
        <f>IFERROR(P96/M96,"-")</f>
        <v>0.625</v>
      </c>
      <c r="R96" s="81">
        <v>0</v>
      </c>
      <c r="S96" s="81">
        <v>2</v>
      </c>
      <c r="T96" s="82">
        <f>IFERROR(S96/(O96+P96),"-")</f>
        <v>0.4</v>
      </c>
      <c r="U96" s="182"/>
      <c r="V96" s="84">
        <v>1</v>
      </c>
      <c r="W96" s="82">
        <f>IF(P96=0,"-",V96/P96)</f>
        <v>0.2</v>
      </c>
      <c r="X96" s="186">
        <v>26000</v>
      </c>
      <c r="Y96" s="187">
        <f>IFERROR(X96/P96,"-")</f>
        <v>5200</v>
      </c>
      <c r="Z96" s="187">
        <f>IFERROR(X96/V96,"-")</f>
        <v>26000</v>
      </c>
      <c r="AA96" s="188"/>
      <c r="AB96" s="85"/>
      <c r="AC96" s="79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>
        <v>2</v>
      </c>
      <c r="BF96" s="113">
        <f>IF(P96=0,"",IF(BE96=0,"",(BE96/P96)))</f>
        <v>0.4</v>
      </c>
      <c r="BG96" s="112"/>
      <c r="BH96" s="114">
        <f>IFERROR(BG96/BE96,"-")</f>
        <v>0</v>
      </c>
      <c r="BI96" s="115"/>
      <c r="BJ96" s="116">
        <f>IFERROR(BI96/BE96,"-")</f>
        <v>0</v>
      </c>
      <c r="BK96" s="117"/>
      <c r="BL96" s="117"/>
      <c r="BM96" s="117"/>
      <c r="BN96" s="119">
        <v>1</v>
      </c>
      <c r="BO96" s="120">
        <f>IF(P96=0,"",IF(BN96=0,"",(BN96/P96)))</f>
        <v>0.2</v>
      </c>
      <c r="BP96" s="121"/>
      <c r="BQ96" s="122">
        <f>IFERROR(BP96/BN96,"-")</f>
        <v>0</v>
      </c>
      <c r="BR96" s="123"/>
      <c r="BS96" s="124">
        <f>IFERROR(BR96/BN96,"-")</f>
        <v>0</v>
      </c>
      <c r="BT96" s="125"/>
      <c r="BU96" s="125"/>
      <c r="BV96" s="125"/>
      <c r="BW96" s="126">
        <v>2</v>
      </c>
      <c r="BX96" s="127">
        <f>IF(P96=0,"",IF(BW96=0,"",(BW96/P96)))</f>
        <v>0.4</v>
      </c>
      <c r="BY96" s="128">
        <v>1</v>
      </c>
      <c r="BZ96" s="129">
        <f>IFERROR(BY96/BW96,"-")</f>
        <v>0.5</v>
      </c>
      <c r="CA96" s="130">
        <v>26000</v>
      </c>
      <c r="CB96" s="131">
        <f>IFERROR(CA96/BW96,"-")</f>
        <v>13000</v>
      </c>
      <c r="CC96" s="132"/>
      <c r="CD96" s="132"/>
      <c r="CE96" s="132">
        <v>1</v>
      </c>
      <c r="CF96" s="133"/>
      <c r="CG96" s="134">
        <f>IF(P96=0,"",IF(CF96=0,"",(CF96/P96)))</f>
        <v>0</v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1</v>
      </c>
      <c r="CP96" s="141">
        <v>26000</v>
      </c>
      <c r="CQ96" s="141">
        <v>26000</v>
      </c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>
        <f>AB97</f>
        <v>2</v>
      </c>
      <c r="B97" s="203" t="s">
        <v>233</v>
      </c>
      <c r="C97" s="203"/>
      <c r="D97" s="203" t="s">
        <v>184</v>
      </c>
      <c r="E97" s="203" t="s">
        <v>62</v>
      </c>
      <c r="F97" s="203" t="s">
        <v>63</v>
      </c>
      <c r="G97" s="203" t="s">
        <v>234</v>
      </c>
      <c r="H97" s="90" t="s">
        <v>186</v>
      </c>
      <c r="I97" s="205" t="s">
        <v>203</v>
      </c>
      <c r="J97" s="188">
        <v>150000</v>
      </c>
      <c r="K97" s="81">
        <v>18</v>
      </c>
      <c r="L97" s="81">
        <v>0</v>
      </c>
      <c r="M97" s="81">
        <v>78</v>
      </c>
      <c r="N97" s="91">
        <v>5</v>
      </c>
      <c r="O97" s="92">
        <v>0</v>
      </c>
      <c r="P97" s="93">
        <f>N97+O97</f>
        <v>5</v>
      </c>
      <c r="Q97" s="82">
        <f>IFERROR(P97/M97,"-")</f>
        <v>0.064102564102564</v>
      </c>
      <c r="R97" s="81">
        <v>1</v>
      </c>
      <c r="S97" s="81">
        <v>1</v>
      </c>
      <c r="T97" s="82">
        <f>IFERROR(S97/(O97+P97),"-")</f>
        <v>0.2</v>
      </c>
      <c r="U97" s="182">
        <f>IFERROR(J97/SUM(P97:P98),"-")</f>
        <v>15000</v>
      </c>
      <c r="V97" s="84">
        <v>1</v>
      </c>
      <c r="W97" s="82">
        <f>IF(P97=0,"-",V97/P97)</f>
        <v>0.2</v>
      </c>
      <c r="X97" s="186">
        <v>300000</v>
      </c>
      <c r="Y97" s="187">
        <f>IFERROR(X97/P97,"-")</f>
        <v>60000</v>
      </c>
      <c r="Z97" s="187">
        <f>IFERROR(X97/V97,"-")</f>
        <v>300000</v>
      </c>
      <c r="AA97" s="188">
        <f>SUM(X97:X98)-SUM(J97:J98)</f>
        <v>150000</v>
      </c>
      <c r="AB97" s="85">
        <f>SUM(X97:X98)/SUM(J97:J98)</f>
        <v>2</v>
      </c>
      <c r="AC97" s="79"/>
      <c r="AD97" s="94"/>
      <c r="AE97" s="95">
        <f>IF(P97=0,"",IF(AD97=0,"",(AD97/P97)))</f>
        <v>0</v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>
        <f>IF(P97=0,"",IF(AM97=0,"",(AM97/P97)))</f>
        <v>0</v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>
        <f>IF(P97=0,"",IF(AV97=0,"",(AV97/P97)))</f>
        <v>0</v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>
        <v>3</v>
      </c>
      <c r="BF97" s="113">
        <f>IF(P97=0,"",IF(BE97=0,"",(BE97/P97)))</f>
        <v>0.6</v>
      </c>
      <c r="BG97" s="112"/>
      <c r="BH97" s="114">
        <f>IFERROR(BG97/BE97,"-")</f>
        <v>0</v>
      </c>
      <c r="BI97" s="115"/>
      <c r="BJ97" s="116">
        <f>IFERROR(BI97/BE97,"-")</f>
        <v>0</v>
      </c>
      <c r="BK97" s="117"/>
      <c r="BL97" s="117"/>
      <c r="BM97" s="117"/>
      <c r="BN97" s="119">
        <v>1</v>
      </c>
      <c r="BO97" s="120">
        <f>IF(P97=0,"",IF(BN97=0,"",(BN97/P97)))</f>
        <v>0.2</v>
      </c>
      <c r="BP97" s="121">
        <v>1</v>
      </c>
      <c r="BQ97" s="122">
        <f>IFERROR(BP97/BN97,"-")</f>
        <v>1</v>
      </c>
      <c r="BR97" s="123">
        <v>300000</v>
      </c>
      <c r="BS97" s="124">
        <f>IFERROR(BR97/BN97,"-")</f>
        <v>300000</v>
      </c>
      <c r="BT97" s="125"/>
      <c r="BU97" s="125"/>
      <c r="BV97" s="125">
        <v>1</v>
      </c>
      <c r="BW97" s="126">
        <v>1</v>
      </c>
      <c r="BX97" s="127">
        <f>IF(P97=0,"",IF(BW97=0,"",(BW97/P97)))</f>
        <v>0.2</v>
      </c>
      <c r="BY97" s="128"/>
      <c r="BZ97" s="129">
        <f>IFERROR(BY97/BW97,"-")</f>
        <v>0</v>
      </c>
      <c r="CA97" s="130"/>
      <c r="CB97" s="131">
        <f>IFERROR(CA97/BW97,"-")</f>
        <v>0</v>
      </c>
      <c r="CC97" s="132"/>
      <c r="CD97" s="132"/>
      <c r="CE97" s="132"/>
      <c r="CF97" s="133"/>
      <c r="CG97" s="134">
        <f>IF(P97=0,"",IF(CF97=0,"",(CF97/P97)))</f>
        <v>0</v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1</v>
      </c>
      <c r="CP97" s="141">
        <v>300000</v>
      </c>
      <c r="CQ97" s="141">
        <v>300000</v>
      </c>
      <c r="CR97" s="141"/>
      <c r="CS97" s="142" t="str">
        <f>IF(AND(CQ97=0,CR97=0),"",IF(AND(CQ97&lt;=100000,CR97&lt;=100000),"",IF(CQ97/CP97&gt;0.7,"男高",IF(CR97/CP97&gt;0.7,"女高",""))))</f>
        <v>男高</v>
      </c>
    </row>
    <row r="98" spans="1:98">
      <c r="A98" s="80"/>
      <c r="B98" s="203" t="s">
        <v>235</v>
      </c>
      <c r="C98" s="203"/>
      <c r="D98" s="203" t="s">
        <v>184</v>
      </c>
      <c r="E98" s="203" t="s">
        <v>62</v>
      </c>
      <c r="F98" s="203" t="s">
        <v>68</v>
      </c>
      <c r="G98" s="203"/>
      <c r="H98" s="90"/>
      <c r="I98" s="90"/>
      <c r="J98" s="188"/>
      <c r="K98" s="81">
        <v>168</v>
      </c>
      <c r="L98" s="81">
        <v>28</v>
      </c>
      <c r="M98" s="81">
        <v>12</v>
      </c>
      <c r="N98" s="91">
        <v>5</v>
      </c>
      <c r="O98" s="92">
        <v>0</v>
      </c>
      <c r="P98" s="93">
        <f>N98+O98</f>
        <v>5</v>
      </c>
      <c r="Q98" s="82">
        <f>IFERROR(P98/M98,"-")</f>
        <v>0.41666666666667</v>
      </c>
      <c r="R98" s="81">
        <v>0</v>
      </c>
      <c r="S98" s="81">
        <v>0</v>
      </c>
      <c r="T98" s="82">
        <f>IFERROR(S98/(O98+P98),"-")</f>
        <v>0</v>
      </c>
      <c r="U98" s="182"/>
      <c r="V98" s="84">
        <v>0</v>
      </c>
      <c r="W98" s="82">
        <f>IF(P98=0,"-",V98/P98)</f>
        <v>0</v>
      </c>
      <c r="X98" s="186">
        <v>0</v>
      </c>
      <c r="Y98" s="187">
        <f>IFERROR(X98/P98,"-")</f>
        <v>0</v>
      </c>
      <c r="Z98" s="187" t="str">
        <f>IFERROR(X98/V98,"-")</f>
        <v>-</v>
      </c>
      <c r="AA98" s="188"/>
      <c r="AB98" s="85"/>
      <c r="AC98" s="79"/>
      <c r="AD98" s="94"/>
      <c r="AE98" s="95">
        <f>IF(P98=0,"",IF(AD98=0,"",(AD98/P98)))</f>
        <v>0</v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>
        <f>IF(P98=0,"",IF(AM98=0,"",(AM98/P98)))</f>
        <v>0</v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>
        <f>IF(P98=0,"",IF(AV98=0,"",(AV98/P98)))</f>
        <v>0</v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>
        <v>1</v>
      </c>
      <c r="BF98" s="113">
        <f>IF(P98=0,"",IF(BE98=0,"",(BE98/P98)))</f>
        <v>0.2</v>
      </c>
      <c r="BG98" s="112"/>
      <c r="BH98" s="114">
        <f>IFERROR(BG98/BE98,"-")</f>
        <v>0</v>
      </c>
      <c r="BI98" s="115"/>
      <c r="BJ98" s="116">
        <f>IFERROR(BI98/BE98,"-")</f>
        <v>0</v>
      </c>
      <c r="BK98" s="117"/>
      <c r="BL98" s="117"/>
      <c r="BM98" s="117"/>
      <c r="BN98" s="119">
        <v>2</v>
      </c>
      <c r="BO98" s="120">
        <f>IF(P98=0,"",IF(BN98=0,"",(BN98/P98)))</f>
        <v>0.4</v>
      </c>
      <c r="BP98" s="121"/>
      <c r="BQ98" s="122">
        <f>IFERROR(BP98/BN98,"-")</f>
        <v>0</v>
      </c>
      <c r="BR98" s="123"/>
      <c r="BS98" s="124">
        <f>IFERROR(BR98/BN98,"-")</f>
        <v>0</v>
      </c>
      <c r="BT98" s="125"/>
      <c r="BU98" s="125"/>
      <c r="BV98" s="125"/>
      <c r="BW98" s="126">
        <v>1</v>
      </c>
      <c r="BX98" s="127">
        <f>IF(P98=0,"",IF(BW98=0,"",(BW98/P98)))</f>
        <v>0.2</v>
      </c>
      <c r="BY98" s="128"/>
      <c r="BZ98" s="129">
        <f>IFERROR(BY98/BW98,"-")</f>
        <v>0</v>
      </c>
      <c r="CA98" s="130"/>
      <c r="CB98" s="131">
        <f>IFERROR(CA98/BW98,"-")</f>
        <v>0</v>
      </c>
      <c r="CC98" s="132"/>
      <c r="CD98" s="132"/>
      <c r="CE98" s="132"/>
      <c r="CF98" s="133">
        <v>1</v>
      </c>
      <c r="CG98" s="134">
        <f>IF(P98=0,"",IF(CF98=0,"",(CF98/P98)))</f>
        <v>0.2</v>
      </c>
      <c r="CH98" s="135"/>
      <c r="CI98" s="136">
        <f>IFERROR(CH98/CF98,"-")</f>
        <v>0</v>
      </c>
      <c r="CJ98" s="137"/>
      <c r="CK98" s="138">
        <f>IFERROR(CJ98/CF98,"-")</f>
        <v>0</v>
      </c>
      <c r="CL98" s="139"/>
      <c r="CM98" s="139"/>
      <c r="CN98" s="139"/>
      <c r="CO98" s="140">
        <v>0</v>
      </c>
      <c r="CP98" s="141">
        <v>0</v>
      </c>
      <c r="CQ98" s="141"/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80">
        <f>AB99</f>
        <v>0.61111111111111</v>
      </c>
      <c r="B99" s="203" t="s">
        <v>236</v>
      </c>
      <c r="C99" s="203"/>
      <c r="D99" s="203" t="s">
        <v>139</v>
      </c>
      <c r="E99" s="203" t="s">
        <v>140</v>
      </c>
      <c r="F99" s="203" t="s">
        <v>63</v>
      </c>
      <c r="G99" s="203" t="s">
        <v>234</v>
      </c>
      <c r="H99" s="90" t="s">
        <v>135</v>
      </c>
      <c r="I99" s="90" t="s">
        <v>237</v>
      </c>
      <c r="J99" s="188">
        <v>90000</v>
      </c>
      <c r="K99" s="81">
        <v>4</v>
      </c>
      <c r="L99" s="81">
        <v>0</v>
      </c>
      <c r="M99" s="81">
        <v>31</v>
      </c>
      <c r="N99" s="91">
        <v>1</v>
      </c>
      <c r="O99" s="92">
        <v>0</v>
      </c>
      <c r="P99" s="93">
        <f>N99+O99</f>
        <v>1</v>
      </c>
      <c r="Q99" s="82">
        <f>IFERROR(P99/M99,"-")</f>
        <v>0.032258064516129</v>
      </c>
      <c r="R99" s="81">
        <v>0</v>
      </c>
      <c r="S99" s="81">
        <v>0</v>
      </c>
      <c r="T99" s="82">
        <f>IFERROR(S99/(O99+P99),"-")</f>
        <v>0</v>
      </c>
      <c r="U99" s="182">
        <f>IFERROR(J99/SUM(P99:P100),"-")</f>
        <v>30000</v>
      </c>
      <c r="V99" s="84">
        <v>0</v>
      </c>
      <c r="W99" s="82">
        <f>IF(P99=0,"-",V99/P99)</f>
        <v>0</v>
      </c>
      <c r="X99" s="186">
        <v>0</v>
      </c>
      <c r="Y99" s="187">
        <f>IFERROR(X99/P99,"-")</f>
        <v>0</v>
      </c>
      <c r="Z99" s="187" t="str">
        <f>IFERROR(X99/V99,"-")</f>
        <v>-</v>
      </c>
      <c r="AA99" s="188">
        <f>SUM(X99:X100)-SUM(J99:J100)</f>
        <v>-35000</v>
      </c>
      <c r="AB99" s="85">
        <f>SUM(X99:X100)/SUM(J99:J100)</f>
        <v>0.61111111111111</v>
      </c>
      <c r="AC99" s="79"/>
      <c r="AD99" s="94"/>
      <c r="AE99" s="95">
        <f>IF(P99=0,"",IF(AD99=0,"",(AD99/P99)))</f>
        <v>0</v>
      </c>
      <c r="AF99" s="94"/>
      <c r="AG99" s="96" t="str">
        <f>IFERROR(AF99/AD99,"-")</f>
        <v>-</v>
      </c>
      <c r="AH99" s="97"/>
      <c r="AI99" s="98" t="str">
        <f>IFERROR(AH99/AD99,"-")</f>
        <v>-</v>
      </c>
      <c r="AJ99" s="99"/>
      <c r="AK99" s="99"/>
      <c r="AL99" s="99"/>
      <c r="AM99" s="100"/>
      <c r="AN99" s="101">
        <f>IF(P99=0,"",IF(AM99=0,"",(AM99/P99)))</f>
        <v>0</v>
      </c>
      <c r="AO99" s="100"/>
      <c r="AP99" s="102" t="str">
        <f>IFERROR(AP99/AM99,"-")</f>
        <v>-</v>
      </c>
      <c r="AQ99" s="103"/>
      <c r="AR99" s="104" t="str">
        <f>IFERROR(AQ99/AM99,"-")</f>
        <v>-</v>
      </c>
      <c r="AS99" s="105"/>
      <c r="AT99" s="105"/>
      <c r="AU99" s="105"/>
      <c r="AV99" s="106"/>
      <c r="AW99" s="107">
        <f>IF(P99=0,"",IF(AV99=0,"",(AV99/P99)))</f>
        <v>0</v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/>
      <c r="BF99" s="113">
        <f>IF(P99=0,"",IF(BE99=0,"",(BE99/P99)))</f>
        <v>0</v>
      </c>
      <c r="BG99" s="112"/>
      <c r="BH99" s="114" t="str">
        <f>IFERROR(BG99/BE99,"-")</f>
        <v>-</v>
      </c>
      <c r="BI99" s="115"/>
      <c r="BJ99" s="116" t="str">
        <f>IFERROR(BI99/BE99,"-")</f>
        <v>-</v>
      </c>
      <c r="BK99" s="117"/>
      <c r="BL99" s="117"/>
      <c r="BM99" s="117"/>
      <c r="BN99" s="119"/>
      <c r="BO99" s="120">
        <f>IF(P99=0,"",IF(BN99=0,"",(BN99/P99)))</f>
        <v>0</v>
      </c>
      <c r="BP99" s="121"/>
      <c r="BQ99" s="122" t="str">
        <f>IFERROR(BP99/BN99,"-")</f>
        <v>-</v>
      </c>
      <c r="BR99" s="123"/>
      <c r="BS99" s="124" t="str">
        <f>IFERROR(BR99/BN99,"-")</f>
        <v>-</v>
      </c>
      <c r="BT99" s="125"/>
      <c r="BU99" s="125"/>
      <c r="BV99" s="125"/>
      <c r="BW99" s="126">
        <v>1</v>
      </c>
      <c r="BX99" s="127">
        <f>IF(P99=0,"",IF(BW99=0,"",(BW99/P99)))</f>
        <v>1</v>
      </c>
      <c r="BY99" s="128"/>
      <c r="BZ99" s="129">
        <f>IFERROR(BY99/BW99,"-")</f>
        <v>0</v>
      </c>
      <c r="CA99" s="130"/>
      <c r="CB99" s="131">
        <f>IFERROR(CA99/BW99,"-")</f>
        <v>0</v>
      </c>
      <c r="CC99" s="132"/>
      <c r="CD99" s="132"/>
      <c r="CE99" s="132"/>
      <c r="CF99" s="133"/>
      <c r="CG99" s="134">
        <f>IF(P99=0,"",IF(CF99=0,"",(CF99/P99)))</f>
        <v>0</v>
      </c>
      <c r="CH99" s="135"/>
      <c r="CI99" s="136" t="str">
        <f>IFERROR(CH99/CF99,"-")</f>
        <v>-</v>
      </c>
      <c r="CJ99" s="137"/>
      <c r="CK99" s="138" t="str">
        <f>IFERROR(CJ99/CF99,"-")</f>
        <v>-</v>
      </c>
      <c r="CL99" s="139"/>
      <c r="CM99" s="139"/>
      <c r="CN99" s="139"/>
      <c r="CO99" s="140">
        <v>0</v>
      </c>
      <c r="CP99" s="141">
        <v>0</v>
      </c>
      <c r="CQ99" s="141"/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80"/>
      <c r="B100" s="203" t="s">
        <v>238</v>
      </c>
      <c r="C100" s="203"/>
      <c r="D100" s="203" t="s">
        <v>139</v>
      </c>
      <c r="E100" s="203" t="s">
        <v>140</v>
      </c>
      <c r="F100" s="203" t="s">
        <v>68</v>
      </c>
      <c r="G100" s="203"/>
      <c r="H100" s="90"/>
      <c r="I100" s="90"/>
      <c r="J100" s="188"/>
      <c r="K100" s="81">
        <v>42</v>
      </c>
      <c r="L100" s="81">
        <v>9</v>
      </c>
      <c r="M100" s="81">
        <v>7</v>
      </c>
      <c r="N100" s="91">
        <v>2</v>
      </c>
      <c r="O100" s="92">
        <v>0</v>
      </c>
      <c r="P100" s="93">
        <f>N100+O100</f>
        <v>2</v>
      </c>
      <c r="Q100" s="82">
        <f>IFERROR(P100/M100,"-")</f>
        <v>0.28571428571429</v>
      </c>
      <c r="R100" s="81">
        <v>1</v>
      </c>
      <c r="S100" s="81">
        <v>0</v>
      </c>
      <c r="T100" s="82">
        <f>IFERROR(S100/(O100+P100),"-")</f>
        <v>0</v>
      </c>
      <c r="U100" s="182"/>
      <c r="V100" s="84">
        <v>1</v>
      </c>
      <c r="W100" s="82">
        <f>IF(P100=0,"-",V100/P100)</f>
        <v>0.5</v>
      </c>
      <c r="X100" s="186">
        <v>55000</v>
      </c>
      <c r="Y100" s="187">
        <f>IFERROR(X100/P100,"-")</f>
        <v>27500</v>
      </c>
      <c r="Z100" s="187">
        <f>IFERROR(X100/V100,"-")</f>
        <v>55000</v>
      </c>
      <c r="AA100" s="188"/>
      <c r="AB100" s="85"/>
      <c r="AC100" s="79"/>
      <c r="AD100" s="94"/>
      <c r="AE100" s="95">
        <f>IF(P100=0,"",IF(AD100=0,"",(AD100/P100)))</f>
        <v>0</v>
      </c>
      <c r="AF100" s="94"/>
      <c r="AG100" s="96" t="str">
        <f>IFERROR(AF100/AD100,"-")</f>
        <v>-</v>
      </c>
      <c r="AH100" s="97"/>
      <c r="AI100" s="98" t="str">
        <f>IFERROR(AH100/AD100,"-")</f>
        <v>-</v>
      </c>
      <c r="AJ100" s="99"/>
      <c r="AK100" s="99"/>
      <c r="AL100" s="99"/>
      <c r="AM100" s="100"/>
      <c r="AN100" s="101">
        <f>IF(P100=0,"",IF(AM100=0,"",(AM100/P100)))</f>
        <v>0</v>
      </c>
      <c r="AO100" s="100"/>
      <c r="AP100" s="102" t="str">
        <f>IFERROR(AP100/AM100,"-")</f>
        <v>-</v>
      </c>
      <c r="AQ100" s="103"/>
      <c r="AR100" s="104" t="str">
        <f>IFERROR(AQ100/AM100,"-")</f>
        <v>-</v>
      </c>
      <c r="AS100" s="105"/>
      <c r="AT100" s="105"/>
      <c r="AU100" s="105"/>
      <c r="AV100" s="106"/>
      <c r="AW100" s="107">
        <f>IF(P100=0,"",IF(AV100=0,"",(AV100/P100)))</f>
        <v>0</v>
      </c>
      <c r="AX100" s="106"/>
      <c r="AY100" s="108" t="str">
        <f>IFERROR(AX100/AV100,"-")</f>
        <v>-</v>
      </c>
      <c r="AZ100" s="109"/>
      <c r="BA100" s="110" t="str">
        <f>IFERROR(AZ100/AV100,"-")</f>
        <v>-</v>
      </c>
      <c r="BB100" s="111"/>
      <c r="BC100" s="111"/>
      <c r="BD100" s="111"/>
      <c r="BE100" s="112">
        <v>1</v>
      </c>
      <c r="BF100" s="113">
        <f>IF(P100=0,"",IF(BE100=0,"",(BE100/P100)))</f>
        <v>0.5</v>
      </c>
      <c r="BG100" s="112"/>
      <c r="BH100" s="114">
        <f>IFERROR(BG100/BE100,"-")</f>
        <v>0</v>
      </c>
      <c r="BI100" s="115"/>
      <c r="BJ100" s="116">
        <f>IFERROR(BI100/BE100,"-")</f>
        <v>0</v>
      </c>
      <c r="BK100" s="117"/>
      <c r="BL100" s="117"/>
      <c r="BM100" s="117"/>
      <c r="BN100" s="119"/>
      <c r="BO100" s="120">
        <f>IF(P100=0,"",IF(BN100=0,"",(BN100/P100)))</f>
        <v>0</v>
      </c>
      <c r="BP100" s="121"/>
      <c r="BQ100" s="122" t="str">
        <f>IFERROR(BP100/BN100,"-")</f>
        <v>-</v>
      </c>
      <c r="BR100" s="123"/>
      <c r="BS100" s="124" t="str">
        <f>IFERROR(BR100/BN100,"-")</f>
        <v>-</v>
      </c>
      <c r="BT100" s="125"/>
      <c r="BU100" s="125"/>
      <c r="BV100" s="125"/>
      <c r="BW100" s="126">
        <v>1</v>
      </c>
      <c r="BX100" s="127">
        <f>IF(P100=0,"",IF(BW100=0,"",(BW100/P100)))</f>
        <v>0.5</v>
      </c>
      <c r="BY100" s="128">
        <v>1</v>
      </c>
      <c r="BZ100" s="129">
        <f>IFERROR(BY100/BW100,"-")</f>
        <v>1</v>
      </c>
      <c r="CA100" s="130">
        <v>55000</v>
      </c>
      <c r="CB100" s="131">
        <f>IFERROR(CA100/BW100,"-")</f>
        <v>55000</v>
      </c>
      <c r="CC100" s="132"/>
      <c r="CD100" s="132"/>
      <c r="CE100" s="132">
        <v>1</v>
      </c>
      <c r="CF100" s="133"/>
      <c r="CG100" s="134">
        <f>IF(P100=0,"",IF(CF100=0,"",(CF100/P100)))</f>
        <v>0</v>
      </c>
      <c r="CH100" s="135"/>
      <c r="CI100" s="136" t="str">
        <f>IFERROR(CH100/CF100,"-")</f>
        <v>-</v>
      </c>
      <c r="CJ100" s="137"/>
      <c r="CK100" s="138" t="str">
        <f>IFERROR(CJ100/CF100,"-")</f>
        <v>-</v>
      </c>
      <c r="CL100" s="139"/>
      <c r="CM100" s="139"/>
      <c r="CN100" s="139"/>
      <c r="CO100" s="140">
        <v>1</v>
      </c>
      <c r="CP100" s="141">
        <v>55000</v>
      </c>
      <c r="CQ100" s="141">
        <v>55000</v>
      </c>
      <c r="CR100" s="141"/>
      <c r="CS100" s="142" t="str">
        <f>IF(AND(CQ100=0,CR100=0),"",IF(AND(CQ100&lt;=100000,CR100&lt;=100000),"",IF(CQ100/CP100&gt;0.7,"男高",IF(CR100/CP100&gt;0.7,"女高",""))))</f>
        <v/>
      </c>
    </row>
    <row r="101" spans="1:98">
      <c r="A101" s="80">
        <f>AB101</f>
        <v>1.2473684210526</v>
      </c>
      <c r="B101" s="203" t="s">
        <v>239</v>
      </c>
      <c r="C101" s="203"/>
      <c r="D101" s="203" t="s">
        <v>189</v>
      </c>
      <c r="E101" s="203" t="s">
        <v>62</v>
      </c>
      <c r="F101" s="203" t="s">
        <v>63</v>
      </c>
      <c r="G101" s="203" t="s">
        <v>240</v>
      </c>
      <c r="H101" s="90" t="s">
        <v>186</v>
      </c>
      <c r="I101" s="90"/>
      <c r="J101" s="188">
        <v>190000</v>
      </c>
      <c r="K101" s="81">
        <v>13</v>
      </c>
      <c r="L101" s="81">
        <v>0</v>
      </c>
      <c r="M101" s="81">
        <v>42</v>
      </c>
      <c r="N101" s="91">
        <v>6</v>
      </c>
      <c r="O101" s="92">
        <v>0</v>
      </c>
      <c r="P101" s="93">
        <f>N101+O101</f>
        <v>6</v>
      </c>
      <c r="Q101" s="82">
        <f>IFERROR(P101/M101,"-")</f>
        <v>0.14285714285714</v>
      </c>
      <c r="R101" s="81">
        <v>0</v>
      </c>
      <c r="S101" s="81">
        <v>2</v>
      </c>
      <c r="T101" s="82">
        <f>IFERROR(S101/(O101+P101),"-")</f>
        <v>0.33333333333333</v>
      </c>
      <c r="U101" s="182">
        <f>IFERROR(J101/SUM(P101:P102),"-")</f>
        <v>14615.384615385</v>
      </c>
      <c r="V101" s="84">
        <v>1</v>
      </c>
      <c r="W101" s="82">
        <f>IF(P101=0,"-",V101/P101)</f>
        <v>0.16666666666667</v>
      </c>
      <c r="X101" s="186">
        <v>5000</v>
      </c>
      <c r="Y101" s="187">
        <f>IFERROR(X101/P101,"-")</f>
        <v>833.33333333333</v>
      </c>
      <c r="Z101" s="187">
        <f>IFERROR(X101/V101,"-")</f>
        <v>5000</v>
      </c>
      <c r="AA101" s="188">
        <f>SUM(X101:X102)-SUM(J101:J102)</f>
        <v>47000</v>
      </c>
      <c r="AB101" s="85">
        <f>SUM(X101:X102)/SUM(J101:J102)</f>
        <v>1.2473684210526</v>
      </c>
      <c r="AC101" s="79"/>
      <c r="AD101" s="94"/>
      <c r="AE101" s="95">
        <f>IF(P101=0,"",IF(AD101=0,"",(AD101/P101)))</f>
        <v>0</v>
      </c>
      <c r="AF101" s="94"/>
      <c r="AG101" s="96" t="str">
        <f>IFERROR(AF101/AD101,"-")</f>
        <v>-</v>
      </c>
      <c r="AH101" s="97"/>
      <c r="AI101" s="98" t="str">
        <f>IFERROR(AH101/AD101,"-")</f>
        <v>-</v>
      </c>
      <c r="AJ101" s="99"/>
      <c r="AK101" s="99"/>
      <c r="AL101" s="99"/>
      <c r="AM101" s="100"/>
      <c r="AN101" s="101">
        <f>IF(P101=0,"",IF(AM101=0,"",(AM101/P101)))</f>
        <v>0</v>
      </c>
      <c r="AO101" s="100"/>
      <c r="AP101" s="102" t="str">
        <f>IFERROR(AP101/AM101,"-")</f>
        <v>-</v>
      </c>
      <c r="AQ101" s="103"/>
      <c r="AR101" s="104" t="str">
        <f>IFERROR(AQ101/AM101,"-")</f>
        <v>-</v>
      </c>
      <c r="AS101" s="105"/>
      <c r="AT101" s="105"/>
      <c r="AU101" s="105"/>
      <c r="AV101" s="106"/>
      <c r="AW101" s="107">
        <f>IF(P101=0,"",IF(AV101=0,"",(AV101/P101)))</f>
        <v>0</v>
      </c>
      <c r="AX101" s="106"/>
      <c r="AY101" s="108" t="str">
        <f>IFERROR(AX101/AV101,"-")</f>
        <v>-</v>
      </c>
      <c r="AZ101" s="109"/>
      <c r="BA101" s="110" t="str">
        <f>IFERROR(AZ101/AV101,"-")</f>
        <v>-</v>
      </c>
      <c r="BB101" s="111"/>
      <c r="BC101" s="111"/>
      <c r="BD101" s="111"/>
      <c r="BE101" s="112">
        <v>2</v>
      </c>
      <c r="BF101" s="113">
        <f>IF(P101=0,"",IF(BE101=0,"",(BE101/P101)))</f>
        <v>0.33333333333333</v>
      </c>
      <c r="BG101" s="112"/>
      <c r="BH101" s="114">
        <f>IFERROR(BG101/BE101,"-")</f>
        <v>0</v>
      </c>
      <c r="BI101" s="115"/>
      <c r="BJ101" s="116">
        <f>IFERROR(BI101/BE101,"-")</f>
        <v>0</v>
      </c>
      <c r="BK101" s="117"/>
      <c r="BL101" s="117"/>
      <c r="BM101" s="117"/>
      <c r="BN101" s="119">
        <v>4</v>
      </c>
      <c r="BO101" s="120">
        <f>IF(P101=0,"",IF(BN101=0,"",(BN101/P101)))</f>
        <v>0.66666666666667</v>
      </c>
      <c r="BP101" s="121">
        <v>1</v>
      </c>
      <c r="BQ101" s="122">
        <f>IFERROR(BP101/BN101,"-")</f>
        <v>0.25</v>
      </c>
      <c r="BR101" s="123">
        <v>5000</v>
      </c>
      <c r="BS101" s="124">
        <f>IFERROR(BR101/BN101,"-")</f>
        <v>1250</v>
      </c>
      <c r="BT101" s="125">
        <v>1</v>
      </c>
      <c r="BU101" s="125"/>
      <c r="BV101" s="125"/>
      <c r="BW101" s="126"/>
      <c r="BX101" s="127">
        <f>IF(P101=0,"",IF(BW101=0,"",(BW101/P101)))</f>
        <v>0</v>
      </c>
      <c r="BY101" s="128"/>
      <c r="BZ101" s="129" t="str">
        <f>IFERROR(BY101/BW101,"-")</f>
        <v>-</v>
      </c>
      <c r="CA101" s="130"/>
      <c r="CB101" s="131" t="str">
        <f>IFERROR(CA101/BW101,"-")</f>
        <v>-</v>
      </c>
      <c r="CC101" s="132"/>
      <c r="CD101" s="132"/>
      <c r="CE101" s="132"/>
      <c r="CF101" s="133"/>
      <c r="CG101" s="134">
        <f>IF(P101=0,"",IF(CF101=0,"",(CF101/P101)))</f>
        <v>0</v>
      </c>
      <c r="CH101" s="135"/>
      <c r="CI101" s="136" t="str">
        <f>IFERROR(CH101/CF101,"-")</f>
        <v>-</v>
      </c>
      <c r="CJ101" s="137"/>
      <c r="CK101" s="138" t="str">
        <f>IFERROR(CJ101/CF101,"-")</f>
        <v>-</v>
      </c>
      <c r="CL101" s="139"/>
      <c r="CM101" s="139"/>
      <c r="CN101" s="139"/>
      <c r="CO101" s="140">
        <v>1</v>
      </c>
      <c r="CP101" s="141">
        <v>5000</v>
      </c>
      <c r="CQ101" s="141">
        <v>5000</v>
      </c>
      <c r="CR101" s="141"/>
      <c r="CS101" s="142" t="str">
        <f>IF(AND(CQ101=0,CR101=0),"",IF(AND(CQ101&lt;=100000,CR101&lt;=100000),"",IF(CQ101/CP101&gt;0.7,"男高",IF(CR101/CP101&gt;0.7,"女高",""))))</f>
        <v/>
      </c>
    </row>
    <row r="102" spans="1:98">
      <c r="A102" s="80"/>
      <c r="B102" s="203" t="s">
        <v>241</v>
      </c>
      <c r="C102" s="203"/>
      <c r="D102" s="203" t="s">
        <v>189</v>
      </c>
      <c r="E102" s="203" t="s">
        <v>62</v>
      </c>
      <c r="F102" s="203" t="s">
        <v>68</v>
      </c>
      <c r="G102" s="203"/>
      <c r="H102" s="90"/>
      <c r="I102" s="90"/>
      <c r="J102" s="188"/>
      <c r="K102" s="81">
        <v>56</v>
      </c>
      <c r="L102" s="81">
        <v>21</v>
      </c>
      <c r="M102" s="81">
        <v>33</v>
      </c>
      <c r="N102" s="91">
        <v>7</v>
      </c>
      <c r="O102" s="92">
        <v>0</v>
      </c>
      <c r="P102" s="93">
        <f>N102+O102</f>
        <v>7</v>
      </c>
      <c r="Q102" s="82">
        <f>IFERROR(P102/M102,"-")</f>
        <v>0.21212121212121</v>
      </c>
      <c r="R102" s="81">
        <v>1</v>
      </c>
      <c r="S102" s="81">
        <v>3</v>
      </c>
      <c r="T102" s="82">
        <f>IFERROR(S102/(O102+P102),"-")</f>
        <v>0.42857142857143</v>
      </c>
      <c r="U102" s="182"/>
      <c r="V102" s="84">
        <v>3</v>
      </c>
      <c r="W102" s="82">
        <f>IF(P102=0,"-",V102/P102)</f>
        <v>0.42857142857143</v>
      </c>
      <c r="X102" s="186">
        <v>232000</v>
      </c>
      <c r="Y102" s="187">
        <f>IFERROR(X102/P102,"-")</f>
        <v>33142.857142857</v>
      </c>
      <c r="Z102" s="187">
        <f>IFERROR(X102/V102,"-")</f>
        <v>77333.333333333</v>
      </c>
      <c r="AA102" s="188"/>
      <c r="AB102" s="85"/>
      <c r="AC102" s="79"/>
      <c r="AD102" s="94"/>
      <c r="AE102" s="95">
        <f>IF(P102=0,"",IF(AD102=0,"",(AD102/P102)))</f>
        <v>0</v>
      </c>
      <c r="AF102" s="94"/>
      <c r="AG102" s="96" t="str">
        <f>IFERROR(AF102/AD102,"-")</f>
        <v>-</v>
      </c>
      <c r="AH102" s="97"/>
      <c r="AI102" s="98" t="str">
        <f>IFERROR(AH102/AD102,"-")</f>
        <v>-</v>
      </c>
      <c r="AJ102" s="99"/>
      <c r="AK102" s="99"/>
      <c r="AL102" s="99"/>
      <c r="AM102" s="100"/>
      <c r="AN102" s="101">
        <f>IF(P102=0,"",IF(AM102=0,"",(AM102/P102)))</f>
        <v>0</v>
      </c>
      <c r="AO102" s="100"/>
      <c r="AP102" s="102" t="str">
        <f>IFERROR(AP102/AM102,"-")</f>
        <v>-</v>
      </c>
      <c r="AQ102" s="103"/>
      <c r="AR102" s="104" t="str">
        <f>IFERROR(AQ102/AM102,"-")</f>
        <v>-</v>
      </c>
      <c r="AS102" s="105"/>
      <c r="AT102" s="105"/>
      <c r="AU102" s="105"/>
      <c r="AV102" s="106">
        <v>1</v>
      </c>
      <c r="AW102" s="107">
        <f>IF(P102=0,"",IF(AV102=0,"",(AV102/P102)))</f>
        <v>0.14285714285714</v>
      </c>
      <c r="AX102" s="106"/>
      <c r="AY102" s="108">
        <f>IFERROR(AX102/AV102,"-")</f>
        <v>0</v>
      </c>
      <c r="AZ102" s="109"/>
      <c r="BA102" s="110">
        <f>IFERROR(AZ102/AV102,"-")</f>
        <v>0</v>
      </c>
      <c r="BB102" s="111"/>
      <c r="BC102" s="111"/>
      <c r="BD102" s="111"/>
      <c r="BE102" s="112"/>
      <c r="BF102" s="113">
        <f>IF(P102=0,"",IF(BE102=0,"",(BE102/P102)))</f>
        <v>0</v>
      </c>
      <c r="BG102" s="112"/>
      <c r="BH102" s="114" t="str">
        <f>IFERROR(BG102/BE102,"-")</f>
        <v>-</v>
      </c>
      <c r="BI102" s="115"/>
      <c r="BJ102" s="116" t="str">
        <f>IFERROR(BI102/BE102,"-")</f>
        <v>-</v>
      </c>
      <c r="BK102" s="117"/>
      <c r="BL102" s="117"/>
      <c r="BM102" s="117"/>
      <c r="BN102" s="119">
        <v>3</v>
      </c>
      <c r="BO102" s="120">
        <f>IF(P102=0,"",IF(BN102=0,"",(BN102/P102)))</f>
        <v>0.42857142857143</v>
      </c>
      <c r="BP102" s="121">
        <v>1</v>
      </c>
      <c r="BQ102" s="122">
        <f>IFERROR(BP102/BN102,"-")</f>
        <v>0.33333333333333</v>
      </c>
      <c r="BR102" s="123">
        <v>18000</v>
      </c>
      <c r="BS102" s="124">
        <f>IFERROR(BR102/BN102,"-")</f>
        <v>6000</v>
      </c>
      <c r="BT102" s="125"/>
      <c r="BU102" s="125"/>
      <c r="BV102" s="125">
        <v>1</v>
      </c>
      <c r="BW102" s="126">
        <v>3</v>
      </c>
      <c r="BX102" s="127">
        <f>IF(P102=0,"",IF(BW102=0,"",(BW102/P102)))</f>
        <v>0.42857142857143</v>
      </c>
      <c r="BY102" s="128">
        <v>2</v>
      </c>
      <c r="BZ102" s="129">
        <f>IFERROR(BY102/BW102,"-")</f>
        <v>0.66666666666667</v>
      </c>
      <c r="CA102" s="130">
        <v>214000</v>
      </c>
      <c r="CB102" s="131">
        <f>IFERROR(CA102/BW102,"-")</f>
        <v>71333.333333333</v>
      </c>
      <c r="CC102" s="132"/>
      <c r="CD102" s="132"/>
      <c r="CE102" s="132">
        <v>2</v>
      </c>
      <c r="CF102" s="133"/>
      <c r="CG102" s="134">
        <f>IF(P102=0,"",IF(CF102=0,"",(CF102/P102)))</f>
        <v>0</v>
      </c>
      <c r="CH102" s="135"/>
      <c r="CI102" s="136" t="str">
        <f>IFERROR(CH102/CF102,"-")</f>
        <v>-</v>
      </c>
      <c r="CJ102" s="137"/>
      <c r="CK102" s="138" t="str">
        <f>IFERROR(CJ102/CF102,"-")</f>
        <v>-</v>
      </c>
      <c r="CL102" s="139"/>
      <c r="CM102" s="139"/>
      <c r="CN102" s="139"/>
      <c r="CO102" s="140">
        <v>3</v>
      </c>
      <c r="CP102" s="141">
        <v>232000</v>
      </c>
      <c r="CQ102" s="141">
        <v>159000</v>
      </c>
      <c r="CR102" s="141"/>
      <c r="CS102" s="142" t="str">
        <f>IF(AND(CQ102=0,CR102=0),"",IF(AND(CQ102&lt;=100000,CR102&lt;=100000),"",IF(CQ102/CP102&gt;0.7,"男高",IF(CR102/CP102&gt;0.7,"女高",""))))</f>
        <v/>
      </c>
    </row>
    <row r="103" spans="1:98">
      <c r="A103" s="80">
        <f>AB103</f>
        <v>1.8676923076923</v>
      </c>
      <c r="B103" s="203" t="s">
        <v>242</v>
      </c>
      <c r="C103" s="203"/>
      <c r="D103" s="203" t="s">
        <v>118</v>
      </c>
      <c r="E103" s="203" t="s">
        <v>71</v>
      </c>
      <c r="F103" s="203" t="s">
        <v>63</v>
      </c>
      <c r="G103" s="203" t="s">
        <v>167</v>
      </c>
      <c r="H103" s="90" t="s">
        <v>243</v>
      </c>
      <c r="I103" s="90" t="s">
        <v>244</v>
      </c>
      <c r="J103" s="188">
        <v>325000</v>
      </c>
      <c r="K103" s="81">
        <v>3</v>
      </c>
      <c r="L103" s="81">
        <v>0</v>
      </c>
      <c r="M103" s="81">
        <v>20</v>
      </c>
      <c r="N103" s="91">
        <v>0</v>
      </c>
      <c r="O103" s="92">
        <v>0</v>
      </c>
      <c r="P103" s="93">
        <f>N103+O103</f>
        <v>0</v>
      </c>
      <c r="Q103" s="82">
        <f>IFERROR(P103/M103,"-")</f>
        <v>0</v>
      </c>
      <c r="R103" s="81">
        <v>0</v>
      </c>
      <c r="S103" s="81">
        <v>0</v>
      </c>
      <c r="T103" s="82" t="str">
        <f>IFERROR(S103/(O103+P103),"-")</f>
        <v>-</v>
      </c>
      <c r="U103" s="182">
        <f>IFERROR(J103/SUM(P103:P106),"-")</f>
        <v>17105.263157895</v>
      </c>
      <c r="V103" s="84">
        <v>0</v>
      </c>
      <c r="W103" s="82" t="str">
        <f>IF(P103=0,"-",V103/P103)</f>
        <v>-</v>
      </c>
      <c r="X103" s="186">
        <v>0</v>
      </c>
      <c r="Y103" s="187" t="str">
        <f>IFERROR(X103/P103,"-")</f>
        <v>-</v>
      </c>
      <c r="Z103" s="187" t="str">
        <f>IFERROR(X103/V103,"-")</f>
        <v>-</v>
      </c>
      <c r="AA103" s="188">
        <f>SUM(X103:X106)-SUM(J103:J106)</f>
        <v>282000</v>
      </c>
      <c r="AB103" s="85">
        <f>SUM(X103:X106)/SUM(J103:J106)</f>
        <v>1.8676923076923</v>
      </c>
      <c r="AC103" s="79"/>
      <c r="AD103" s="94"/>
      <c r="AE103" s="95" t="str">
        <f>IF(P103=0,"",IF(AD103=0,"",(AD103/P103)))</f>
        <v/>
      </c>
      <c r="AF103" s="94"/>
      <c r="AG103" s="96" t="str">
        <f>IFERROR(AF103/AD103,"-")</f>
        <v>-</v>
      </c>
      <c r="AH103" s="97"/>
      <c r="AI103" s="98" t="str">
        <f>IFERROR(AH103/AD103,"-")</f>
        <v>-</v>
      </c>
      <c r="AJ103" s="99"/>
      <c r="AK103" s="99"/>
      <c r="AL103" s="99"/>
      <c r="AM103" s="100"/>
      <c r="AN103" s="101" t="str">
        <f>IF(P103=0,"",IF(AM103=0,"",(AM103/P103)))</f>
        <v/>
      </c>
      <c r="AO103" s="100"/>
      <c r="AP103" s="102" t="str">
        <f>IFERROR(AP103/AM103,"-")</f>
        <v>-</v>
      </c>
      <c r="AQ103" s="103"/>
      <c r="AR103" s="104" t="str">
        <f>IFERROR(AQ103/AM103,"-")</f>
        <v>-</v>
      </c>
      <c r="AS103" s="105"/>
      <c r="AT103" s="105"/>
      <c r="AU103" s="105"/>
      <c r="AV103" s="106"/>
      <c r="AW103" s="107" t="str">
        <f>IF(P103=0,"",IF(AV103=0,"",(AV103/P103)))</f>
        <v/>
      </c>
      <c r="AX103" s="106"/>
      <c r="AY103" s="108" t="str">
        <f>IFERROR(AX103/AV103,"-")</f>
        <v>-</v>
      </c>
      <c r="AZ103" s="109"/>
      <c r="BA103" s="110" t="str">
        <f>IFERROR(AZ103/AV103,"-")</f>
        <v>-</v>
      </c>
      <c r="BB103" s="111"/>
      <c r="BC103" s="111"/>
      <c r="BD103" s="111"/>
      <c r="BE103" s="112"/>
      <c r="BF103" s="113" t="str">
        <f>IF(P103=0,"",IF(BE103=0,"",(BE103/P103)))</f>
        <v/>
      </c>
      <c r="BG103" s="112"/>
      <c r="BH103" s="114" t="str">
        <f>IFERROR(BG103/BE103,"-")</f>
        <v>-</v>
      </c>
      <c r="BI103" s="115"/>
      <c r="BJ103" s="116" t="str">
        <f>IFERROR(BI103/BE103,"-")</f>
        <v>-</v>
      </c>
      <c r="BK103" s="117"/>
      <c r="BL103" s="117"/>
      <c r="BM103" s="117"/>
      <c r="BN103" s="119"/>
      <c r="BO103" s="120" t="str">
        <f>IF(P103=0,"",IF(BN103=0,"",(BN103/P103)))</f>
        <v/>
      </c>
      <c r="BP103" s="121"/>
      <c r="BQ103" s="122" t="str">
        <f>IFERROR(BP103/BN103,"-")</f>
        <v>-</v>
      </c>
      <c r="BR103" s="123"/>
      <c r="BS103" s="124" t="str">
        <f>IFERROR(BR103/BN103,"-")</f>
        <v>-</v>
      </c>
      <c r="BT103" s="125"/>
      <c r="BU103" s="125"/>
      <c r="BV103" s="125"/>
      <c r="BW103" s="126"/>
      <c r="BX103" s="127" t="str">
        <f>IF(P103=0,"",IF(BW103=0,"",(BW103/P103)))</f>
        <v/>
      </c>
      <c r="BY103" s="128"/>
      <c r="BZ103" s="129" t="str">
        <f>IFERROR(BY103/BW103,"-")</f>
        <v>-</v>
      </c>
      <c r="CA103" s="130"/>
      <c r="CB103" s="131" t="str">
        <f>IFERROR(CA103/BW103,"-")</f>
        <v>-</v>
      </c>
      <c r="CC103" s="132"/>
      <c r="CD103" s="132"/>
      <c r="CE103" s="132"/>
      <c r="CF103" s="133"/>
      <c r="CG103" s="134" t="str">
        <f>IF(P103=0,"",IF(CF103=0,"",(CF103/P103)))</f>
        <v/>
      </c>
      <c r="CH103" s="135"/>
      <c r="CI103" s="136" t="str">
        <f>IFERROR(CH103/CF103,"-")</f>
        <v>-</v>
      </c>
      <c r="CJ103" s="137"/>
      <c r="CK103" s="138" t="str">
        <f>IFERROR(CJ103/CF103,"-")</f>
        <v>-</v>
      </c>
      <c r="CL103" s="139"/>
      <c r="CM103" s="139"/>
      <c r="CN103" s="139"/>
      <c r="CO103" s="140">
        <v>0</v>
      </c>
      <c r="CP103" s="141">
        <v>0</v>
      </c>
      <c r="CQ103" s="141"/>
      <c r="CR103" s="141"/>
      <c r="CS103" s="142" t="str">
        <f>IF(AND(CQ103=0,CR103=0),"",IF(AND(CQ103&lt;=100000,CR103&lt;=100000),"",IF(CQ103/CP103&gt;0.7,"男高",IF(CR103/CP103&gt;0.7,"女高",""))))</f>
        <v/>
      </c>
    </row>
    <row r="104" spans="1:98">
      <c r="A104" s="80"/>
      <c r="B104" s="203" t="s">
        <v>245</v>
      </c>
      <c r="C104" s="203"/>
      <c r="D104" s="203" t="s">
        <v>118</v>
      </c>
      <c r="E104" s="203" t="s">
        <v>75</v>
      </c>
      <c r="F104" s="203" t="s">
        <v>63</v>
      </c>
      <c r="G104" s="203" t="s">
        <v>167</v>
      </c>
      <c r="H104" s="90" t="s">
        <v>246</v>
      </c>
      <c r="I104" s="90"/>
      <c r="J104" s="188"/>
      <c r="K104" s="81">
        <v>18</v>
      </c>
      <c r="L104" s="81">
        <v>0</v>
      </c>
      <c r="M104" s="81">
        <v>88</v>
      </c>
      <c r="N104" s="91">
        <v>6</v>
      </c>
      <c r="O104" s="92">
        <v>0</v>
      </c>
      <c r="P104" s="93">
        <f>N104+O104</f>
        <v>6</v>
      </c>
      <c r="Q104" s="82">
        <f>IFERROR(P104/M104,"-")</f>
        <v>0.068181818181818</v>
      </c>
      <c r="R104" s="81">
        <v>1</v>
      </c>
      <c r="S104" s="81">
        <v>2</v>
      </c>
      <c r="T104" s="82">
        <f>IFERROR(S104/(O104+P104),"-")</f>
        <v>0.33333333333333</v>
      </c>
      <c r="U104" s="182"/>
      <c r="V104" s="84">
        <v>2</v>
      </c>
      <c r="W104" s="82">
        <f>IF(P104=0,"-",V104/P104)</f>
        <v>0.33333333333333</v>
      </c>
      <c r="X104" s="186">
        <v>18000</v>
      </c>
      <c r="Y104" s="187">
        <f>IFERROR(X104/P104,"-")</f>
        <v>3000</v>
      </c>
      <c r="Z104" s="187">
        <f>IFERROR(X104/V104,"-")</f>
        <v>9000</v>
      </c>
      <c r="AA104" s="188"/>
      <c r="AB104" s="85"/>
      <c r="AC104" s="79"/>
      <c r="AD104" s="94"/>
      <c r="AE104" s="95">
        <f>IF(P104=0,"",IF(AD104=0,"",(AD104/P104)))</f>
        <v>0</v>
      </c>
      <c r="AF104" s="94"/>
      <c r="AG104" s="96" t="str">
        <f>IFERROR(AF104/AD104,"-")</f>
        <v>-</v>
      </c>
      <c r="AH104" s="97"/>
      <c r="AI104" s="98" t="str">
        <f>IFERROR(AH104/AD104,"-")</f>
        <v>-</v>
      </c>
      <c r="AJ104" s="99"/>
      <c r="AK104" s="99"/>
      <c r="AL104" s="99"/>
      <c r="AM104" s="100"/>
      <c r="AN104" s="101">
        <f>IF(P104=0,"",IF(AM104=0,"",(AM104/P104)))</f>
        <v>0</v>
      </c>
      <c r="AO104" s="100"/>
      <c r="AP104" s="102" t="str">
        <f>IFERROR(AP104/AM104,"-")</f>
        <v>-</v>
      </c>
      <c r="AQ104" s="103"/>
      <c r="AR104" s="104" t="str">
        <f>IFERROR(AQ104/AM104,"-")</f>
        <v>-</v>
      </c>
      <c r="AS104" s="105"/>
      <c r="AT104" s="105"/>
      <c r="AU104" s="105"/>
      <c r="AV104" s="106"/>
      <c r="AW104" s="107">
        <f>IF(P104=0,"",IF(AV104=0,"",(AV104/P104)))</f>
        <v>0</v>
      </c>
      <c r="AX104" s="106"/>
      <c r="AY104" s="108" t="str">
        <f>IFERROR(AX104/AV104,"-")</f>
        <v>-</v>
      </c>
      <c r="AZ104" s="109"/>
      <c r="BA104" s="110" t="str">
        <f>IFERROR(AZ104/AV104,"-")</f>
        <v>-</v>
      </c>
      <c r="BB104" s="111"/>
      <c r="BC104" s="111"/>
      <c r="BD104" s="111"/>
      <c r="BE104" s="112"/>
      <c r="BF104" s="113">
        <f>IF(P104=0,"",IF(BE104=0,"",(BE104/P104)))</f>
        <v>0</v>
      </c>
      <c r="BG104" s="112"/>
      <c r="BH104" s="114" t="str">
        <f>IFERROR(BG104/BE104,"-")</f>
        <v>-</v>
      </c>
      <c r="BI104" s="115"/>
      <c r="BJ104" s="116" t="str">
        <f>IFERROR(BI104/BE104,"-")</f>
        <v>-</v>
      </c>
      <c r="BK104" s="117"/>
      <c r="BL104" s="117"/>
      <c r="BM104" s="117"/>
      <c r="BN104" s="119">
        <v>5</v>
      </c>
      <c r="BO104" s="120">
        <f>IF(P104=0,"",IF(BN104=0,"",(BN104/P104)))</f>
        <v>0.83333333333333</v>
      </c>
      <c r="BP104" s="121">
        <v>2</v>
      </c>
      <c r="BQ104" s="122">
        <f>IFERROR(BP104/BN104,"-")</f>
        <v>0.4</v>
      </c>
      <c r="BR104" s="123">
        <v>18000</v>
      </c>
      <c r="BS104" s="124">
        <f>IFERROR(BR104/BN104,"-")</f>
        <v>3600</v>
      </c>
      <c r="BT104" s="125">
        <v>1</v>
      </c>
      <c r="BU104" s="125"/>
      <c r="BV104" s="125">
        <v>1</v>
      </c>
      <c r="BW104" s="126">
        <v>1</v>
      </c>
      <c r="BX104" s="127">
        <f>IF(P104=0,"",IF(BW104=0,"",(BW104/P104)))</f>
        <v>0.16666666666667</v>
      </c>
      <c r="BY104" s="128"/>
      <c r="BZ104" s="129">
        <f>IFERROR(BY104/BW104,"-")</f>
        <v>0</v>
      </c>
      <c r="CA104" s="130"/>
      <c r="CB104" s="131">
        <f>IFERROR(CA104/BW104,"-")</f>
        <v>0</v>
      </c>
      <c r="CC104" s="132"/>
      <c r="CD104" s="132"/>
      <c r="CE104" s="132"/>
      <c r="CF104" s="133"/>
      <c r="CG104" s="134">
        <f>IF(P104=0,"",IF(CF104=0,"",(CF104/P104)))</f>
        <v>0</v>
      </c>
      <c r="CH104" s="135"/>
      <c r="CI104" s="136" t="str">
        <f>IFERROR(CH104/CF104,"-")</f>
        <v>-</v>
      </c>
      <c r="CJ104" s="137"/>
      <c r="CK104" s="138" t="str">
        <f>IFERROR(CJ104/CF104,"-")</f>
        <v>-</v>
      </c>
      <c r="CL104" s="139"/>
      <c r="CM104" s="139"/>
      <c r="CN104" s="139"/>
      <c r="CO104" s="140">
        <v>2</v>
      </c>
      <c r="CP104" s="141">
        <v>18000</v>
      </c>
      <c r="CQ104" s="141">
        <v>15000</v>
      </c>
      <c r="CR104" s="141"/>
      <c r="CS104" s="142" t="str">
        <f>IF(AND(CQ104=0,CR104=0),"",IF(AND(CQ104&lt;=100000,CR104&lt;=100000),"",IF(CQ104/CP104&gt;0.7,"男高",IF(CR104/CP104&gt;0.7,"女高",""))))</f>
        <v/>
      </c>
    </row>
    <row r="105" spans="1:98">
      <c r="A105" s="80"/>
      <c r="B105" s="203" t="s">
        <v>247</v>
      </c>
      <c r="C105" s="203"/>
      <c r="D105" s="203" t="s">
        <v>118</v>
      </c>
      <c r="E105" s="203" t="s">
        <v>81</v>
      </c>
      <c r="F105" s="203" t="s">
        <v>63</v>
      </c>
      <c r="G105" s="203" t="s">
        <v>167</v>
      </c>
      <c r="H105" s="90" t="s">
        <v>248</v>
      </c>
      <c r="I105" s="90"/>
      <c r="J105" s="188"/>
      <c r="K105" s="81">
        <v>2</v>
      </c>
      <c r="L105" s="81">
        <v>0</v>
      </c>
      <c r="M105" s="81">
        <v>27</v>
      </c>
      <c r="N105" s="91">
        <v>2</v>
      </c>
      <c r="O105" s="92">
        <v>0</v>
      </c>
      <c r="P105" s="93">
        <f>N105+O105</f>
        <v>2</v>
      </c>
      <c r="Q105" s="82">
        <f>IFERROR(P105/M105,"-")</f>
        <v>0.074074074074074</v>
      </c>
      <c r="R105" s="81">
        <v>1</v>
      </c>
      <c r="S105" s="81">
        <v>1</v>
      </c>
      <c r="T105" s="82">
        <f>IFERROR(S105/(O105+P105),"-")</f>
        <v>0.5</v>
      </c>
      <c r="U105" s="182"/>
      <c r="V105" s="84">
        <v>2</v>
      </c>
      <c r="W105" s="82">
        <f>IF(P105=0,"-",V105/P105)</f>
        <v>1</v>
      </c>
      <c r="X105" s="186">
        <v>30000</v>
      </c>
      <c r="Y105" s="187">
        <f>IFERROR(X105/P105,"-")</f>
        <v>15000</v>
      </c>
      <c r="Z105" s="187">
        <f>IFERROR(X105/V105,"-")</f>
        <v>15000</v>
      </c>
      <c r="AA105" s="188"/>
      <c r="AB105" s="85"/>
      <c r="AC105" s="79"/>
      <c r="AD105" s="94"/>
      <c r="AE105" s="95">
        <f>IF(P105=0,"",IF(AD105=0,"",(AD105/P105)))</f>
        <v>0</v>
      </c>
      <c r="AF105" s="94"/>
      <c r="AG105" s="96" t="str">
        <f>IFERROR(AF105/AD105,"-")</f>
        <v>-</v>
      </c>
      <c r="AH105" s="97"/>
      <c r="AI105" s="98" t="str">
        <f>IFERROR(AH105/AD105,"-")</f>
        <v>-</v>
      </c>
      <c r="AJ105" s="99"/>
      <c r="AK105" s="99"/>
      <c r="AL105" s="99"/>
      <c r="AM105" s="100"/>
      <c r="AN105" s="101">
        <f>IF(P105=0,"",IF(AM105=0,"",(AM105/P105)))</f>
        <v>0</v>
      </c>
      <c r="AO105" s="100"/>
      <c r="AP105" s="102" t="str">
        <f>IFERROR(AP105/AM105,"-")</f>
        <v>-</v>
      </c>
      <c r="AQ105" s="103"/>
      <c r="AR105" s="104" t="str">
        <f>IFERROR(AQ105/AM105,"-")</f>
        <v>-</v>
      </c>
      <c r="AS105" s="105"/>
      <c r="AT105" s="105"/>
      <c r="AU105" s="105"/>
      <c r="AV105" s="106"/>
      <c r="AW105" s="107">
        <f>IF(P105=0,"",IF(AV105=0,"",(AV105/P105)))</f>
        <v>0</v>
      </c>
      <c r="AX105" s="106"/>
      <c r="AY105" s="108" t="str">
        <f>IFERROR(AX105/AV105,"-")</f>
        <v>-</v>
      </c>
      <c r="AZ105" s="109"/>
      <c r="BA105" s="110" t="str">
        <f>IFERROR(AZ105/AV105,"-")</f>
        <v>-</v>
      </c>
      <c r="BB105" s="111"/>
      <c r="BC105" s="111"/>
      <c r="BD105" s="111"/>
      <c r="BE105" s="112"/>
      <c r="BF105" s="113">
        <f>IF(P105=0,"",IF(BE105=0,"",(BE105/P105)))</f>
        <v>0</v>
      </c>
      <c r="BG105" s="112"/>
      <c r="BH105" s="114" t="str">
        <f>IFERROR(BG105/BE105,"-")</f>
        <v>-</v>
      </c>
      <c r="BI105" s="115"/>
      <c r="BJ105" s="116" t="str">
        <f>IFERROR(BI105/BE105,"-")</f>
        <v>-</v>
      </c>
      <c r="BK105" s="117"/>
      <c r="BL105" s="117"/>
      <c r="BM105" s="117"/>
      <c r="BN105" s="119">
        <v>1</v>
      </c>
      <c r="BO105" s="120">
        <f>IF(P105=0,"",IF(BN105=0,"",(BN105/P105)))</f>
        <v>0.5</v>
      </c>
      <c r="BP105" s="121">
        <v>1</v>
      </c>
      <c r="BQ105" s="122">
        <f>IFERROR(BP105/BN105,"-")</f>
        <v>1</v>
      </c>
      <c r="BR105" s="123">
        <v>22000</v>
      </c>
      <c r="BS105" s="124">
        <f>IFERROR(BR105/BN105,"-")</f>
        <v>22000</v>
      </c>
      <c r="BT105" s="125"/>
      <c r="BU105" s="125"/>
      <c r="BV105" s="125">
        <v>1</v>
      </c>
      <c r="BW105" s="126">
        <v>1</v>
      </c>
      <c r="BX105" s="127">
        <f>IF(P105=0,"",IF(BW105=0,"",(BW105/P105)))</f>
        <v>0.5</v>
      </c>
      <c r="BY105" s="128">
        <v>1</v>
      </c>
      <c r="BZ105" s="129">
        <f>IFERROR(BY105/BW105,"-")</f>
        <v>1</v>
      </c>
      <c r="CA105" s="130">
        <v>8000</v>
      </c>
      <c r="CB105" s="131">
        <f>IFERROR(CA105/BW105,"-")</f>
        <v>8000</v>
      </c>
      <c r="CC105" s="132"/>
      <c r="CD105" s="132">
        <v>1</v>
      </c>
      <c r="CE105" s="132"/>
      <c r="CF105" s="133"/>
      <c r="CG105" s="134">
        <f>IF(P105=0,"",IF(CF105=0,"",(CF105/P105)))</f>
        <v>0</v>
      </c>
      <c r="CH105" s="135"/>
      <c r="CI105" s="136" t="str">
        <f>IFERROR(CH105/CF105,"-")</f>
        <v>-</v>
      </c>
      <c r="CJ105" s="137"/>
      <c r="CK105" s="138" t="str">
        <f>IFERROR(CJ105/CF105,"-")</f>
        <v>-</v>
      </c>
      <c r="CL105" s="139"/>
      <c r="CM105" s="139"/>
      <c r="CN105" s="139"/>
      <c r="CO105" s="140">
        <v>2</v>
      </c>
      <c r="CP105" s="141">
        <v>30000</v>
      </c>
      <c r="CQ105" s="141">
        <v>22000</v>
      </c>
      <c r="CR105" s="141"/>
      <c r="CS105" s="142" t="str">
        <f>IF(AND(CQ105=0,CR105=0),"",IF(AND(CQ105&lt;=100000,CR105&lt;=100000),"",IF(CQ105/CP105&gt;0.7,"男高",IF(CR105/CP105&gt;0.7,"女高",""))))</f>
        <v/>
      </c>
    </row>
    <row r="106" spans="1:98">
      <c r="A106" s="80"/>
      <c r="B106" s="203" t="s">
        <v>249</v>
      </c>
      <c r="C106" s="203"/>
      <c r="D106" s="203" t="s">
        <v>102</v>
      </c>
      <c r="E106" s="203" t="s">
        <v>102</v>
      </c>
      <c r="F106" s="203" t="s">
        <v>68</v>
      </c>
      <c r="G106" s="203" t="s">
        <v>103</v>
      </c>
      <c r="H106" s="90"/>
      <c r="I106" s="90"/>
      <c r="J106" s="188"/>
      <c r="K106" s="81">
        <v>105</v>
      </c>
      <c r="L106" s="81">
        <v>53</v>
      </c>
      <c r="M106" s="81">
        <v>13</v>
      </c>
      <c r="N106" s="91">
        <v>11</v>
      </c>
      <c r="O106" s="92">
        <v>0</v>
      </c>
      <c r="P106" s="93">
        <f>N106+O106</f>
        <v>11</v>
      </c>
      <c r="Q106" s="82">
        <f>IFERROR(P106/M106,"-")</f>
        <v>0.84615384615385</v>
      </c>
      <c r="R106" s="81">
        <v>3</v>
      </c>
      <c r="S106" s="81">
        <v>1</v>
      </c>
      <c r="T106" s="82">
        <f>IFERROR(S106/(O106+P106),"-")</f>
        <v>0.090909090909091</v>
      </c>
      <c r="U106" s="182"/>
      <c r="V106" s="84">
        <v>4</v>
      </c>
      <c r="W106" s="82">
        <f>IF(P106=0,"-",V106/P106)</f>
        <v>0.36363636363636</v>
      </c>
      <c r="X106" s="186">
        <v>559000</v>
      </c>
      <c r="Y106" s="187">
        <f>IFERROR(X106/P106,"-")</f>
        <v>50818.181818182</v>
      </c>
      <c r="Z106" s="187">
        <f>IFERROR(X106/V106,"-")</f>
        <v>139750</v>
      </c>
      <c r="AA106" s="188"/>
      <c r="AB106" s="85"/>
      <c r="AC106" s="79"/>
      <c r="AD106" s="94"/>
      <c r="AE106" s="95">
        <f>IF(P106=0,"",IF(AD106=0,"",(AD106/P106)))</f>
        <v>0</v>
      </c>
      <c r="AF106" s="94"/>
      <c r="AG106" s="96" t="str">
        <f>IFERROR(AF106/AD106,"-")</f>
        <v>-</v>
      </c>
      <c r="AH106" s="97"/>
      <c r="AI106" s="98" t="str">
        <f>IFERROR(AH106/AD106,"-")</f>
        <v>-</v>
      </c>
      <c r="AJ106" s="99"/>
      <c r="AK106" s="99"/>
      <c r="AL106" s="99"/>
      <c r="AM106" s="100"/>
      <c r="AN106" s="101">
        <f>IF(P106=0,"",IF(AM106=0,"",(AM106/P106)))</f>
        <v>0</v>
      </c>
      <c r="AO106" s="100"/>
      <c r="AP106" s="102" t="str">
        <f>IFERROR(AP106/AM106,"-")</f>
        <v>-</v>
      </c>
      <c r="AQ106" s="103"/>
      <c r="AR106" s="104" t="str">
        <f>IFERROR(AQ106/AM106,"-")</f>
        <v>-</v>
      </c>
      <c r="AS106" s="105"/>
      <c r="AT106" s="105"/>
      <c r="AU106" s="105"/>
      <c r="AV106" s="106">
        <v>1</v>
      </c>
      <c r="AW106" s="107">
        <f>IF(P106=0,"",IF(AV106=0,"",(AV106/P106)))</f>
        <v>0.090909090909091</v>
      </c>
      <c r="AX106" s="106"/>
      <c r="AY106" s="108">
        <f>IFERROR(AX106/AV106,"-")</f>
        <v>0</v>
      </c>
      <c r="AZ106" s="109"/>
      <c r="BA106" s="110">
        <f>IFERROR(AZ106/AV106,"-")</f>
        <v>0</v>
      </c>
      <c r="BB106" s="111"/>
      <c r="BC106" s="111"/>
      <c r="BD106" s="111"/>
      <c r="BE106" s="112">
        <v>1</v>
      </c>
      <c r="BF106" s="113">
        <f>IF(P106=0,"",IF(BE106=0,"",(BE106/P106)))</f>
        <v>0.090909090909091</v>
      </c>
      <c r="BG106" s="112"/>
      <c r="BH106" s="114">
        <f>IFERROR(BG106/BE106,"-")</f>
        <v>0</v>
      </c>
      <c r="BI106" s="115"/>
      <c r="BJ106" s="116">
        <f>IFERROR(BI106/BE106,"-")</f>
        <v>0</v>
      </c>
      <c r="BK106" s="117"/>
      <c r="BL106" s="117"/>
      <c r="BM106" s="117"/>
      <c r="BN106" s="119">
        <v>3</v>
      </c>
      <c r="BO106" s="120">
        <f>IF(P106=0,"",IF(BN106=0,"",(BN106/P106)))</f>
        <v>0.27272727272727</v>
      </c>
      <c r="BP106" s="121">
        <v>2</v>
      </c>
      <c r="BQ106" s="122">
        <f>IFERROR(BP106/BN106,"-")</f>
        <v>0.66666666666667</v>
      </c>
      <c r="BR106" s="123">
        <v>44000</v>
      </c>
      <c r="BS106" s="124">
        <f>IFERROR(BR106/BN106,"-")</f>
        <v>14666.666666667</v>
      </c>
      <c r="BT106" s="125"/>
      <c r="BU106" s="125"/>
      <c r="BV106" s="125">
        <v>2</v>
      </c>
      <c r="BW106" s="126">
        <v>4</v>
      </c>
      <c r="BX106" s="127">
        <f>IF(P106=0,"",IF(BW106=0,"",(BW106/P106)))</f>
        <v>0.36363636363636</v>
      </c>
      <c r="BY106" s="128">
        <v>2</v>
      </c>
      <c r="BZ106" s="129">
        <f>IFERROR(BY106/BW106,"-")</f>
        <v>0.5</v>
      </c>
      <c r="CA106" s="130">
        <v>515000</v>
      </c>
      <c r="CB106" s="131">
        <f>IFERROR(CA106/BW106,"-")</f>
        <v>128750</v>
      </c>
      <c r="CC106" s="132"/>
      <c r="CD106" s="132"/>
      <c r="CE106" s="132">
        <v>2</v>
      </c>
      <c r="CF106" s="133">
        <v>2</v>
      </c>
      <c r="CG106" s="134">
        <f>IF(P106=0,"",IF(CF106=0,"",(CF106/P106)))</f>
        <v>0.18181818181818</v>
      </c>
      <c r="CH106" s="135"/>
      <c r="CI106" s="136">
        <f>IFERROR(CH106/CF106,"-")</f>
        <v>0</v>
      </c>
      <c r="CJ106" s="137"/>
      <c r="CK106" s="138">
        <f>IFERROR(CJ106/CF106,"-")</f>
        <v>0</v>
      </c>
      <c r="CL106" s="139"/>
      <c r="CM106" s="139"/>
      <c r="CN106" s="139"/>
      <c r="CO106" s="140">
        <v>4</v>
      </c>
      <c r="CP106" s="141">
        <v>559000</v>
      </c>
      <c r="CQ106" s="141">
        <v>410000</v>
      </c>
      <c r="CR106" s="141"/>
      <c r="CS106" s="142" t="str">
        <f>IF(AND(CQ106=0,CR106=0),"",IF(AND(CQ106&lt;=100000,CR106&lt;=100000),"",IF(CQ106/CP106&gt;0.7,"男高",IF(CR106/CP106&gt;0.7,"女高",""))))</f>
        <v>男高</v>
      </c>
    </row>
    <row r="107" spans="1:98">
      <c r="A107" s="30"/>
      <c r="B107" s="87"/>
      <c r="C107" s="88"/>
      <c r="D107" s="88"/>
      <c r="E107" s="88"/>
      <c r="F107" s="89"/>
      <c r="G107" s="90"/>
      <c r="H107" s="90"/>
      <c r="I107" s="90"/>
      <c r="J107" s="192"/>
      <c r="K107" s="34"/>
      <c r="L107" s="34"/>
      <c r="M107" s="31"/>
      <c r="N107" s="23"/>
      <c r="O107" s="23"/>
      <c r="P107" s="23"/>
      <c r="Q107" s="33"/>
      <c r="R107" s="32"/>
      <c r="S107" s="23"/>
      <c r="T107" s="32"/>
      <c r="U107" s="183"/>
      <c r="V107" s="25"/>
      <c r="W107" s="25"/>
      <c r="X107" s="189"/>
      <c r="Y107" s="189"/>
      <c r="Z107" s="189"/>
      <c r="AA107" s="189"/>
      <c r="AB107" s="33"/>
      <c r="AC107" s="59"/>
      <c r="AD107" s="63"/>
      <c r="AE107" s="64"/>
      <c r="AF107" s="63"/>
      <c r="AG107" s="67"/>
      <c r="AH107" s="68"/>
      <c r="AI107" s="69"/>
      <c r="AJ107" s="70"/>
      <c r="AK107" s="70"/>
      <c r="AL107" s="70"/>
      <c r="AM107" s="63"/>
      <c r="AN107" s="64"/>
      <c r="AO107" s="63"/>
      <c r="AP107" s="67"/>
      <c r="AQ107" s="68"/>
      <c r="AR107" s="69"/>
      <c r="AS107" s="70"/>
      <c r="AT107" s="70"/>
      <c r="AU107" s="70"/>
      <c r="AV107" s="63"/>
      <c r="AW107" s="64"/>
      <c r="AX107" s="63"/>
      <c r="AY107" s="67"/>
      <c r="AZ107" s="68"/>
      <c r="BA107" s="69"/>
      <c r="BB107" s="70"/>
      <c r="BC107" s="70"/>
      <c r="BD107" s="70"/>
      <c r="BE107" s="63"/>
      <c r="BF107" s="64"/>
      <c r="BG107" s="63"/>
      <c r="BH107" s="67"/>
      <c r="BI107" s="68"/>
      <c r="BJ107" s="69"/>
      <c r="BK107" s="70"/>
      <c r="BL107" s="70"/>
      <c r="BM107" s="70"/>
      <c r="BN107" s="65"/>
      <c r="BO107" s="66"/>
      <c r="BP107" s="63"/>
      <c r="BQ107" s="67"/>
      <c r="BR107" s="68"/>
      <c r="BS107" s="69"/>
      <c r="BT107" s="70"/>
      <c r="BU107" s="70"/>
      <c r="BV107" s="70"/>
      <c r="BW107" s="65"/>
      <c r="BX107" s="66"/>
      <c r="BY107" s="63"/>
      <c r="BZ107" s="67"/>
      <c r="CA107" s="68"/>
      <c r="CB107" s="69"/>
      <c r="CC107" s="70"/>
      <c r="CD107" s="70"/>
      <c r="CE107" s="70"/>
      <c r="CF107" s="65"/>
      <c r="CG107" s="66"/>
      <c r="CH107" s="63"/>
      <c r="CI107" s="67"/>
      <c r="CJ107" s="68"/>
      <c r="CK107" s="69"/>
      <c r="CL107" s="70"/>
      <c r="CM107" s="70"/>
      <c r="CN107" s="70"/>
      <c r="CO107" s="71"/>
      <c r="CP107" s="68"/>
      <c r="CQ107" s="68"/>
      <c r="CR107" s="68"/>
      <c r="CS107" s="72"/>
    </row>
    <row r="108" spans="1:98">
      <c r="A108" s="30"/>
      <c r="B108" s="37"/>
      <c r="C108" s="21"/>
      <c r="D108" s="21"/>
      <c r="E108" s="21"/>
      <c r="F108" s="22"/>
      <c r="G108" s="36"/>
      <c r="H108" s="36"/>
      <c r="I108" s="75"/>
      <c r="J108" s="193"/>
      <c r="K108" s="34"/>
      <c r="L108" s="34"/>
      <c r="M108" s="31"/>
      <c r="N108" s="23"/>
      <c r="O108" s="23"/>
      <c r="P108" s="23"/>
      <c r="Q108" s="33"/>
      <c r="R108" s="32"/>
      <c r="S108" s="23"/>
      <c r="T108" s="32"/>
      <c r="U108" s="183"/>
      <c r="V108" s="25"/>
      <c r="W108" s="25"/>
      <c r="X108" s="189"/>
      <c r="Y108" s="189"/>
      <c r="Z108" s="189"/>
      <c r="AA108" s="189"/>
      <c r="AB108" s="33"/>
      <c r="AC108" s="61"/>
      <c r="AD108" s="63"/>
      <c r="AE108" s="64"/>
      <c r="AF108" s="63"/>
      <c r="AG108" s="67"/>
      <c r="AH108" s="68"/>
      <c r="AI108" s="69"/>
      <c r="AJ108" s="70"/>
      <c r="AK108" s="70"/>
      <c r="AL108" s="70"/>
      <c r="AM108" s="63"/>
      <c r="AN108" s="64"/>
      <c r="AO108" s="63"/>
      <c r="AP108" s="67"/>
      <c r="AQ108" s="68"/>
      <c r="AR108" s="69"/>
      <c r="AS108" s="70"/>
      <c r="AT108" s="70"/>
      <c r="AU108" s="70"/>
      <c r="AV108" s="63"/>
      <c r="AW108" s="64"/>
      <c r="AX108" s="63"/>
      <c r="AY108" s="67"/>
      <c r="AZ108" s="68"/>
      <c r="BA108" s="69"/>
      <c r="BB108" s="70"/>
      <c r="BC108" s="70"/>
      <c r="BD108" s="70"/>
      <c r="BE108" s="63"/>
      <c r="BF108" s="64"/>
      <c r="BG108" s="63"/>
      <c r="BH108" s="67"/>
      <c r="BI108" s="68"/>
      <c r="BJ108" s="69"/>
      <c r="BK108" s="70"/>
      <c r="BL108" s="70"/>
      <c r="BM108" s="70"/>
      <c r="BN108" s="65"/>
      <c r="BO108" s="66"/>
      <c r="BP108" s="63"/>
      <c r="BQ108" s="67"/>
      <c r="BR108" s="68"/>
      <c r="BS108" s="69"/>
      <c r="BT108" s="70"/>
      <c r="BU108" s="70"/>
      <c r="BV108" s="70"/>
      <c r="BW108" s="65"/>
      <c r="BX108" s="66"/>
      <c r="BY108" s="63"/>
      <c r="BZ108" s="67"/>
      <c r="CA108" s="68"/>
      <c r="CB108" s="69"/>
      <c r="CC108" s="70"/>
      <c r="CD108" s="70"/>
      <c r="CE108" s="70"/>
      <c r="CF108" s="65"/>
      <c r="CG108" s="66"/>
      <c r="CH108" s="63"/>
      <c r="CI108" s="67"/>
      <c r="CJ108" s="68"/>
      <c r="CK108" s="69"/>
      <c r="CL108" s="70"/>
      <c r="CM108" s="70"/>
      <c r="CN108" s="70"/>
      <c r="CO108" s="71"/>
      <c r="CP108" s="68"/>
      <c r="CQ108" s="68"/>
      <c r="CR108" s="68"/>
      <c r="CS108" s="72"/>
    </row>
    <row r="109" spans="1:98">
      <c r="A109" s="19">
        <f>AB109</f>
        <v>1.2413994169096</v>
      </c>
      <c r="B109" s="39"/>
      <c r="C109" s="39"/>
      <c r="D109" s="39"/>
      <c r="E109" s="39"/>
      <c r="F109" s="39"/>
      <c r="G109" s="40" t="s">
        <v>250</v>
      </c>
      <c r="H109" s="40"/>
      <c r="I109" s="40"/>
      <c r="J109" s="190">
        <f>SUM(J6:J108)</f>
        <v>5145000</v>
      </c>
      <c r="K109" s="41">
        <f>SUM(K6:K108)</f>
        <v>2105</v>
      </c>
      <c r="L109" s="41">
        <f>SUM(L6:L108)</f>
        <v>824</v>
      </c>
      <c r="M109" s="41">
        <f>SUM(M6:M108)</f>
        <v>2178</v>
      </c>
      <c r="N109" s="41">
        <f>SUM(N6:N108)</f>
        <v>361</v>
      </c>
      <c r="O109" s="41">
        <f>SUM(O6:O108)</f>
        <v>3</v>
      </c>
      <c r="P109" s="41">
        <f>SUM(P6:P108)</f>
        <v>364</v>
      </c>
      <c r="Q109" s="42">
        <f>IFERROR(P109/M109,"-")</f>
        <v>0.16712580348944</v>
      </c>
      <c r="R109" s="78">
        <f>SUM(R6:R108)</f>
        <v>47</v>
      </c>
      <c r="S109" s="78">
        <f>SUM(S6:S108)</f>
        <v>75</v>
      </c>
      <c r="T109" s="42">
        <f>IFERROR(R109/P109,"-")</f>
        <v>0.12912087912088</v>
      </c>
      <c r="U109" s="184">
        <f>IFERROR(J109/P109,"-")</f>
        <v>14134.615384615</v>
      </c>
      <c r="V109" s="44">
        <f>SUM(V6:V108)</f>
        <v>77</v>
      </c>
      <c r="W109" s="42">
        <f>IFERROR(V109/P109,"-")</f>
        <v>0.21153846153846</v>
      </c>
      <c r="X109" s="190">
        <f>SUM(X6:X108)</f>
        <v>6387000</v>
      </c>
      <c r="Y109" s="190">
        <f>IFERROR(X109/P109,"-")</f>
        <v>17546.703296703</v>
      </c>
      <c r="Z109" s="190">
        <f>IFERROR(X109/V109,"-")</f>
        <v>82948.051948052</v>
      </c>
      <c r="AA109" s="190">
        <f>X109-J109</f>
        <v>1242000</v>
      </c>
      <c r="AB109" s="47">
        <f>X109/J109</f>
        <v>1.2413994169096</v>
      </c>
      <c r="AC109" s="60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21"/>
    <mergeCell ref="J8:J21"/>
    <mergeCell ref="U8:U21"/>
    <mergeCell ref="AA8:AA21"/>
    <mergeCell ref="AB8:AB21"/>
    <mergeCell ref="A22:A25"/>
    <mergeCell ref="J22:J25"/>
    <mergeCell ref="U22:U25"/>
    <mergeCell ref="AA22:AA25"/>
    <mergeCell ref="AB22:AB25"/>
    <mergeCell ref="A26:A29"/>
    <mergeCell ref="J26:J29"/>
    <mergeCell ref="U26:U29"/>
    <mergeCell ref="AA26:AA29"/>
    <mergeCell ref="AB26:AB29"/>
    <mergeCell ref="A30:A32"/>
    <mergeCell ref="J30:J32"/>
    <mergeCell ref="U30:U32"/>
    <mergeCell ref="AA30:AA32"/>
    <mergeCell ref="AB30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  <mergeCell ref="A87:A88"/>
    <mergeCell ref="J87:J88"/>
    <mergeCell ref="U87:U88"/>
    <mergeCell ref="AA87:AA88"/>
    <mergeCell ref="AB87:AB88"/>
    <mergeCell ref="A89:A90"/>
    <mergeCell ref="J89:J90"/>
    <mergeCell ref="U89:U90"/>
    <mergeCell ref="AA89:AA90"/>
    <mergeCell ref="AB89:AB90"/>
    <mergeCell ref="A91:A96"/>
    <mergeCell ref="J91:J96"/>
    <mergeCell ref="U91:U96"/>
    <mergeCell ref="AA91:AA96"/>
    <mergeCell ref="AB91:AB96"/>
    <mergeCell ref="A97:A98"/>
    <mergeCell ref="J97:J98"/>
    <mergeCell ref="U97:U98"/>
    <mergeCell ref="AA97:AA98"/>
    <mergeCell ref="AB97:AB98"/>
    <mergeCell ref="A99:A100"/>
    <mergeCell ref="J99:J100"/>
    <mergeCell ref="U99:U100"/>
    <mergeCell ref="AA99:AA100"/>
    <mergeCell ref="AB99:AB100"/>
    <mergeCell ref="A101:A102"/>
    <mergeCell ref="J101:J102"/>
    <mergeCell ref="U101:U102"/>
    <mergeCell ref="AA101:AA102"/>
    <mergeCell ref="AB101:AB102"/>
    <mergeCell ref="A103:A106"/>
    <mergeCell ref="J103:J106"/>
    <mergeCell ref="U103:U106"/>
    <mergeCell ref="AA103:AA106"/>
    <mergeCell ref="AB103:AB10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