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<sst xmlns="http://schemas.openxmlformats.org/spreadsheetml/2006/main" uniqueCount="232">
  <si>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</si>
  <si>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</si>
  <si>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</si>
  <si>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</si>
  <si>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</si>
  <si>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</si>
  <si>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</si>
  <si>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</si>
  <si>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</si>
  <si>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</si>
  <si>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</si>
  <si>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</si>
  <si>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</si>
  <si>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</si>
  <si>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</si>
  <si>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</si>
  <si>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</si>
  <si>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</si>
  <si>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</si>
  <si>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</si>
  <si>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</si>
  <si>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</si>
  <si>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</si>
  <si>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</si>
  <si>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</si>
  <si>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</si>
  <si>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</si>
  <si>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</si>
  <si>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</si>
  <si>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</si>
  <si>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</si>
  <si>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</si>
  <si>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</si>
  <si>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</si>
  <si>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</si>
  <si>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</si>
  <si>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</si>
  <si>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</si>
  <si>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</si>
  <si>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</si>
  <si>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</si>
  <si>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</si>
  <si>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</si>
  <si>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</si>
  <si>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</si>
  <si>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</si>
  <si>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</si>
  <si>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</si>
  <si>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</si>
  <si>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</si>
  <si>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</si>
  <si>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</si>
  <si>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</si>
  <si>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</si>
  <si>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</si>
  <si>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</si>
  <si>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</si>
  <si>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</si>
  <si>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</si>
  <si>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</si>
  <si>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pp815</t>
  </si>
  <si>
    <t>記事</t>
  </si>
  <si>
    <t>★記事59「出会いの大御所〇〇に危機！サービス史上最大の男性不足」</t>
  </si>
  <si>
    <t>lp01</t>
  </si>
  <si>
    <t>スポーツ報知関西　1回目</t>
  </si>
  <si>
    <t>4C終面雑報</t>
  </si>
  <si>
    <t>pp816</t>
  </si>
  <si>
    <t>★記事60「私、バッグが好きなの（A子さん47歳）」</t>
  </si>
  <si>
    <t>スポーツ報知関西　2回目</t>
  </si>
  <si>
    <t>pp817</t>
  </si>
  <si>
    <t>★記事61「○○に登録したら一発でデキました！」</t>
  </si>
  <si>
    <t>スポーツ報知関西　3回目</t>
  </si>
  <si>
    <t>pp818</t>
  </si>
  <si>
    <t>★記事62「50代以上の男性と会える！大人の恋愛がしたい女性募集中！」</t>
  </si>
  <si>
    <t>スポーツ報知関西　4回目</t>
  </si>
  <si>
    <t>pp819</t>
  </si>
  <si>
    <t>スポーツ報知関西　5回目</t>
  </si>
  <si>
    <t>pp820</t>
  </si>
  <si>
    <t>スポーツ報知関西　6回目</t>
  </si>
  <si>
    <t>pp821</t>
  </si>
  <si>
    <t>スポーツ報知関西　7回目</t>
  </si>
  <si>
    <t>pp822</t>
  </si>
  <si>
    <t>スポーツ報知関西　8回目</t>
  </si>
  <si>
    <t>pp823</t>
  </si>
  <si>
    <t>スポーツ報知関西　9回目</t>
  </si>
  <si>
    <t>pp824</t>
  </si>
  <si>
    <t>スポーツ報知関西　10回目</t>
  </si>
  <si>
    <t>pp825</t>
  </si>
  <si>
    <t>スポーツ報知関西　11回目</t>
  </si>
  <si>
    <t>pp826</t>
  </si>
  <si>
    <t>スポーツ報知関西　12回目</t>
  </si>
  <si>
    <t>pp827</t>
  </si>
  <si>
    <t>スポーツ報知関西　13回目</t>
  </si>
  <si>
    <t>pp828</t>
  </si>
  <si>
    <t>(空電共通)</t>
  </si>
  <si>
    <t>空電</t>
  </si>
  <si>
    <t>共通</t>
  </si>
  <si>
    <t>pp829</t>
  </si>
  <si>
    <t>右女３</t>
  </si>
  <si>
    <t>①59「出会いの大御所〇〇に危機！サービス史上最大の男性不足」</t>
  </si>
  <si>
    <t>スポーツ報知関東</t>
  </si>
  <si>
    <t>半2段つかみ20段保証</t>
  </si>
  <si>
    <t>pp830</t>
  </si>
  <si>
    <t>②60「私、バッグが好きなの（A子さん47歳）」</t>
  </si>
  <si>
    <t>半3段つかみ20段保証</t>
  </si>
  <si>
    <t>pp831</t>
  </si>
  <si>
    <t>③61「○○に登録したら一発でデキました！」</t>
  </si>
  <si>
    <t>半5段つかみ20段保証</t>
  </si>
  <si>
    <t>pp832</t>
  </si>
  <si>
    <t>pp833</t>
  </si>
  <si>
    <t>雑誌版 SPA</t>
  </si>
  <si>
    <t>40代女性が恋愛リベンジ</t>
  </si>
  <si>
    <t>スポニチ関東</t>
  </si>
  <si>
    <t>全5段</t>
  </si>
  <si>
    <t>3月14日(木)</t>
  </si>
  <si>
    <t>pp834</t>
  </si>
  <si>
    <t>pp835</t>
  </si>
  <si>
    <t>C版※吹石れな</t>
  </si>
  <si>
    <t>女性と出会って５分で</t>
  </si>
  <si>
    <t>3月24日(日)</t>
  </si>
  <si>
    <t>pp836</t>
  </si>
  <si>
    <t>pp837</t>
  </si>
  <si>
    <t>男の夢をかなえます 超美熟女から逆指名</t>
  </si>
  <si>
    <t>スポニチ関西</t>
  </si>
  <si>
    <t>3月02日(土)</t>
  </si>
  <si>
    <t>pp838</t>
  </si>
  <si>
    <t>pp839</t>
  </si>
  <si>
    <t>C版</t>
  </si>
  <si>
    <t>恋愛経験は不要！女性がリードしてくれます！</t>
  </si>
  <si>
    <t>3月08日(金)</t>
  </si>
  <si>
    <t>pp840</t>
  </si>
  <si>
    <t>pp841</t>
  </si>
  <si>
    <t>サンスポ関東</t>
  </si>
  <si>
    <t>3月09日(土)</t>
  </si>
  <si>
    <t>pp842</t>
  </si>
  <si>
    <t>pp843</t>
  </si>
  <si>
    <t>3月30日(土)</t>
  </si>
  <si>
    <t>pp844</t>
  </si>
  <si>
    <t>pp845</t>
  </si>
  <si>
    <t>サンスポ関西</t>
  </si>
  <si>
    <t>pp846</t>
  </si>
  <si>
    <t>pp847</t>
  </si>
  <si>
    <t>3月16日(土)</t>
  </si>
  <si>
    <t>pp848</t>
  </si>
  <si>
    <t>pp849</t>
  </si>
  <si>
    <t>求む！５０歳以上の女性と…</t>
  </si>
  <si>
    <t>終面全5段</t>
  </si>
  <si>
    <t>pp850</t>
  </si>
  <si>
    <t>pp851</t>
  </si>
  <si>
    <t>ニッカン関東</t>
  </si>
  <si>
    <t>pp852</t>
  </si>
  <si>
    <t>pp853</t>
  </si>
  <si>
    <t>ニッカン関東・平日</t>
  </si>
  <si>
    <t>3月20日(水)</t>
  </si>
  <si>
    <t>pp854</t>
  </si>
  <si>
    <t>pp855</t>
  </si>
  <si>
    <t>3月28日(木)</t>
  </si>
  <si>
    <t>pp856</t>
  </si>
  <si>
    <t>pp857</t>
  </si>
  <si>
    <t>ニッカン関西</t>
  </si>
  <si>
    <t>3月10日(日)</t>
  </si>
  <si>
    <t>pp858</t>
  </si>
  <si>
    <t>pp859</t>
  </si>
  <si>
    <t>3月23日(土)</t>
  </si>
  <si>
    <t>pp860</t>
  </si>
  <si>
    <t>pp861</t>
  </si>
  <si>
    <t>デイリースポーツ関西</t>
  </si>
  <si>
    <t>4C終面全5段</t>
  </si>
  <si>
    <t>pp862</t>
  </si>
  <si>
    <t>pp863</t>
  </si>
  <si>
    <t>pp864</t>
  </si>
  <si>
    <t>pp865</t>
  </si>
  <si>
    <t>九スポ</t>
  </si>
  <si>
    <t>3月17日(日)</t>
  </si>
  <si>
    <t>pp866</t>
  </si>
  <si>
    <t>pp867</t>
  </si>
  <si>
    <t>pp868</t>
  </si>
  <si>
    <t>pp869</t>
  </si>
  <si>
    <t>★記事59</t>
  </si>
  <si>
    <t>「出会いの大御所〇〇に危機！サービス史上最大の男性不足」</t>
  </si>
  <si>
    <t>3月05日(火)</t>
  </si>
  <si>
    <t>pp870</t>
  </si>
  <si>
    <t>pp871</t>
  </si>
  <si>
    <t>★記事60</t>
  </si>
  <si>
    <t>「私、バッグが好きなの（A子さん47歳）」</t>
  </si>
  <si>
    <t>3月11日(月)</t>
  </si>
  <si>
    <t>pp872</t>
  </si>
  <si>
    <t>pp873</t>
  </si>
  <si>
    <t>★記事61</t>
  </si>
  <si>
    <t>「○○に登録したら一発でデキました！」</t>
  </si>
  <si>
    <t>pp874</t>
  </si>
  <si>
    <t>pp875</t>
  </si>
  <si>
    <t>★記事62</t>
  </si>
  <si>
    <t>「50代以上の男性と会える！大人の恋愛がしたい女性募集中！」</t>
  </si>
  <si>
    <t>pp876</t>
  </si>
  <si>
    <t>pp877</t>
  </si>
  <si>
    <t>4C雑報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</si>
  <si>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</si>
  <si>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</si>
  <si>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</si>
  <si>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</si>
  <si>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</si>
  <si>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</si>
  <si>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</si>
  <si>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</si>
  <si>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</si>
  <si>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</si>
  <si>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</si>
  <si>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</si>
  <si>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</si>
  <si>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</si>
  <si>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3月31日(日)</t>
  </si>
  <si>
    <t>pp892</t>
  </si>
  <si>
    <t>pp893</t>
  </si>
  <si>
    <t>4C記事枠</t>
  </si>
  <si>
    <t>pp894</t>
  </si>
  <si>
    <t>pp895</t>
  </si>
  <si>
    <t>pp896</t>
  </si>
  <si>
    <t>pp897</t>
  </si>
  <si>
    <t>★記事35</t>
  </si>
  <si>
    <t>「恋愛経験は不要！女性がリードしてくれます」</t>
  </si>
  <si>
    <t>pp898</t>
  </si>
  <si>
    <t>pp899</t>
  </si>
  <si>
    <t>もう５０代の熟女だけど、試しに付き合ってみる？</t>
  </si>
  <si>
    <t>中京スポーツ</t>
  </si>
  <si>
    <t>pp900</t>
  </si>
  <si>
    <t>pp901</t>
  </si>
  <si>
    <t>pp902</t>
  </si>
  <si>
    <t>pp903</t>
  </si>
  <si>
    <t>スポーツ報知関西</t>
  </si>
  <si>
    <t>pp904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</si>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</sst>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90</v>
      </c>
      <c r="D6" s="195">
        <v>4340000</v>
      </c>
      <c r="E6" s="81">
        <v>1827</v>
      </c>
      <c r="F6" s="81">
        <v>786</v>
      </c>
      <c r="G6" s="81">
        <v>2563</v>
      </c>
      <c r="H6" s="91">
        <v>370</v>
      </c>
      <c r="I6" s="92">
        <v>2</v>
      </c>
      <c r="J6" s="145">
        <f>H6+I6</f>
        <v>372</v>
      </c>
      <c r="K6" s="82">
        <f>IFERROR(J6/G6,"-")</f>
        <v>0.14514241123683</v>
      </c>
      <c r="L6" s="81">
        <v>39</v>
      </c>
      <c r="M6" s="81">
        <v>88</v>
      </c>
      <c r="N6" s="82">
        <f>IFERROR(L6/J6,"-")</f>
        <v>0.10483870967742</v>
      </c>
      <c r="O6" s="83">
        <f>IFERROR(D6/J6,"-")</f>
        <v>11666.666666667</v>
      </c>
      <c r="P6" s="84">
        <v>65</v>
      </c>
      <c r="Q6" s="82">
        <f>IFERROR(P6/J6,"-")</f>
        <v>0.1747311827957</v>
      </c>
      <c r="R6" s="200">
        <v>4757000</v>
      </c>
      <c r="S6" s="201">
        <f>IFERROR(R6/J6,"-")</f>
        <v>12787.634408602</v>
      </c>
      <c r="T6" s="201">
        <f>IFERROR(R6/P6,"-")</f>
        <v>73184.615384615</v>
      </c>
      <c r="U6" s="195">
        <f>IFERROR(R6-D6,"-")</f>
        <v>417000</v>
      </c>
      <c r="V6" s="85">
        <f>R6/D6</f>
        <v>1.0960829493088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4340000</v>
      </c>
      <c r="E9" s="41">
        <f>SUM(E6:E7)</f>
        <v>1827</v>
      </c>
      <c r="F9" s="41">
        <f>SUM(F6:F7)</f>
        <v>786</v>
      </c>
      <c r="G9" s="41">
        <f>SUM(G6:G7)</f>
        <v>2563</v>
      </c>
      <c r="H9" s="41">
        <f>SUM(H6:H7)</f>
        <v>370</v>
      </c>
      <c r="I9" s="41">
        <f>SUM(I6:I7)</f>
        <v>2</v>
      </c>
      <c r="J9" s="41">
        <f>SUM(J6:J7)</f>
        <v>372</v>
      </c>
      <c r="K9" s="42">
        <f>IFERROR(J9/G9,"-")</f>
        <v>0.14514241123683</v>
      </c>
      <c r="L9" s="78">
        <f>SUM(L6:L7)</f>
        <v>39</v>
      </c>
      <c r="M9" s="78">
        <f>SUM(M6:M7)</f>
        <v>88</v>
      </c>
      <c r="N9" s="42">
        <f>IFERROR(L9/J9,"-")</f>
        <v>0.10483870967742</v>
      </c>
      <c r="O9" s="43">
        <f>IFERROR(D9/J9,"-")</f>
        <v>11666.666666667</v>
      </c>
      <c r="P9" s="44">
        <f>SUM(P6:P7)</f>
        <v>65</v>
      </c>
      <c r="Q9" s="42">
        <f>IFERROR(P9/J9,"-")</f>
        <v>0.1747311827957</v>
      </c>
      <c r="R9" s="45">
        <f>SUM(R6:R7)</f>
        <v>4757000</v>
      </c>
      <c r="S9" s="45">
        <f>IFERROR(R9/J9,"-")</f>
        <v>12787.634408602</v>
      </c>
      <c r="T9" s="45">
        <f>IFERROR(R9/P9,"-")</f>
        <v>73184.615384615</v>
      </c>
      <c r="U9" s="46">
        <f>SUM(U6:U7)</f>
        <v>417000</v>
      </c>
      <c r="V9" s="47">
        <f>IFERROR(R9/D9,"-")</f>
        <v>1.0960829493088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0.12666666666667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300000</v>
      </c>
      <c r="K6" s="81">
        <v>4</v>
      </c>
      <c r="L6" s="81">
        <v>0</v>
      </c>
      <c r="M6" s="81">
        <v>17</v>
      </c>
      <c r="N6" s="91">
        <v>1</v>
      </c>
      <c r="O6" s="92">
        <v>0</v>
      </c>
      <c r="P6" s="93">
        <f>N6+O6</f>
        <v>1</v>
      </c>
      <c r="Q6" s="82">
        <f>IFERROR(P6/M6,"-")</f>
        <v>0.058823529411765</v>
      </c>
      <c r="R6" s="81">
        <v>0</v>
      </c>
      <c r="S6" s="81">
        <v>1</v>
      </c>
      <c r="T6" s="82">
        <f>IFERROR(S6/(O6+P6),"-")</f>
        <v>1</v>
      </c>
      <c r="U6" s="182">
        <f>IFERROR(J6/SUM(P6:P19),"-")</f>
        <v>21428.571428571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SUM(X6:X19)-SUM(J6:J19)</f>
        <v>-262000</v>
      </c>
      <c r="AB6" s="85">
        <f>SUM(X6:X19)/SUM(J6:J19)</f>
        <v>0.12666666666667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67</v>
      </c>
      <c r="F7" s="203" t="s">
        <v>63</v>
      </c>
      <c r="G7" s="203" t="s">
        <v>68</v>
      </c>
      <c r="H7" s="90" t="s">
        <v>65</v>
      </c>
      <c r="I7" s="90"/>
      <c r="J7" s="188"/>
      <c r="K7" s="81">
        <v>2</v>
      </c>
      <c r="L7" s="81">
        <v>0</v>
      </c>
      <c r="M7" s="81">
        <v>11</v>
      </c>
      <c r="N7" s="91">
        <v>1</v>
      </c>
      <c r="O7" s="92">
        <v>0</v>
      </c>
      <c r="P7" s="93">
        <f>N7+O7</f>
        <v>1</v>
      </c>
      <c r="Q7" s="82">
        <f>IFERROR(P7/M7,"-")</f>
        <v>0.090909090909091</v>
      </c>
      <c r="R7" s="81">
        <v>0</v>
      </c>
      <c r="S7" s="81">
        <v>1</v>
      </c>
      <c r="T7" s="82">
        <f>IFERROR(S7/(O7+P7),"-")</f>
        <v>1</v>
      </c>
      <c r="U7" s="182"/>
      <c r="V7" s="84">
        <v>1</v>
      </c>
      <c r="W7" s="82">
        <f>IF(P7=0,"-",V7/P7)</f>
        <v>1</v>
      </c>
      <c r="X7" s="186">
        <v>14000</v>
      </c>
      <c r="Y7" s="187">
        <f>IFERROR(X7/P7,"-")</f>
        <v>14000</v>
      </c>
      <c r="Z7" s="187">
        <f>IFERROR(X7/V7,"-")</f>
        <v>14000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>
        <v>1</v>
      </c>
      <c r="BZ7" s="129">
        <f>IFERROR(BY7/BW7,"-")</f>
        <v>1</v>
      </c>
      <c r="CA7" s="130">
        <v>14000</v>
      </c>
      <c r="CB7" s="131">
        <f>IFERROR(CA7/BW7,"-")</f>
        <v>14000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14000</v>
      </c>
      <c r="CQ7" s="141">
        <v>14000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70</v>
      </c>
      <c r="F8" s="203" t="s">
        <v>63</v>
      </c>
      <c r="G8" s="203" t="s">
        <v>71</v>
      </c>
      <c r="H8" s="90" t="s">
        <v>65</v>
      </c>
      <c r="I8" s="90"/>
      <c r="J8" s="188"/>
      <c r="K8" s="81">
        <v>1</v>
      </c>
      <c r="L8" s="81">
        <v>0</v>
      </c>
      <c r="M8" s="81">
        <v>4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61</v>
      </c>
      <c r="E9" s="203" t="s">
        <v>73</v>
      </c>
      <c r="F9" s="203" t="s">
        <v>63</v>
      </c>
      <c r="G9" s="203" t="s">
        <v>74</v>
      </c>
      <c r="H9" s="90" t="s">
        <v>65</v>
      </c>
      <c r="I9" s="90"/>
      <c r="J9" s="188"/>
      <c r="K9" s="81">
        <v>3</v>
      </c>
      <c r="L9" s="81">
        <v>0</v>
      </c>
      <c r="M9" s="81">
        <v>6</v>
      </c>
      <c r="N9" s="91">
        <v>2</v>
      </c>
      <c r="O9" s="92">
        <v>0</v>
      </c>
      <c r="P9" s="93">
        <f>N9+O9</f>
        <v>2</v>
      </c>
      <c r="Q9" s="82">
        <f>IFERROR(P9/M9,"-")</f>
        <v>0.33333333333333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61</v>
      </c>
      <c r="E10" s="203" t="s">
        <v>62</v>
      </c>
      <c r="F10" s="203" t="s">
        <v>63</v>
      </c>
      <c r="G10" s="203" t="s">
        <v>76</v>
      </c>
      <c r="H10" s="90" t="s">
        <v>65</v>
      </c>
      <c r="I10" s="90"/>
      <c r="J10" s="188"/>
      <c r="K10" s="81">
        <v>1</v>
      </c>
      <c r="L10" s="81">
        <v>0</v>
      </c>
      <c r="M10" s="81">
        <v>7</v>
      </c>
      <c r="N10" s="91">
        <v>1</v>
      </c>
      <c r="O10" s="92">
        <v>0</v>
      </c>
      <c r="P10" s="93">
        <f>N10+O10</f>
        <v>1</v>
      </c>
      <c r="Q10" s="82">
        <f>IFERROR(P10/M10,"-")</f>
        <v>0.14285714285714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61</v>
      </c>
      <c r="E11" s="203" t="s">
        <v>67</v>
      </c>
      <c r="F11" s="203" t="s">
        <v>63</v>
      </c>
      <c r="G11" s="203" t="s">
        <v>78</v>
      </c>
      <c r="H11" s="90" t="s">
        <v>65</v>
      </c>
      <c r="I11" s="90"/>
      <c r="J11" s="188"/>
      <c r="K11" s="81">
        <v>2</v>
      </c>
      <c r="L11" s="81">
        <v>0</v>
      </c>
      <c r="M11" s="81">
        <v>10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61</v>
      </c>
      <c r="E12" s="203" t="s">
        <v>70</v>
      </c>
      <c r="F12" s="203" t="s">
        <v>63</v>
      </c>
      <c r="G12" s="203" t="s">
        <v>80</v>
      </c>
      <c r="H12" s="90" t="s">
        <v>65</v>
      </c>
      <c r="I12" s="90"/>
      <c r="J12" s="188"/>
      <c r="K12" s="81">
        <v>5</v>
      </c>
      <c r="L12" s="81">
        <v>0</v>
      </c>
      <c r="M12" s="81">
        <v>11</v>
      </c>
      <c r="N12" s="91">
        <v>1</v>
      </c>
      <c r="O12" s="92">
        <v>0</v>
      </c>
      <c r="P12" s="93">
        <f>N12+O12</f>
        <v>1</v>
      </c>
      <c r="Q12" s="82">
        <f>IFERROR(P12/M12,"-")</f>
        <v>0.090909090909091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61</v>
      </c>
      <c r="E13" s="203" t="s">
        <v>73</v>
      </c>
      <c r="F13" s="203" t="s">
        <v>63</v>
      </c>
      <c r="G13" s="203" t="s">
        <v>82</v>
      </c>
      <c r="H13" s="90" t="s">
        <v>65</v>
      </c>
      <c r="I13" s="90"/>
      <c r="J13" s="188"/>
      <c r="K13" s="81">
        <v>2</v>
      </c>
      <c r="L13" s="81">
        <v>0</v>
      </c>
      <c r="M13" s="81">
        <v>7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83</v>
      </c>
      <c r="C14" s="203"/>
      <c r="D14" s="203" t="s">
        <v>61</v>
      </c>
      <c r="E14" s="203" t="s">
        <v>62</v>
      </c>
      <c r="F14" s="203" t="s">
        <v>63</v>
      </c>
      <c r="G14" s="203" t="s">
        <v>84</v>
      </c>
      <c r="H14" s="90" t="s">
        <v>65</v>
      </c>
      <c r="I14" s="90"/>
      <c r="J14" s="188"/>
      <c r="K14" s="81">
        <v>1</v>
      </c>
      <c r="L14" s="81">
        <v>0</v>
      </c>
      <c r="M14" s="81">
        <v>9</v>
      </c>
      <c r="N14" s="91">
        <v>1</v>
      </c>
      <c r="O14" s="92">
        <v>0</v>
      </c>
      <c r="P14" s="93">
        <f>N14+O14</f>
        <v>1</v>
      </c>
      <c r="Q14" s="82">
        <f>IFERROR(P14/M14,"-")</f>
        <v>0.11111111111111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85</v>
      </c>
      <c r="C15" s="203"/>
      <c r="D15" s="203" t="s">
        <v>61</v>
      </c>
      <c r="E15" s="203" t="s">
        <v>67</v>
      </c>
      <c r="F15" s="203" t="s">
        <v>63</v>
      </c>
      <c r="G15" s="203" t="s">
        <v>86</v>
      </c>
      <c r="H15" s="90" t="s">
        <v>65</v>
      </c>
      <c r="I15" s="90"/>
      <c r="J15" s="188"/>
      <c r="K15" s="81">
        <v>1</v>
      </c>
      <c r="L15" s="81">
        <v>0</v>
      </c>
      <c r="M15" s="81">
        <v>5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87</v>
      </c>
      <c r="C16" s="203"/>
      <c r="D16" s="203" t="s">
        <v>61</v>
      </c>
      <c r="E16" s="203" t="s">
        <v>70</v>
      </c>
      <c r="F16" s="203" t="s">
        <v>63</v>
      </c>
      <c r="G16" s="203" t="s">
        <v>88</v>
      </c>
      <c r="H16" s="90" t="s">
        <v>65</v>
      </c>
      <c r="I16" s="90"/>
      <c r="J16" s="188"/>
      <c r="K16" s="81">
        <v>1</v>
      </c>
      <c r="L16" s="81">
        <v>0</v>
      </c>
      <c r="M16" s="81">
        <v>5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89</v>
      </c>
      <c r="C17" s="203"/>
      <c r="D17" s="203" t="s">
        <v>61</v>
      </c>
      <c r="E17" s="203" t="s">
        <v>73</v>
      </c>
      <c r="F17" s="203" t="s">
        <v>63</v>
      </c>
      <c r="G17" s="203" t="s">
        <v>90</v>
      </c>
      <c r="H17" s="90" t="s">
        <v>65</v>
      </c>
      <c r="I17" s="90"/>
      <c r="J17" s="188"/>
      <c r="K17" s="81">
        <v>1</v>
      </c>
      <c r="L17" s="81">
        <v>0</v>
      </c>
      <c r="M17" s="81">
        <v>10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61</v>
      </c>
      <c r="E18" s="203" t="s">
        <v>62</v>
      </c>
      <c r="F18" s="203" t="s">
        <v>63</v>
      </c>
      <c r="G18" s="203" t="s">
        <v>92</v>
      </c>
      <c r="H18" s="90" t="s">
        <v>65</v>
      </c>
      <c r="I18" s="90"/>
      <c r="J18" s="188"/>
      <c r="K18" s="81">
        <v>7</v>
      </c>
      <c r="L18" s="81">
        <v>0</v>
      </c>
      <c r="M18" s="81">
        <v>23</v>
      </c>
      <c r="N18" s="91">
        <v>1</v>
      </c>
      <c r="O18" s="92">
        <v>0</v>
      </c>
      <c r="P18" s="93">
        <f>N18+O18</f>
        <v>1</v>
      </c>
      <c r="Q18" s="82">
        <f>IFERROR(P18/M18,"-")</f>
        <v>0.043478260869565</v>
      </c>
      <c r="R18" s="81">
        <v>0</v>
      </c>
      <c r="S18" s="81">
        <v>1</v>
      </c>
      <c r="T18" s="82">
        <f>IFERROR(S18/(O18+P18),"-")</f>
        <v>1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93</v>
      </c>
      <c r="C19" s="203"/>
      <c r="D19" s="203" t="s">
        <v>94</v>
      </c>
      <c r="E19" s="203" t="s">
        <v>94</v>
      </c>
      <c r="F19" s="203" t="s">
        <v>95</v>
      </c>
      <c r="G19" s="203" t="s">
        <v>96</v>
      </c>
      <c r="H19" s="90"/>
      <c r="I19" s="90"/>
      <c r="J19" s="188"/>
      <c r="K19" s="81">
        <v>99</v>
      </c>
      <c r="L19" s="81">
        <v>49</v>
      </c>
      <c r="M19" s="81">
        <v>17</v>
      </c>
      <c r="N19" s="91">
        <v>5</v>
      </c>
      <c r="O19" s="92">
        <v>1</v>
      </c>
      <c r="P19" s="93">
        <f>N19+O19</f>
        <v>6</v>
      </c>
      <c r="Q19" s="82">
        <f>IFERROR(P19/M19,"-")</f>
        <v>0.35294117647059</v>
      </c>
      <c r="R19" s="81">
        <v>0</v>
      </c>
      <c r="S19" s="81">
        <v>1</v>
      </c>
      <c r="T19" s="82">
        <f>IFERROR(S19/(O19+P19),"-")</f>
        <v>0.14285714285714</v>
      </c>
      <c r="U19" s="182"/>
      <c r="V19" s="84">
        <v>2</v>
      </c>
      <c r="W19" s="82">
        <f>IF(P19=0,"-",V19/P19)</f>
        <v>0.33333333333333</v>
      </c>
      <c r="X19" s="186">
        <v>24000</v>
      </c>
      <c r="Y19" s="187">
        <f>IFERROR(X19/P19,"-")</f>
        <v>4000</v>
      </c>
      <c r="Z19" s="187">
        <f>IFERROR(X19/V19,"-")</f>
        <v>12000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0.16666666666667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0.5</v>
      </c>
      <c r="BP19" s="121">
        <v>1</v>
      </c>
      <c r="BQ19" s="122">
        <f>IFERROR(BP19/BN19,"-")</f>
        <v>0.33333333333333</v>
      </c>
      <c r="BR19" s="123">
        <v>9000</v>
      </c>
      <c r="BS19" s="124">
        <f>IFERROR(BR19/BN19,"-")</f>
        <v>3000</v>
      </c>
      <c r="BT19" s="125"/>
      <c r="BU19" s="125"/>
      <c r="BV19" s="125">
        <v>1</v>
      </c>
      <c r="BW19" s="126">
        <v>2</v>
      </c>
      <c r="BX19" s="127">
        <f>IF(P19=0,"",IF(BW19=0,"",(BW19/P19)))</f>
        <v>0.33333333333333</v>
      </c>
      <c r="BY19" s="128">
        <v>1</v>
      </c>
      <c r="BZ19" s="129">
        <f>IFERROR(BY19/BW19,"-")</f>
        <v>0.5</v>
      </c>
      <c r="CA19" s="130">
        <v>15000</v>
      </c>
      <c r="CB19" s="131">
        <f>IFERROR(CA19/BW19,"-")</f>
        <v>7500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24000</v>
      </c>
      <c r="CQ19" s="141">
        <v>15000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5.4769230769231</v>
      </c>
      <c r="B20" s="203" t="s">
        <v>97</v>
      </c>
      <c r="C20" s="203"/>
      <c r="D20" s="203" t="s">
        <v>98</v>
      </c>
      <c r="E20" s="203" t="s">
        <v>99</v>
      </c>
      <c r="F20" s="203" t="s">
        <v>63</v>
      </c>
      <c r="G20" s="203" t="s">
        <v>100</v>
      </c>
      <c r="H20" s="90" t="s">
        <v>101</v>
      </c>
      <c r="I20" s="90"/>
      <c r="J20" s="188">
        <v>325000</v>
      </c>
      <c r="K20" s="81">
        <v>12</v>
      </c>
      <c r="L20" s="81">
        <v>0</v>
      </c>
      <c r="M20" s="81">
        <v>84</v>
      </c>
      <c r="N20" s="91">
        <v>4</v>
      </c>
      <c r="O20" s="92">
        <v>0</v>
      </c>
      <c r="P20" s="93">
        <f>N20+O20</f>
        <v>4</v>
      </c>
      <c r="Q20" s="82">
        <f>IFERROR(P20/M20,"-")</f>
        <v>0.047619047619048</v>
      </c>
      <c r="R20" s="81">
        <v>0</v>
      </c>
      <c r="S20" s="81">
        <v>1</v>
      </c>
      <c r="T20" s="82">
        <f>IFERROR(S20/(O20+P20),"-")</f>
        <v>0.25</v>
      </c>
      <c r="U20" s="182">
        <f>IFERROR(J20/SUM(P20:P23),"-")</f>
        <v>11607.142857143</v>
      </c>
      <c r="V20" s="84">
        <v>2</v>
      </c>
      <c r="W20" s="82">
        <f>IF(P20=0,"-",V20/P20)</f>
        <v>0.5</v>
      </c>
      <c r="X20" s="186">
        <v>150000</v>
      </c>
      <c r="Y20" s="187">
        <f>IFERROR(X20/P20,"-")</f>
        <v>37500</v>
      </c>
      <c r="Z20" s="187">
        <f>IFERROR(X20/V20,"-")</f>
        <v>75000</v>
      </c>
      <c r="AA20" s="188">
        <f>SUM(X20:X23)-SUM(J20:J23)</f>
        <v>1455000</v>
      </c>
      <c r="AB20" s="85">
        <f>SUM(X20:X23)/SUM(J20:J23)</f>
        <v>5.4769230769231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>
        <v>1</v>
      </c>
      <c r="BQ20" s="122">
        <f>IFERROR(BP20/BN20,"-")</f>
        <v>1</v>
      </c>
      <c r="BR20" s="123">
        <v>93000</v>
      </c>
      <c r="BS20" s="124">
        <f>IFERROR(BR20/BN20,"-")</f>
        <v>93000</v>
      </c>
      <c r="BT20" s="125"/>
      <c r="BU20" s="125"/>
      <c r="BV20" s="125">
        <v>1</v>
      </c>
      <c r="BW20" s="126">
        <v>2</v>
      </c>
      <c r="BX20" s="127">
        <f>IF(P20=0,"",IF(BW20=0,"",(BW20/P20)))</f>
        <v>0.5</v>
      </c>
      <c r="BY20" s="128">
        <v>1</v>
      </c>
      <c r="BZ20" s="129">
        <f>IFERROR(BY20/BW20,"-")</f>
        <v>0.5</v>
      </c>
      <c r="CA20" s="130">
        <v>57000</v>
      </c>
      <c r="CB20" s="131">
        <f>IFERROR(CA20/BW20,"-")</f>
        <v>28500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150000</v>
      </c>
      <c r="CQ20" s="141">
        <v>93000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98</v>
      </c>
      <c r="E21" s="203" t="s">
        <v>103</v>
      </c>
      <c r="F21" s="203" t="s">
        <v>63</v>
      </c>
      <c r="G21" s="203" t="s">
        <v>100</v>
      </c>
      <c r="H21" s="90" t="s">
        <v>104</v>
      </c>
      <c r="I21" s="90"/>
      <c r="J21" s="188"/>
      <c r="K21" s="81">
        <v>5</v>
      </c>
      <c r="L21" s="81">
        <v>0</v>
      </c>
      <c r="M21" s="81">
        <v>34</v>
      </c>
      <c r="N21" s="91">
        <v>1</v>
      </c>
      <c r="O21" s="92">
        <v>0</v>
      </c>
      <c r="P21" s="93">
        <f>N21+O21</f>
        <v>1</v>
      </c>
      <c r="Q21" s="82">
        <f>IFERROR(P21/M21,"-")</f>
        <v>0.029411764705882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98</v>
      </c>
      <c r="E22" s="203" t="s">
        <v>106</v>
      </c>
      <c r="F22" s="203" t="s">
        <v>63</v>
      </c>
      <c r="G22" s="203" t="s">
        <v>100</v>
      </c>
      <c r="H22" s="90" t="s">
        <v>107</v>
      </c>
      <c r="I22" s="90"/>
      <c r="J22" s="188"/>
      <c r="K22" s="81">
        <v>8</v>
      </c>
      <c r="L22" s="81">
        <v>0</v>
      </c>
      <c r="M22" s="81">
        <v>32</v>
      </c>
      <c r="N22" s="91">
        <v>2</v>
      </c>
      <c r="O22" s="92">
        <v>0</v>
      </c>
      <c r="P22" s="93">
        <f>N22+O22</f>
        <v>2</v>
      </c>
      <c r="Q22" s="82">
        <f>IFERROR(P22/M22,"-")</f>
        <v>0.0625</v>
      </c>
      <c r="R22" s="81">
        <v>0</v>
      </c>
      <c r="S22" s="81">
        <v>1</v>
      </c>
      <c r="T22" s="82">
        <f>IFERROR(S22/(O22+P22),"-")</f>
        <v>0.5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94</v>
      </c>
      <c r="E23" s="203" t="s">
        <v>94</v>
      </c>
      <c r="F23" s="203" t="s">
        <v>95</v>
      </c>
      <c r="G23" s="203" t="s">
        <v>96</v>
      </c>
      <c r="H23" s="90"/>
      <c r="I23" s="90"/>
      <c r="J23" s="188"/>
      <c r="K23" s="81">
        <v>158</v>
      </c>
      <c r="L23" s="81">
        <v>82</v>
      </c>
      <c r="M23" s="81">
        <v>85</v>
      </c>
      <c r="N23" s="91">
        <v>21</v>
      </c>
      <c r="O23" s="92">
        <v>0</v>
      </c>
      <c r="P23" s="93">
        <f>N23+O23</f>
        <v>21</v>
      </c>
      <c r="Q23" s="82">
        <f>IFERROR(P23/M23,"-")</f>
        <v>0.24705882352941</v>
      </c>
      <c r="R23" s="81">
        <v>4</v>
      </c>
      <c r="S23" s="81">
        <v>4</v>
      </c>
      <c r="T23" s="82">
        <f>IFERROR(S23/(O23+P23),"-")</f>
        <v>0.19047619047619</v>
      </c>
      <c r="U23" s="182"/>
      <c r="V23" s="84">
        <v>6</v>
      </c>
      <c r="W23" s="82">
        <f>IF(P23=0,"-",V23/P23)</f>
        <v>0.28571428571429</v>
      </c>
      <c r="X23" s="186">
        <v>1630000</v>
      </c>
      <c r="Y23" s="187">
        <f>IFERROR(X23/P23,"-")</f>
        <v>77619.047619048</v>
      </c>
      <c r="Z23" s="187">
        <f>IFERROR(X23/V23,"-")</f>
        <v>271666.66666667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0.047619047619048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0.095238095238095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5</v>
      </c>
      <c r="BO23" s="120">
        <f>IF(P23=0,"",IF(BN23=0,"",(BN23/P23)))</f>
        <v>0.23809523809524</v>
      </c>
      <c r="BP23" s="121">
        <v>2</v>
      </c>
      <c r="BQ23" s="122">
        <f>IFERROR(BP23/BN23,"-")</f>
        <v>0.4</v>
      </c>
      <c r="BR23" s="123">
        <v>18000</v>
      </c>
      <c r="BS23" s="124">
        <f>IFERROR(BR23/BN23,"-")</f>
        <v>3600</v>
      </c>
      <c r="BT23" s="125">
        <v>1</v>
      </c>
      <c r="BU23" s="125"/>
      <c r="BV23" s="125">
        <v>1</v>
      </c>
      <c r="BW23" s="126">
        <v>10</v>
      </c>
      <c r="BX23" s="127">
        <f>IF(P23=0,"",IF(BW23=0,"",(BW23/P23)))</f>
        <v>0.47619047619048</v>
      </c>
      <c r="BY23" s="128">
        <v>4</v>
      </c>
      <c r="BZ23" s="129">
        <f>IFERROR(BY23/BW23,"-")</f>
        <v>0.4</v>
      </c>
      <c r="CA23" s="130">
        <v>1612000</v>
      </c>
      <c r="CB23" s="131">
        <f>IFERROR(CA23/BW23,"-")</f>
        <v>161200</v>
      </c>
      <c r="CC23" s="132"/>
      <c r="CD23" s="132"/>
      <c r="CE23" s="132">
        <v>4</v>
      </c>
      <c r="CF23" s="133">
        <v>3</v>
      </c>
      <c r="CG23" s="134">
        <f>IF(P23=0,"",IF(CF23=0,"",(CF23/P23)))</f>
        <v>0.14285714285714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6</v>
      </c>
      <c r="CP23" s="141">
        <v>1630000</v>
      </c>
      <c r="CQ23" s="141">
        <v>608000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0.23333333333333</v>
      </c>
      <c r="B24" s="203" t="s">
        <v>109</v>
      </c>
      <c r="C24" s="203"/>
      <c r="D24" s="203" t="s">
        <v>110</v>
      </c>
      <c r="E24" s="203" t="s">
        <v>111</v>
      </c>
      <c r="F24" s="203" t="s">
        <v>63</v>
      </c>
      <c r="G24" s="203" t="s">
        <v>112</v>
      </c>
      <c r="H24" s="90" t="s">
        <v>113</v>
      </c>
      <c r="I24" s="90" t="s">
        <v>114</v>
      </c>
      <c r="J24" s="188">
        <v>120000</v>
      </c>
      <c r="K24" s="81">
        <v>13</v>
      </c>
      <c r="L24" s="81">
        <v>0</v>
      </c>
      <c r="M24" s="81">
        <v>54</v>
      </c>
      <c r="N24" s="91">
        <v>3</v>
      </c>
      <c r="O24" s="92">
        <v>0</v>
      </c>
      <c r="P24" s="93">
        <f>N24+O24</f>
        <v>3</v>
      </c>
      <c r="Q24" s="82">
        <f>IFERROR(P24/M24,"-")</f>
        <v>0.055555555555556</v>
      </c>
      <c r="R24" s="81">
        <v>2</v>
      </c>
      <c r="S24" s="81">
        <v>0</v>
      </c>
      <c r="T24" s="82">
        <f>IFERROR(S24/(O24+P24),"-")</f>
        <v>0</v>
      </c>
      <c r="U24" s="182">
        <f>IFERROR(J24/SUM(P24:P25),"-")</f>
        <v>9230.7692307692</v>
      </c>
      <c r="V24" s="84">
        <v>1</v>
      </c>
      <c r="W24" s="82">
        <f>IF(P24=0,"-",V24/P24)</f>
        <v>0.33333333333333</v>
      </c>
      <c r="X24" s="186">
        <v>10000</v>
      </c>
      <c r="Y24" s="187">
        <f>IFERROR(X24/P24,"-")</f>
        <v>3333.3333333333</v>
      </c>
      <c r="Z24" s="187">
        <f>IFERROR(X24/V24,"-")</f>
        <v>10000</v>
      </c>
      <c r="AA24" s="188">
        <f>SUM(X24:X25)-SUM(J24:J25)</f>
        <v>-92000</v>
      </c>
      <c r="AB24" s="85">
        <f>SUM(X24:X25)/SUM(J24:J25)</f>
        <v>0.23333333333333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0.66666666666667</v>
      </c>
      <c r="BG24" s="112">
        <v>1</v>
      </c>
      <c r="BH24" s="114">
        <f>IFERROR(BG24/BE24,"-")</f>
        <v>0.5</v>
      </c>
      <c r="BI24" s="115">
        <v>10000</v>
      </c>
      <c r="BJ24" s="116">
        <f>IFERROR(BI24/BE24,"-")</f>
        <v>5000</v>
      </c>
      <c r="BK24" s="117"/>
      <c r="BL24" s="117">
        <v>1</v>
      </c>
      <c r="BM24" s="117"/>
      <c r="BN24" s="119">
        <v>1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10000</v>
      </c>
      <c r="CQ24" s="141">
        <v>10000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115</v>
      </c>
      <c r="C25" s="203"/>
      <c r="D25" s="203" t="s">
        <v>110</v>
      </c>
      <c r="E25" s="203" t="s">
        <v>111</v>
      </c>
      <c r="F25" s="203" t="s">
        <v>95</v>
      </c>
      <c r="G25" s="203"/>
      <c r="H25" s="90"/>
      <c r="I25" s="90"/>
      <c r="J25" s="188"/>
      <c r="K25" s="81">
        <v>40</v>
      </c>
      <c r="L25" s="81">
        <v>32</v>
      </c>
      <c r="M25" s="81">
        <v>15</v>
      </c>
      <c r="N25" s="91">
        <v>10</v>
      </c>
      <c r="O25" s="92">
        <v>0</v>
      </c>
      <c r="P25" s="93">
        <f>N25+O25</f>
        <v>10</v>
      </c>
      <c r="Q25" s="82">
        <f>IFERROR(P25/M25,"-")</f>
        <v>0.66666666666667</v>
      </c>
      <c r="R25" s="81">
        <v>1</v>
      </c>
      <c r="S25" s="81">
        <v>2</v>
      </c>
      <c r="T25" s="82">
        <f>IFERROR(S25/(O25+P25),"-")</f>
        <v>0.2</v>
      </c>
      <c r="U25" s="182"/>
      <c r="V25" s="84">
        <v>1</v>
      </c>
      <c r="W25" s="82">
        <f>IF(P25=0,"-",V25/P25)</f>
        <v>0.1</v>
      </c>
      <c r="X25" s="186">
        <v>18000</v>
      </c>
      <c r="Y25" s="187">
        <f>IFERROR(X25/P25,"-")</f>
        <v>1800</v>
      </c>
      <c r="Z25" s="187">
        <f>IFERROR(X25/V25,"-")</f>
        <v>18000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</v>
      </c>
      <c r="AO25" s="100">
        <v>1</v>
      </c>
      <c r="AP25" s="102">
        <f>IFERROR(AP25/AM25,"-")</f>
        <v>0</v>
      </c>
      <c r="AQ25" s="103">
        <v>18000</v>
      </c>
      <c r="AR25" s="104">
        <f>IFERROR(AQ25/AM25,"-")</f>
        <v>18000</v>
      </c>
      <c r="AS25" s="105"/>
      <c r="AT25" s="105"/>
      <c r="AU25" s="105">
        <v>1</v>
      </c>
      <c r="AV25" s="106">
        <v>1</v>
      </c>
      <c r="AW25" s="107">
        <f>IF(P25=0,"",IF(AV25=0,"",(AV25/P25)))</f>
        <v>0.1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2</v>
      </c>
      <c r="CG25" s="134">
        <f>IF(P25=0,"",IF(CF25=0,"",(CF25/P25)))</f>
        <v>0.2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18000</v>
      </c>
      <c r="CQ25" s="141">
        <v>18000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0.10833333333333</v>
      </c>
      <c r="B26" s="203" t="s">
        <v>116</v>
      </c>
      <c r="C26" s="203"/>
      <c r="D26" s="203" t="s">
        <v>117</v>
      </c>
      <c r="E26" s="203" t="s">
        <v>118</v>
      </c>
      <c r="F26" s="203" t="s">
        <v>63</v>
      </c>
      <c r="G26" s="203" t="s">
        <v>112</v>
      </c>
      <c r="H26" s="90" t="s">
        <v>113</v>
      </c>
      <c r="I26" s="204" t="s">
        <v>119</v>
      </c>
      <c r="J26" s="188">
        <v>120000</v>
      </c>
      <c r="K26" s="81">
        <v>20</v>
      </c>
      <c r="L26" s="81">
        <v>0</v>
      </c>
      <c r="M26" s="81">
        <v>87</v>
      </c>
      <c r="N26" s="91">
        <v>9</v>
      </c>
      <c r="O26" s="92">
        <v>0</v>
      </c>
      <c r="P26" s="93">
        <f>N26+O26</f>
        <v>9</v>
      </c>
      <c r="Q26" s="82">
        <f>IFERROR(P26/M26,"-")</f>
        <v>0.10344827586207</v>
      </c>
      <c r="R26" s="81">
        <v>0</v>
      </c>
      <c r="S26" s="81">
        <v>4</v>
      </c>
      <c r="T26" s="82">
        <f>IFERROR(S26/(O26+P26),"-")</f>
        <v>0.44444444444444</v>
      </c>
      <c r="U26" s="182">
        <f>IFERROR(J26/SUM(P26:P27),"-")</f>
        <v>6666.6666666667</v>
      </c>
      <c r="V26" s="84">
        <v>1</v>
      </c>
      <c r="W26" s="82">
        <f>IF(P26=0,"-",V26/P26)</f>
        <v>0.11111111111111</v>
      </c>
      <c r="X26" s="186">
        <v>8000</v>
      </c>
      <c r="Y26" s="187">
        <f>IFERROR(X26/P26,"-")</f>
        <v>888.88888888889</v>
      </c>
      <c r="Z26" s="187">
        <f>IFERROR(X26/V26,"-")</f>
        <v>8000</v>
      </c>
      <c r="AA26" s="188">
        <f>SUM(X26:X27)-SUM(J26:J27)</f>
        <v>-107000</v>
      </c>
      <c r="AB26" s="85">
        <f>SUM(X26:X27)/SUM(J26:J27)</f>
        <v>0.10833333333333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0.11111111111111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2</v>
      </c>
      <c r="AW26" s="107">
        <f>IF(P26=0,"",IF(AV26=0,"",(AV26/P26)))</f>
        <v>0.22222222222222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2</v>
      </c>
      <c r="BF26" s="113">
        <f>IF(P26=0,"",IF(BE26=0,"",(BE26/P26)))</f>
        <v>0.22222222222222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0.22222222222222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0.22222222222222</v>
      </c>
      <c r="BY26" s="128">
        <v>1</v>
      </c>
      <c r="BZ26" s="129">
        <f>IFERROR(BY26/BW26,"-")</f>
        <v>0.5</v>
      </c>
      <c r="CA26" s="130">
        <v>8000</v>
      </c>
      <c r="CB26" s="131">
        <f>IFERROR(CA26/BW26,"-")</f>
        <v>4000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8000</v>
      </c>
      <c r="CQ26" s="141">
        <v>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120</v>
      </c>
      <c r="C27" s="203"/>
      <c r="D27" s="203" t="s">
        <v>117</v>
      </c>
      <c r="E27" s="203" t="s">
        <v>118</v>
      </c>
      <c r="F27" s="203" t="s">
        <v>95</v>
      </c>
      <c r="G27" s="203"/>
      <c r="H27" s="90"/>
      <c r="I27" s="90"/>
      <c r="J27" s="188"/>
      <c r="K27" s="81">
        <v>41</v>
      </c>
      <c r="L27" s="81">
        <v>32</v>
      </c>
      <c r="M27" s="81">
        <v>18</v>
      </c>
      <c r="N27" s="91">
        <v>9</v>
      </c>
      <c r="O27" s="92">
        <v>0</v>
      </c>
      <c r="P27" s="93">
        <f>N27+O27</f>
        <v>9</v>
      </c>
      <c r="Q27" s="82">
        <f>IFERROR(P27/M27,"-")</f>
        <v>0.5</v>
      </c>
      <c r="R27" s="81">
        <v>0</v>
      </c>
      <c r="S27" s="81">
        <v>1</v>
      </c>
      <c r="T27" s="82">
        <f>IFERROR(S27/(O27+P27),"-")</f>
        <v>0.11111111111111</v>
      </c>
      <c r="U27" s="182"/>
      <c r="V27" s="84">
        <v>1</v>
      </c>
      <c r="W27" s="82">
        <f>IF(P27=0,"-",V27/P27)</f>
        <v>0.11111111111111</v>
      </c>
      <c r="X27" s="186">
        <v>5000</v>
      </c>
      <c r="Y27" s="187">
        <f>IFERROR(X27/P27,"-")</f>
        <v>555.55555555556</v>
      </c>
      <c r="Z27" s="187">
        <f>IFERROR(X27/V27,"-")</f>
        <v>5000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0.11111111111111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4</v>
      </c>
      <c r="BX27" s="127">
        <f>IF(P27=0,"",IF(BW27=0,"",(BW27/P27)))</f>
        <v>0.44444444444444</v>
      </c>
      <c r="BY27" s="128">
        <v>1</v>
      </c>
      <c r="BZ27" s="129">
        <f>IFERROR(BY27/BW27,"-")</f>
        <v>0.25</v>
      </c>
      <c r="CA27" s="130">
        <v>5000</v>
      </c>
      <c r="CB27" s="131">
        <f>IFERROR(CA27/BW27,"-")</f>
        <v>1250</v>
      </c>
      <c r="CC27" s="132">
        <v>1</v>
      </c>
      <c r="CD27" s="132"/>
      <c r="CE27" s="132"/>
      <c r="CF27" s="133">
        <v>1</v>
      </c>
      <c r="CG27" s="134">
        <f>IF(P27=0,"",IF(CF27=0,"",(CF27/P27)))</f>
        <v>0.11111111111111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0.77333333333333</v>
      </c>
      <c r="B28" s="203" t="s">
        <v>121</v>
      </c>
      <c r="C28" s="203"/>
      <c r="D28" s="203" t="s">
        <v>110</v>
      </c>
      <c r="E28" s="203" t="s">
        <v>122</v>
      </c>
      <c r="F28" s="203" t="s">
        <v>63</v>
      </c>
      <c r="G28" s="203" t="s">
        <v>123</v>
      </c>
      <c r="H28" s="90" t="s">
        <v>113</v>
      </c>
      <c r="I28" s="205" t="s">
        <v>124</v>
      </c>
      <c r="J28" s="188">
        <v>150000</v>
      </c>
      <c r="K28" s="81">
        <v>27</v>
      </c>
      <c r="L28" s="81">
        <v>0</v>
      </c>
      <c r="M28" s="81">
        <v>109</v>
      </c>
      <c r="N28" s="91">
        <v>12</v>
      </c>
      <c r="O28" s="92">
        <v>0</v>
      </c>
      <c r="P28" s="93">
        <f>N28+O28</f>
        <v>12</v>
      </c>
      <c r="Q28" s="82">
        <f>IFERROR(P28/M28,"-")</f>
        <v>0.11009174311927</v>
      </c>
      <c r="R28" s="81">
        <v>0</v>
      </c>
      <c r="S28" s="81">
        <v>2</v>
      </c>
      <c r="T28" s="82">
        <f>IFERROR(S28/(O28+P28),"-")</f>
        <v>0.16666666666667</v>
      </c>
      <c r="U28" s="182">
        <f>IFERROR(J28/SUM(P28:P29),"-")</f>
        <v>7142.8571428571</v>
      </c>
      <c r="V28" s="84">
        <v>1</v>
      </c>
      <c r="W28" s="82">
        <f>IF(P28=0,"-",V28/P28)</f>
        <v>0.083333333333333</v>
      </c>
      <c r="X28" s="186">
        <v>3000</v>
      </c>
      <c r="Y28" s="187">
        <f>IFERROR(X28/P28,"-")</f>
        <v>250</v>
      </c>
      <c r="Z28" s="187">
        <f>IFERROR(X28/V28,"-")</f>
        <v>3000</v>
      </c>
      <c r="AA28" s="188">
        <f>SUM(X28:X29)-SUM(J28:J29)</f>
        <v>-34000</v>
      </c>
      <c r="AB28" s="85">
        <f>SUM(X28:X29)/SUM(J28:J29)</f>
        <v>0.77333333333333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5</v>
      </c>
      <c r="BF28" s="113">
        <f>IF(P28=0,"",IF(BE28=0,"",(BE28/P28)))</f>
        <v>0.41666666666667</v>
      </c>
      <c r="BG28" s="112">
        <v>1</v>
      </c>
      <c r="BH28" s="114">
        <f>IFERROR(BG28/BE28,"-")</f>
        <v>0.2</v>
      </c>
      <c r="BI28" s="115">
        <v>3000</v>
      </c>
      <c r="BJ28" s="116">
        <f>IFERROR(BI28/BE28,"-")</f>
        <v>600</v>
      </c>
      <c r="BK28" s="117">
        <v>1</v>
      </c>
      <c r="BL28" s="117"/>
      <c r="BM28" s="117"/>
      <c r="BN28" s="119">
        <v>6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0.083333333333333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110</v>
      </c>
      <c r="E29" s="203" t="s">
        <v>122</v>
      </c>
      <c r="F29" s="203" t="s">
        <v>95</v>
      </c>
      <c r="G29" s="203"/>
      <c r="H29" s="90"/>
      <c r="I29" s="90"/>
      <c r="J29" s="188"/>
      <c r="K29" s="81">
        <v>107</v>
      </c>
      <c r="L29" s="81">
        <v>57</v>
      </c>
      <c r="M29" s="81">
        <v>22</v>
      </c>
      <c r="N29" s="91">
        <v>9</v>
      </c>
      <c r="O29" s="92">
        <v>0</v>
      </c>
      <c r="P29" s="93">
        <f>N29+O29</f>
        <v>9</v>
      </c>
      <c r="Q29" s="82">
        <f>IFERROR(P29/M29,"-")</f>
        <v>0.40909090909091</v>
      </c>
      <c r="R29" s="81">
        <v>2</v>
      </c>
      <c r="S29" s="81">
        <v>2</v>
      </c>
      <c r="T29" s="82">
        <f>IFERROR(S29/(O29+P29),"-")</f>
        <v>0.22222222222222</v>
      </c>
      <c r="U29" s="182"/>
      <c r="V29" s="84">
        <v>2</v>
      </c>
      <c r="W29" s="82">
        <f>IF(P29=0,"-",V29/P29)</f>
        <v>0.22222222222222</v>
      </c>
      <c r="X29" s="186">
        <v>113000</v>
      </c>
      <c r="Y29" s="187">
        <f>IFERROR(X29/P29,"-")</f>
        <v>12555.555555556</v>
      </c>
      <c r="Z29" s="187">
        <f>IFERROR(X29/V29,"-")</f>
        <v>56500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0.11111111111111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5</v>
      </c>
      <c r="BX29" s="127">
        <f>IF(P29=0,"",IF(BW29=0,"",(BW29/P29)))</f>
        <v>0.55555555555556</v>
      </c>
      <c r="BY29" s="128">
        <v>2</v>
      </c>
      <c r="BZ29" s="129">
        <f>IFERROR(BY29/BW29,"-")</f>
        <v>0.4</v>
      </c>
      <c r="CA29" s="130">
        <v>113000</v>
      </c>
      <c r="CB29" s="131">
        <f>IFERROR(CA29/BW29,"-")</f>
        <v>22600</v>
      </c>
      <c r="CC29" s="132"/>
      <c r="CD29" s="132"/>
      <c r="CE29" s="132">
        <v>2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113000</v>
      </c>
      <c r="CQ29" s="141">
        <v>65000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2.5666666666667</v>
      </c>
      <c r="B30" s="203" t="s">
        <v>126</v>
      </c>
      <c r="C30" s="203"/>
      <c r="D30" s="203" t="s">
        <v>127</v>
      </c>
      <c r="E30" s="203" t="s">
        <v>128</v>
      </c>
      <c r="F30" s="203" t="s">
        <v>63</v>
      </c>
      <c r="G30" s="203" t="s">
        <v>123</v>
      </c>
      <c r="H30" s="90" t="s">
        <v>113</v>
      </c>
      <c r="I30" s="90" t="s">
        <v>129</v>
      </c>
      <c r="J30" s="188">
        <v>150000</v>
      </c>
      <c r="K30" s="81">
        <v>11</v>
      </c>
      <c r="L30" s="81">
        <v>0</v>
      </c>
      <c r="M30" s="81">
        <v>45</v>
      </c>
      <c r="N30" s="91">
        <v>4</v>
      </c>
      <c r="O30" s="92">
        <v>0</v>
      </c>
      <c r="P30" s="93">
        <f>N30+O30</f>
        <v>4</v>
      </c>
      <c r="Q30" s="82">
        <f>IFERROR(P30/M30,"-")</f>
        <v>0.088888888888889</v>
      </c>
      <c r="R30" s="81">
        <v>1</v>
      </c>
      <c r="S30" s="81">
        <v>1</v>
      </c>
      <c r="T30" s="82">
        <f>IFERROR(S30/(O30+P30),"-")</f>
        <v>0.25</v>
      </c>
      <c r="U30" s="182">
        <f>IFERROR(J30/SUM(P30:P31),"-")</f>
        <v>37500</v>
      </c>
      <c r="V30" s="84">
        <v>1</v>
      </c>
      <c r="W30" s="82">
        <f>IF(P30=0,"-",V30/P30)</f>
        <v>0.25</v>
      </c>
      <c r="X30" s="186">
        <v>385000</v>
      </c>
      <c r="Y30" s="187">
        <f>IFERROR(X30/P30,"-")</f>
        <v>96250</v>
      </c>
      <c r="Z30" s="187">
        <f>IFERROR(X30/V30,"-")</f>
        <v>385000</v>
      </c>
      <c r="AA30" s="188">
        <f>SUM(X30:X31)-SUM(J30:J31)</f>
        <v>235000</v>
      </c>
      <c r="AB30" s="85">
        <f>SUM(X30:X31)/SUM(J30:J31)</f>
        <v>2.5666666666667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0.5</v>
      </c>
      <c r="BY30" s="128">
        <v>1</v>
      </c>
      <c r="BZ30" s="129">
        <f>IFERROR(BY30/BW30,"-")</f>
        <v>0.5</v>
      </c>
      <c r="CA30" s="130">
        <v>385000</v>
      </c>
      <c r="CB30" s="131">
        <f>IFERROR(CA30/BW30,"-")</f>
        <v>192500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385000</v>
      </c>
      <c r="CQ30" s="141">
        <v>385000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130</v>
      </c>
      <c r="C31" s="203"/>
      <c r="D31" s="203" t="s">
        <v>127</v>
      </c>
      <c r="E31" s="203" t="s">
        <v>128</v>
      </c>
      <c r="F31" s="203" t="s">
        <v>95</v>
      </c>
      <c r="G31" s="203"/>
      <c r="H31" s="90"/>
      <c r="I31" s="90"/>
      <c r="J31" s="188"/>
      <c r="K31" s="81">
        <v>25</v>
      </c>
      <c r="L31" s="81">
        <v>17</v>
      </c>
      <c r="M31" s="81">
        <v>10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</v>
      </c>
      <c r="B32" s="203" t="s">
        <v>131</v>
      </c>
      <c r="C32" s="203"/>
      <c r="D32" s="203" t="s">
        <v>110</v>
      </c>
      <c r="E32" s="203" t="s">
        <v>111</v>
      </c>
      <c r="F32" s="203" t="s">
        <v>63</v>
      </c>
      <c r="G32" s="203" t="s">
        <v>132</v>
      </c>
      <c r="H32" s="90" t="s">
        <v>113</v>
      </c>
      <c r="I32" s="205" t="s">
        <v>133</v>
      </c>
      <c r="J32" s="188">
        <v>130000</v>
      </c>
      <c r="K32" s="81">
        <v>7</v>
      </c>
      <c r="L32" s="81">
        <v>0</v>
      </c>
      <c r="M32" s="81">
        <v>38</v>
      </c>
      <c r="N32" s="91">
        <v>5</v>
      </c>
      <c r="O32" s="92">
        <v>0</v>
      </c>
      <c r="P32" s="93">
        <f>N32+O32</f>
        <v>5</v>
      </c>
      <c r="Q32" s="82">
        <f>IFERROR(P32/M32,"-")</f>
        <v>0.13157894736842</v>
      </c>
      <c r="R32" s="81">
        <v>0</v>
      </c>
      <c r="S32" s="81">
        <v>2</v>
      </c>
      <c r="T32" s="82">
        <f>IFERROR(S32/(O32+P32),"-")</f>
        <v>0.4</v>
      </c>
      <c r="U32" s="182">
        <f>IFERROR(J32/SUM(P32:P33),"-")</f>
        <v>18571.428571429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-130000</v>
      </c>
      <c r="AB32" s="85">
        <f>SUM(X32:X33)/SUM(J32:J33)</f>
        <v>0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0.2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110</v>
      </c>
      <c r="E33" s="203" t="s">
        <v>111</v>
      </c>
      <c r="F33" s="203" t="s">
        <v>95</v>
      </c>
      <c r="G33" s="203"/>
      <c r="H33" s="90"/>
      <c r="I33" s="90"/>
      <c r="J33" s="188"/>
      <c r="K33" s="81">
        <v>18</v>
      </c>
      <c r="L33" s="81">
        <v>14</v>
      </c>
      <c r="M33" s="81">
        <v>1</v>
      </c>
      <c r="N33" s="91">
        <v>2</v>
      </c>
      <c r="O33" s="92">
        <v>0</v>
      </c>
      <c r="P33" s="93">
        <f>N33+O33</f>
        <v>2</v>
      </c>
      <c r="Q33" s="82">
        <f>IFERROR(P33/M33,"-")</f>
        <v>2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1.6461538461538</v>
      </c>
      <c r="B34" s="203" t="s">
        <v>135</v>
      </c>
      <c r="C34" s="203"/>
      <c r="D34" s="203" t="s">
        <v>117</v>
      </c>
      <c r="E34" s="203" t="s">
        <v>118</v>
      </c>
      <c r="F34" s="203" t="s">
        <v>63</v>
      </c>
      <c r="G34" s="203" t="s">
        <v>132</v>
      </c>
      <c r="H34" s="90" t="s">
        <v>113</v>
      </c>
      <c r="I34" s="205" t="s">
        <v>136</v>
      </c>
      <c r="J34" s="188">
        <v>130000</v>
      </c>
      <c r="K34" s="81">
        <v>10</v>
      </c>
      <c r="L34" s="81">
        <v>0</v>
      </c>
      <c r="M34" s="81">
        <v>29</v>
      </c>
      <c r="N34" s="91">
        <v>7</v>
      </c>
      <c r="O34" s="92">
        <v>0</v>
      </c>
      <c r="P34" s="93">
        <f>N34+O34</f>
        <v>7</v>
      </c>
      <c r="Q34" s="82">
        <f>IFERROR(P34/M34,"-")</f>
        <v>0.24137931034483</v>
      </c>
      <c r="R34" s="81">
        <v>0</v>
      </c>
      <c r="S34" s="81">
        <v>3</v>
      </c>
      <c r="T34" s="82">
        <f>IFERROR(S34/(O34+P34),"-")</f>
        <v>0.42857142857143</v>
      </c>
      <c r="U34" s="182">
        <f>IFERROR(J34/SUM(P34:P35),"-")</f>
        <v>13000</v>
      </c>
      <c r="V34" s="84">
        <v>2</v>
      </c>
      <c r="W34" s="82">
        <f>IF(P34=0,"-",V34/P34)</f>
        <v>0.28571428571429</v>
      </c>
      <c r="X34" s="186">
        <v>16000</v>
      </c>
      <c r="Y34" s="187">
        <f>IFERROR(X34/P34,"-")</f>
        <v>2285.7142857143</v>
      </c>
      <c r="Z34" s="187">
        <f>IFERROR(X34/V34,"-")</f>
        <v>8000</v>
      </c>
      <c r="AA34" s="188">
        <f>SUM(X34:X35)-SUM(J34:J35)</f>
        <v>84000</v>
      </c>
      <c r="AB34" s="85">
        <f>SUM(X34:X35)/SUM(J34:J35)</f>
        <v>1.6461538461538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>
        <v>2</v>
      </c>
      <c r="BQ34" s="122">
        <f>IFERROR(BP34/BN34,"-")</f>
        <v>0.66666666666667</v>
      </c>
      <c r="BR34" s="123">
        <v>16000</v>
      </c>
      <c r="BS34" s="124">
        <f>IFERROR(BR34/BN34,"-")</f>
        <v>5333.3333333333</v>
      </c>
      <c r="BT34" s="125">
        <v>1</v>
      </c>
      <c r="BU34" s="125">
        <v>1</v>
      </c>
      <c r="BV34" s="125"/>
      <c r="BW34" s="126">
        <v>2</v>
      </c>
      <c r="BX34" s="127">
        <f>IF(P34=0,"",IF(BW34=0,"",(BW34/P34)))</f>
        <v>0.28571428571429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16000</v>
      </c>
      <c r="CQ34" s="141">
        <v>10000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117</v>
      </c>
      <c r="E35" s="203" t="s">
        <v>118</v>
      </c>
      <c r="F35" s="203" t="s">
        <v>95</v>
      </c>
      <c r="G35" s="203"/>
      <c r="H35" s="90"/>
      <c r="I35" s="90"/>
      <c r="J35" s="188"/>
      <c r="K35" s="81">
        <v>32</v>
      </c>
      <c r="L35" s="81">
        <v>23</v>
      </c>
      <c r="M35" s="81">
        <v>2</v>
      </c>
      <c r="N35" s="91">
        <v>3</v>
      </c>
      <c r="O35" s="92">
        <v>0</v>
      </c>
      <c r="P35" s="93">
        <f>N35+O35</f>
        <v>3</v>
      </c>
      <c r="Q35" s="82">
        <f>IFERROR(P35/M35,"-")</f>
        <v>1.5</v>
      </c>
      <c r="R35" s="81">
        <v>0</v>
      </c>
      <c r="S35" s="81">
        <v>1</v>
      </c>
      <c r="T35" s="82">
        <f>IFERROR(S35/(O35+P35),"-")</f>
        <v>0.33333333333333</v>
      </c>
      <c r="U35" s="182"/>
      <c r="V35" s="84">
        <v>1</v>
      </c>
      <c r="W35" s="82">
        <f>IF(P35=0,"-",V35/P35)</f>
        <v>0.33333333333333</v>
      </c>
      <c r="X35" s="186">
        <v>198000</v>
      </c>
      <c r="Y35" s="187">
        <f>IFERROR(X35/P35,"-")</f>
        <v>66000</v>
      </c>
      <c r="Z35" s="187">
        <f>IFERROR(X35/V35,"-")</f>
        <v>198000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0.33333333333333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0.33333333333333</v>
      </c>
      <c r="BP35" s="121">
        <v>1</v>
      </c>
      <c r="BQ35" s="122">
        <f>IFERROR(BP35/BN35,"-")</f>
        <v>1</v>
      </c>
      <c r="BR35" s="123">
        <v>198000</v>
      </c>
      <c r="BS35" s="124">
        <f>IFERROR(BR35/BN35,"-")</f>
        <v>198000</v>
      </c>
      <c r="BT35" s="125"/>
      <c r="BU35" s="125"/>
      <c r="BV35" s="125">
        <v>1</v>
      </c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198000</v>
      </c>
      <c r="CQ35" s="141">
        <v>198000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0.1</v>
      </c>
      <c r="B36" s="203" t="s">
        <v>138</v>
      </c>
      <c r="C36" s="203"/>
      <c r="D36" s="203" t="s">
        <v>110</v>
      </c>
      <c r="E36" s="203" t="s">
        <v>122</v>
      </c>
      <c r="F36" s="203" t="s">
        <v>63</v>
      </c>
      <c r="G36" s="203" t="s">
        <v>139</v>
      </c>
      <c r="H36" s="90" t="s">
        <v>113</v>
      </c>
      <c r="I36" s="204" t="s">
        <v>119</v>
      </c>
      <c r="J36" s="188">
        <v>130000</v>
      </c>
      <c r="K36" s="81">
        <v>17</v>
      </c>
      <c r="L36" s="81">
        <v>0</v>
      </c>
      <c r="M36" s="81">
        <v>141</v>
      </c>
      <c r="N36" s="91">
        <v>4</v>
      </c>
      <c r="O36" s="92">
        <v>0</v>
      </c>
      <c r="P36" s="93">
        <f>N36+O36</f>
        <v>4</v>
      </c>
      <c r="Q36" s="82">
        <f>IFERROR(P36/M36,"-")</f>
        <v>0.028368794326241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18571.428571429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-117000</v>
      </c>
      <c r="AB36" s="85">
        <f>SUM(X36:X37)/SUM(J36:J37)</f>
        <v>0.1</v>
      </c>
      <c r="AC36" s="79"/>
      <c r="AD36" s="94">
        <v>1</v>
      </c>
      <c r="AE36" s="95">
        <f>IF(P36=0,"",IF(AD36=0,"",(AD36/P36)))</f>
        <v>0.25</v>
      </c>
      <c r="AF36" s="94"/>
      <c r="AG36" s="96">
        <f>IFERROR(AF36/AD36,"-")</f>
        <v>0</v>
      </c>
      <c r="AH36" s="97"/>
      <c r="AI36" s="98">
        <f>IFERROR(AH36/AD36,"-")</f>
        <v>0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140</v>
      </c>
      <c r="C37" s="203"/>
      <c r="D37" s="203" t="s">
        <v>110</v>
      </c>
      <c r="E37" s="203" t="s">
        <v>122</v>
      </c>
      <c r="F37" s="203" t="s">
        <v>95</v>
      </c>
      <c r="G37" s="203"/>
      <c r="H37" s="90"/>
      <c r="I37" s="90"/>
      <c r="J37" s="188"/>
      <c r="K37" s="81">
        <v>44</v>
      </c>
      <c r="L37" s="81">
        <v>23</v>
      </c>
      <c r="M37" s="81">
        <v>4</v>
      </c>
      <c r="N37" s="91">
        <v>3</v>
      </c>
      <c r="O37" s="92">
        <v>0</v>
      </c>
      <c r="P37" s="93">
        <f>N37+O37</f>
        <v>3</v>
      </c>
      <c r="Q37" s="82">
        <f>IFERROR(P37/M37,"-")</f>
        <v>0.75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13000</v>
      </c>
      <c r="Y37" s="187">
        <f>IFERROR(X37/P37,"-")</f>
        <v>4333.3333333333</v>
      </c>
      <c r="Z37" s="187">
        <f>IFERROR(X37/V37,"-")</f>
        <v>13000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>
        <v>1</v>
      </c>
      <c r="BQ37" s="122">
        <f>IFERROR(BP37/BN37,"-")</f>
        <v>1</v>
      </c>
      <c r="BR37" s="123">
        <v>13000</v>
      </c>
      <c r="BS37" s="124">
        <f>IFERROR(BR37/BN37,"-")</f>
        <v>13000</v>
      </c>
      <c r="BT37" s="125"/>
      <c r="BU37" s="125">
        <v>1</v>
      </c>
      <c r="BV37" s="125"/>
      <c r="BW37" s="126">
        <v>2</v>
      </c>
      <c r="BX37" s="127">
        <f>IF(P37=0,"",IF(BW37=0,"",(BW37/P37)))</f>
        <v>0.66666666666667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13000</v>
      </c>
      <c r="CQ37" s="141">
        <v>13000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</v>
      </c>
      <c r="B38" s="203" t="s">
        <v>141</v>
      </c>
      <c r="C38" s="203"/>
      <c r="D38" s="203" t="s">
        <v>117</v>
      </c>
      <c r="E38" s="203" t="s">
        <v>128</v>
      </c>
      <c r="F38" s="203" t="s">
        <v>63</v>
      </c>
      <c r="G38" s="203" t="s">
        <v>139</v>
      </c>
      <c r="H38" s="90" t="s">
        <v>113</v>
      </c>
      <c r="I38" s="205" t="s">
        <v>142</v>
      </c>
      <c r="J38" s="188">
        <v>130000</v>
      </c>
      <c r="K38" s="81">
        <v>7</v>
      </c>
      <c r="L38" s="81">
        <v>0</v>
      </c>
      <c r="M38" s="81">
        <v>48</v>
      </c>
      <c r="N38" s="91">
        <v>3</v>
      </c>
      <c r="O38" s="92">
        <v>0</v>
      </c>
      <c r="P38" s="93">
        <f>N38+O38</f>
        <v>3</v>
      </c>
      <c r="Q38" s="82">
        <f>IFERROR(P38/M38,"-")</f>
        <v>0.0625</v>
      </c>
      <c r="R38" s="81">
        <v>0</v>
      </c>
      <c r="S38" s="81">
        <v>3</v>
      </c>
      <c r="T38" s="82">
        <f>IFERROR(S38/(O38+P38),"-")</f>
        <v>1</v>
      </c>
      <c r="U38" s="182">
        <f>IFERROR(J38/SUM(P38:P39),"-")</f>
        <v>14444.444444444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-130000</v>
      </c>
      <c r="AB38" s="85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117</v>
      </c>
      <c r="E39" s="203" t="s">
        <v>128</v>
      </c>
      <c r="F39" s="203" t="s">
        <v>95</v>
      </c>
      <c r="G39" s="203"/>
      <c r="H39" s="90"/>
      <c r="I39" s="90"/>
      <c r="J39" s="188"/>
      <c r="K39" s="81">
        <v>30</v>
      </c>
      <c r="L39" s="81">
        <v>26</v>
      </c>
      <c r="M39" s="81">
        <v>8</v>
      </c>
      <c r="N39" s="91">
        <v>6</v>
      </c>
      <c r="O39" s="92">
        <v>0</v>
      </c>
      <c r="P39" s="93">
        <f>N39+O39</f>
        <v>6</v>
      </c>
      <c r="Q39" s="82">
        <f>IFERROR(P39/M39,"-")</f>
        <v>0.75</v>
      </c>
      <c r="R39" s="81">
        <v>0</v>
      </c>
      <c r="S39" s="81">
        <v>1</v>
      </c>
      <c r="T39" s="82">
        <f>IFERROR(S39/(O39+P39),"-")</f>
        <v>0.16666666666667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0.16666666666667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0.012</v>
      </c>
      <c r="B40" s="203" t="s">
        <v>144</v>
      </c>
      <c r="C40" s="203"/>
      <c r="D40" s="203" t="s">
        <v>110</v>
      </c>
      <c r="E40" s="203" t="s">
        <v>145</v>
      </c>
      <c r="F40" s="203" t="s">
        <v>63</v>
      </c>
      <c r="G40" s="203" t="s">
        <v>100</v>
      </c>
      <c r="H40" s="90" t="s">
        <v>146</v>
      </c>
      <c r="I40" s="205" t="s">
        <v>142</v>
      </c>
      <c r="J40" s="188">
        <v>250000</v>
      </c>
      <c r="K40" s="81">
        <v>16</v>
      </c>
      <c r="L40" s="81">
        <v>0</v>
      </c>
      <c r="M40" s="81">
        <v>69</v>
      </c>
      <c r="N40" s="91">
        <v>4</v>
      </c>
      <c r="O40" s="92">
        <v>0</v>
      </c>
      <c r="P40" s="93">
        <f>N40+O40</f>
        <v>4</v>
      </c>
      <c r="Q40" s="82">
        <f>IFERROR(P40/M40,"-")</f>
        <v>0.057971014492754</v>
      </c>
      <c r="R40" s="81">
        <v>0</v>
      </c>
      <c r="S40" s="81">
        <v>1</v>
      </c>
      <c r="T40" s="82">
        <f>IFERROR(S40/(O40+P40),"-")</f>
        <v>0.25</v>
      </c>
      <c r="U40" s="182">
        <f>IFERROR(J40/SUM(P40:P41),"-")</f>
        <v>27777.777777778</v>
      </c>
      <c r="V40" s="84">
        <v>1</v>
      </c>
      <c r="W40" s="82">
        <f>IF(P40=0,"-",V40/P40)</f>
        <v>0.25</v>
      </c>
      <c r="X40" s="186">
        <v>3000</v>
      </c>
      <c r="Y40" s="187">
        <f>IFERROR(X40/P40,"-")</f>
        <v>750</v>
      </c>
      <c r="Z40" s="187">
        <f>IFERROR(X40/V40,"-")</f>
        <v>3000</v>
      </c>
      <c r="AA40" s="188">
        <f>SUM(X40:X41)-SUM(J40:J41)</f>
        <v>-247000</v>
      </c>
      <c r="AB40" s="85">
        <f>SUM(X40:X41)/SUM(J40:J41)</f>
        <v>0.012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0.5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110</v>
      </c>
      <c r="E41" s="203" t="s">
        <v>145</v>
      </c>
      <c r="F41" s="203" t="s">
        <v>95</v>
      </c>
      <c r="G41" s="203"/>
      <c r="H41" s="90"/>
      <c r="I41" s="90"/>
      <c r="J41" s="188"/>
      <c r="K41" s="81">
        <v>30</v>
      </c>
      <c r="L41" s="81">
        <v>28</v>
      </c>
      <c r="M41" s="81">
        <v>12</v>
      </c>
      <c r="N41" s="91">
        <v>5</v>
      </c>
      <c r="O41" s="92">
        <v>0</v>
      </c>
      <c r="P41" s="93">
        <f>N41+O41</f>
        <v>5</v>
      </c>
      <c r="Q41" s="82">
        <f>IFERROR(P41/M41,"-")</f>
        <v>0.41666666666667</v>
      </c>
      <c r="R41" s="81">
        <v>0</v>
      </c>
      <c r="S41" s="81">
        <v>1</v>
      </c>
      <c r="T41" s="82">
        <f>IFERROR(S41/(O41+P41),"-")</f>
        <v>0.2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0.4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0.4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0.07</v>
      </c>
      <c r="B42" s="203" t="s">
        <v>148</v>
      </c>
      <c r="C42" s="203"/>
      <c r="D42" s="203" t="s">
        <v>110</v>
      </c>
      <c r="E42" s="203" t="s">
        <v>111</v>
      </c>
      <c r="F42" s="203" t="s">
        <v>63</v>
      </c>
      <c r="G42" s="203" t="s">
        <v>149</v>
      </c>
      <c r="H42" s="90" t="s">
        <v>113</v>
      </c>
      <c r="I42" s="205" t="s">
        <v>133</v>
      </c>
      <c r="J42" s="188">
        <v>300000</v>
      </c>
      <c r="K42" s="81">
        <v>38</v>
      </c>
      <c r="L42" s="81">
        <v>0</v>
      </c>
      <c r="M42" s="81">
        <v>113</v>
      </c>
      <c r="N42" s="91">
        <v>19</v>
      </c>
      <c r="O42" s="92">
        <v>0</v>
      </c>
      <c r="P42" s="93">
        <f>N42+O42</f>
        <v>19</v>
      </c>
      <c r="Q42" s="82">
        <f>IFERROR(P42/M42,"-")</f>
        <v>0.16814159292035</v>
      </c>
      <c r="R42" s="81">
        <v>1</v>
      </c>
      <c r="S42" s="81">
        <v>6</v>
      </c>
      <c r="T42" s="82">
        <f>IFERROR(S42/(O42+P42),"-")</f>
        <v>0.31578947368421</v>
      </c>
      <c r="U42" s="182">
        <f>IFERROR(J42/SUM(P42:P43),"-")</f>
        <v>10714.285714286</v>
      </c>
      <c r="V42" s="84">
        <v>1</v>
      </c>
      <c r="W42" s="82">
        <f>IF(P42=0,"-",V42/P42)</f>
        <v>0.052631578947368</v>
      </c>
      <c r="X42" s="186">
        <v>5000</v>
      </c>
      <c r="Y42" s="187">
        <f>IFERROR(X42/P42,"-")</f>
        <v>263.15789473684</v>
      </c>
      <c r="Z42" s="187">
        <f>IFERROR(X42/V42,"-")</f>
        <v>5000</v>
      </c>
      <c r="AA42" s="188">
        <f>SUM(X42:X43)-SUM(J42:J43)</f>
        <v>-279000</v>
      </c>
      <c r="AB42" s="85">
        <f>SUM(X42:X43)/SUM(J42:J43)</f>
        <v>0.07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6</v>
      </c>
      <c r="BF42" s="113">
        <f>IF(P42=0,"",IF(BE42=0,"",(BE42/P42)))</f>
        <v>0.31578947368421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9</v>
      </c>
      <c r="BO42" s="120">
        <f>IF(P42=0,"",IF(BN42=0,"",(BN42/P42)))</f>
        <v>0.47368421052632</v>
      </c>
      <c r="BP42" s="121">
        <v>1</v>
      </c>
      <c r="BQ42" s="122">
        <f>IFERROR(BP42/BN42,"-")</f>
        <v>0.11111111111111</v>
      </c>
      <c r="BR42" s="123">
        <v>5000</v>
      </c>
      <c r="BS42" s="124">
        <f>IFERROR(BR42/BN42,"-")</f>
        <v>555.55555555556</v>
      </c>
      <c r="BT42" s="125">
        <v>1</v>
      </c>
      <c r="BU42" s="125"/>
      <c r="BV42" s="125"/>
      <c r="BW42" s="126">
        <v>3</v>
      </c>
      <c r="BX42" s="127">
        <f>IF(P42=0,"",IF(BW42=0,"",(BW42/P42)))</f>
        <v>0.15789473684211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0.052631578947368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1</v>
      </c>
      <c r="CP42" s="141">
        <v>5000</v>
      </c>
      <c r="CQ42" s="141">
        <v>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110</v>
      </c>
      <c r="E43" s="203" t="s">
        <v>111</v>
      </c>
      <c r="F43" s="203" t="s">
        <v>95</v>
      </c>
      <c r="G43" s="203"/>
      <c r="H43" s="90"/>
      <c r="I43" s="90"/>
      <c r="J43" s="188"/>
      <c r="K43" s="81">
        <v>60</v>
      </c>
      <c r="L43" s="81">
        <v>34</v>
      </c>
      <c r="M43" s="81">
        <v>27</v>
      </c>
      <c r="N43" s="91">
        <v>9</v>
      </c>
      <c r="O43" s="92">
        <v>0</v>
      </c>
      <c r="P43" s="93">
        <f>N43+O43</f>
        <v>9</v>
      </c>
      <c r="Q43" s="82">
        <f>IFERROR(P43/M43,"-")</f>
        <v>0.33333333333333</v>
      </c>
      <c r="R43" s="81">
        <v>1</v>
      </c>
      <c r="S43" s="81">
        <v>1</v>
      </c>
      <c r="T43" s="82">
        <f>IFERROR(S43/(O43+P43),"-")</f>
        <v>0.11111111111111</v>
      </c>
      <c r="U43" s="182"/>
      <c r="V43" s="84">
        <v>2</v>
      </c>
      <c r="W43" s="82">
        <f>IF(P43=0,"-",V43/P43)</f>
        <v>0.22222222222222</v>
      </c>
      <c r="X43" s="186">
        <v>16000</v>
      </c>
      <c r="Y43" s="187">
        <f>IFERROR(X43/P43,"-")</f>
        <v>1777.7777777778</v>
      </c>
      <c r="Z43" s="187">
        <f>IFERROR(X43/V43,"-")</f>
        <v>8000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3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5</v>
      </c>
      <c r="BO43" s="120">
        <f>IF(P43=0,"",IF(BN43=0,"",(BN43/P43)))</f>
        <v>0.55555555555556</v>
      </c>
      <c r="BP43" s="121">
        <v>2</v>
      </c>
      <c r="BQ43" s="122">
        <f>IFERROR(BP43/BN43,"-")</f>
        <v>0.4</v>
      </c>
      <c r="BR43" s="123">
        <v>16000</v>
      </c>
      <c r="BS43" s="124">
        <f>IFERROR(BR43/BN43,"-")</f>
        <v>3200</v>
      </c>
      <c r="BT43" s="125"/>
      <c r="BU43" s="125">
        <v>2</v>
      </c>
      <c r="BV43" s="125"/>
      <c r="BW43" s="126">
        <v>1</v>
      </c>
      <c r="BX43" s="127">
        <f>IF(P43=0,"",IF(BW43=0,"",(BW43/P43)))</f>
        <v>0.11111111111111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16000</v>
      </c>
      <c r="CQ43" s="141">
        <v>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1.0044444444444</v>
      </c>
      <c r="B44" s="203" t="s">
        <v>151</v>
      </c>
      <c r="C44" s="203"/>
      <c r="D44" s="203" t="s">
        <v>117</v>
      </c>
      <c r="E44" s="203" t="s">
        <v>118</v>
      </c>
      <c r="F44" s="203" t="s">
        <v>63</v>
      </c>
      <c r="G44" s="203" t="s">
        <v>152</v>
      </c>
      <c r="H44" s="90" t="s">
        <v>113</v>
      </c>
      <c r="I44" s="90" t="s">
        <v>153</v>
      </c>
      <c r="J44" s="188">
        <v>225000</v>
      </c>
      <c r="K44" s="81">
        <v>19</v>
      </c>
      <c r="L44" s="81">
        <v>0</v>
      </c>
      <c r="M44" s="81">
        <v>60</v>
      </c>
      <c r="N44" s="91">
        <v>6</v>
      </c>
      <c r="O44" s="92">
        <v>0</v>
      </c>
      <c r="P44" s="93">
        <f>N44+O44</f>
        <v>6</v>
      </c>
      <c r="Q44" s="82">
        <f>IFERROR(P44/M44,"-")</f>
        <v>0.1</v>
      </c>
      <c r="R44" s="81">
        <v>0</v>
      </c>
      <c r="S44" s="81">
        <v>1</v>
      </c>
      <c r="T44" s="82">
        <f>IFERROR(S44/(O44+P44),"-")</f>
        <v>0.16666666666667</v>
      </c>
      <c r="U44" s="182">
        <f>IFERROR(J44/SUM(P44:P45),"-")</f>
        <v>14062.5</v>
      </c>
      <c r="V44" s="84">
        <v>1</v>
      </c>
      <c r="W44" s="82">
        <f>IF(P44=0,"-",V44/P44)</f>
        <v>0.16666666666667</v>
      </c>
      <c r="X44" s="186">
        <v>55000</v>
      </c>
      <c r="Y44" s="187">
        <f>IFERROR(X44/P44,"-")</f>
        <v>9166.6666666667</v>
      </c>
      <c r="Z44" s="187">
        <f>IFERROR(X44/V44,"-")</f>
        <v>55000</v>
      </c>
      <c r="AA44" s="188">
        <f>SUM(X44:X45)-SUM(J44:J45)</f>
        <v>1000</v>
      </c>
      <c r="AB44" s="85">
        <f>SUM(X44:X45)/SUM(J44:J45)</f>
        <v>1.0044444444444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3</v>
      </c>
      <c r="BF44" s="113">
        <f>IF(P44=0,"",IF(BE44=0,"",(BE44/P44)))</f>
        <v>0.5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3</v>
      </c>
      <c r="BX44" s="127">
        <f>IF(P44=0,"",IF(BW44=0,"",(BW44/P44)))</f>
        <v>0.5</v>
      </c>
      <c r="BY44" s="128">
        <v>1</v>
      </c>
      <c r="BZ44" s="129">
        <f>IFERROR(BY44/BW44,"-")</f>
        <v>0.33333333333333</v>
      </c>
      <c r="CA44" s="130">
        <v>55000</v>
      </c>
      <c r="CB44" s="131">
        <f>IFERROR(CA44/BW44,"-")</f>
        <v>18333.333333333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55000</v>
      </c>
      <c r="CQ44" s="141">
        <v>55000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117</v>
      </c>
      <c r="E45" s="203" t="s">
        <v>118</v>
      </c>
      <c r="F45" s="203" t="s">
        <v>95</v>
      </c>
      <c r="G45" s="203"/>
      <c r="H45" s="90"/>
      <c r="I45" s="90"/>
      <c r="J45" s="188"/>
      <c r="K45" s="81">
        <v>30</v>
      </c>
      <c r="L45" s="81">
        <v>22</v>
      </c>
      <c r="M45" s="81">
        <v>4</v>
      </c>
      <c r="N45" s="91">
        <v>10</v>
      </c>
      <c r="O45" s="92">
        <v>0</v>
      </c>
      <c r="P45" s="93">
        <f>N45+O45</f>
        <v>10</v>
      </c>
      <c r="Q45" s="82">
        <f>IFERROR(P45/M45,"-")</f>
        <v>2.5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2</v>
      </c>
      <c r="W45" s="82">
        <f>IF(P45=0,"-",V45/P45)</f>
        <v>0.2</v>
      </c>
      <c r="X45" s="186">
        <v>171000</v>
      </c>
      <c r="Y45" s="187">
        <f>IFERROR(X45/P45,"-")</f>
        <v>17100</v>
      </c>
      <c r="Z45" s="187">
        <f>IFERROR(X45/V45,"-")</f>
        <v>85500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0.3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4</v>
      </c>
      <c r="BO45" s="120">
        <f>IF(P45=0,"",IF(BN45=0,"",(BN45/P45)))</f>
        <v>0.4</v>
      </c>
      <c r="BP45" s="121">
        <v>1</v>
      </c>
      <c r="BQ45" s="122">
        <f>IFERROR(BP45/BN45,"-")</f>
        <v>0.25</v>
      </c>
      <c r="BR45" s="123">
        <v>138000</v>
      </c>
      <c r="BS45" s="124">
        <f>IFERROR(BR45/BN45,"-")</f>
        <v>34500</v>
      </c>
      <c r="BT45" s="125"/>
      <c r="BU45" s="125"/>
      <c r="BV45" s="125">
        <v>1</v>
      </c>
      <c r="BW45" s="126">
        <v>1</v>
      </c>
      <c r="BX45" s="127">
        <f>IF(P45=0,"",IF(BW45=0,"",(BW45/P45)))</f>
        <v>0.1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2</v>
      </c>
      <c r="CG45" s="134">
        <f>IF(P45=0,"",IF(CF45=0,"",(CF45/P45)))</f>
        <v>0.2</v>
      </c>
      <c r="CH45" s="135">
        <v>1</v>
      </c>
      <c r="CI45" s="136">
        <f>IFERROR(CH45/CF45,"-")</f>
        <v>0.5</v>
      </c>
      <c r="CJ45" s="137">
        <v>33000</v>
      </c>
      <c r="CK45" s="138">
        <f>IFERROR(CJ45/CF45,"-")</f>
        <v>16500</v>
      </c>
      <c r="CL45" s="139"/>
      <c r="CM45" s="139"/>
      <c r="CN45" s="139">
        <v>1</v>
      </c>
      <c r="CO45" s="140">
        <v>2</v>
      </c>
      <c r="CP45" s="141">
        <v>171000</v>
      </c>
      <c r="CQ45" s="141">
        <v>138000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0.12444444444444</v>
      </c>
      <c r="B46" s="203" t="s">
        <v>155</v>
      </c>
      <c r="C46" s="203"/>
      <c r="D46" s="203" t="s">
        <v>110</v>
      </c>
      <c r="E46" s="203" t="s">
        <v>122</v>
      </c>
      <c r="F46" s="203" t="s">
        <v>63</v>
      </c>
      <c r="G46" s="203" t="s">
        <v>152</v>
      </c>
      <c r="H46" s="90" t="s">
        <v>113</v>
      </c>
      <c r="I46" s="90" t="s">
        <v>156</v>
      </c>
      <c r="J46" s="188">
        <v>225000</v>
      </c>
      <c r="K46" s="81">
        <v>22</v>
      </c>
      <c r="L46" s="81">
        <v>0</v>
      </c>
      <c r="M46" s="81">
        <v>80</v>
      </c>
      <c r="N46" s="91">
        <v>11</v>
      </c>
      <c r="O46" s="92">
        <v>0</v>
      </c>
      <c r="P46" s="93">
        <f>N46+O46</f>
        <v>11</v>
      </c>
      <c r="Q46" s="82">
        <f>IFERROR(P46/M46,"-")</f>
        <v>0.1375</v>
      </c>
      <c r="R46" s="81">
        <v>1</v>
      </c>
      <c r="S46" s="81">
        <v>5</v>
      </c>
      <c r="T46" s="82">
        <f>IFERROR(S46/(O46+P46),"-")</f>
        <v>0.45454545454545</v>
      </c>
      <c r="U46" s="182">
        <f>IFERROR(J46/SUM(P46:P47),"-")</f>
        <v>13235.294117647</v>
      </c>
      <c r="V46" s="84">
        <v>2</v>
      </c>
      <c r="W46" s="82">
        <f>IF(P46=0,"-",V46/P46)</f>
        <v>0.18181818181818</v>
      </c>
      <c r="X46" s="186">
        <v>28000</v>
      </c>
      <c r="Y46" s="187">
        <f>IFERROR(X46/P46,"-")</f>
        <v>2545.4545454545</v>
      </c>
      <c r="Z46" s="187">
        <f>IFERROR(X46/V46,"-")</f>
        <v>14000</v>
      </c>
      <c r="AA46" s="188">
        <f>SUM(X46:X47)-SUM(J46:J47)</f>
        <v>-197000</v>
      </c>
      <c r="AB46" s="85">
        <f>SUM(X46:X47)/SUM(J46:J47)</f>
        <v>0.12444444444444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0.090909090909091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>
        <v>1</v>
      </c>
      <c r="AW46" s="107">
        <f>IF(P46=0,"",IF(AV46=0,"",(AV46/P46)))</f>
        <v>0.090909090909091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1</v>
      </c>
      <c r="BF46" s="113">
        <f>IF(P46=0,"",IF(BE46=0,"",(BE46/P46)))</f>
        <v>0.090909090909091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7</v>
      </c>
      <c r="BO46" s="120">
        <f>IF(P46=0,"",IF(BN46=0,"",(BN46/P46)))</f>
        <v>0.63636363636364</v>
      </c>
      <c r="BP46" s="121">
        <v>2</v>
      </c>
      <c r="BQ46" s="122">
        <f>IFERROR(BP46/BN46,"-")</f>
        <v>0.28571428571429</v>
      </c>
      <c r="BR46" s="123">
        <v>28000</v>
      </c>
      <c r="BS46" s="124">
        <f>IFERROR(BR46/BN46,"-")</f>
        <v>4000</v>
      </c>
      <c r="BT46" s="125">
        <v>1</v>
      </c>
      <c r="BU46" s="125"/>
      <c r="BV46" s="125">
        <v>1</v>
      </c>
      <c r="BW46" s="126">
        <v>1</v>
      </c>
      <c r="BX46" s="127">
        <f>IF(P46=0,"",IF(BW46=0,"",(BW46/P46)))</f>
        <v>0.090909090909091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28000</v>
      </c>
      <c r="CQ46" s="141">
        <v>25000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157</v>
      </c>
      <c r="C47" s="203"/>
      <c r="D47" s="203" t="s">
        <v>110</v>
      </c>
      <c r="E47" s="203" t="s">
        <v>122</v>
      </c>
      <c r="F47" s="203" t="s">
        <v>95</v>
      </c>
      <c r="G47" s="203"/>
      <c r="H47" s="90"/>
      <c r="I47" s="90"/>
      <c r="J47" s="188"/>
      <c r="K47" s="81">
        <v>36</v>
      </c>
      <c r="L47" s="81">
        <v>26</v>
      </c>
      <c r="M47" s="81">
        <v>9</v>
      </c>
      <c r="N47" s="91">
        <v>6</v>
      </c>
      <c r="O47" s="92">
        <v>0</v>
      </c>
      <c r="P47" s="93">
        <f>N47+O47</f>
        <v>6</v>
      </c>
      <c r="Q47" s="82">
        <f>IFERROR(P47/M47,"-")</f>
        <v>0.66666666666667</v>
      </c>
      <c r="R47" s="81">
        <v>2</v>
      </c>
      <c r="S47" s="81">
        <v>1</v>
      </c>
      <c r="T47" s="82">
        <f>IFERROR(S47/(O47+P47),"-")</f>
        <v>0.16666666666667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0.16666666666667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4</v>
      </c>
      <c r="BX47" s="127">
        <f>IF(P47=0,"",IF(BW47=0,"",(BW47/P47)))</f>
        <v>0.66666666666667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0.046153846153846</v>
      </c>
      <c r="B48" s="203" t="s">
        <v>158</v>
      </c>
      <c r="C48" s="203"/>
      <c r="D48" s="203" t="s">
        <v>110</v>
      </c>
      <c r="E48" s="203" t="s">
        <v>128</v>
      </c>
      <c r="F48" s="203" t="s">
        <v>63</v>
      </c>
      <c r="G48" s="203" t="s">
        <v>159</v>
      </c>
      <c r="H48" s="90" t="s">
        <v>113</v>
      </c>
      <c r="I48" s="204" t="s">
        <v>160</v>
      </c>
      <c r="J48" s="188">
        <v>130000</v>
      </c>
      <c r="K48" s="81">
        <v>20</v>
      </c>
      <c r="L48" s="81">
        <v>0</v>
      </c>
      <c r="M48" s="81">
        <v>49</v>
      </c>
      <c r="N48" s="91">
        <v>6</v>
      </c>
      <c r="O48" s="92">
        <v>1</v>
      </c>
      <c r="P48" s="93">
        <f>N48+O48</f>
        <v>7</v>
      </c>
      <c r="Q48" s="82">
        <f>IFERROR(P48/M48,"-")</f>
        <v>0.14285714285714</v>
      </c>
      <c r="R48" s="81">
        <v>1</v>
      </c>
      <c r="S48" s="81">
        <v>1</v>
      </c>
      <c r="T48" s="82">
        <f>IFERROR(S48/(O48+P48),"-")</f>
        <v>0.125</v>
      </c>
      <c r="U48" s="182">
        <f>IFERROR(J48/SUM(P48:P49),"-")</f>
        <v>11818.181818182</v>
      </c>
      <c r="V48" s="84">
        <v>2</v>
      </c>
      <c r="W48" s="82">
        <f>IF(P48=0,"-",V48/P48)</f>
        <v>0.28571428571429</v>
      </c>
      <c r="X48" s="186">
        <v>6000</v>
      </c>
      <c r="Y48" s="187">
        <f>IFERROR(X48/P48,"-")</f>
        <v>857.14285714286</v>
      </c>
      <c r="Z48" s="187">
        <f>IFERROR(X48/V48,"-")</f>
        <v>3000</v>
      </c>
      <c r="AA48" s="188">
        <f>SUM(X48:X49)-SUM(J48:J49)</f>
        <v>-124000</v>
      </c>
      <c r="AB48" s="85">
        <f>SUM(X48:X49)/SUM(J48:J49)</f>
        <v>0.046153846153846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0.14285714285714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4</v>
      </c>
      <c r="BO48" s="120">
        <f>IF(P48=0,"",IF(BN48=0,"",(BN48/P48)))</f>
        <v>0.57142857142857</v>
      </c>
      <c r="BP48" s="121">
        <v>1</v>
      </c>
      <c r="BQ48" s="122">
        <f>IFERROR(BP48/BN48,"-")</f>
        <v>0.25</v>
      </c>
      <c r="BR48" s="123">
        <v>3000</v>
      </c>
      <c r="BS48" s="124">
        <f>IFERROR(BR48/BN48,"-")</f>
        <v>750</v>
      </c>
      <c r="BT48" s="125">
        <v>1</v>
      </c>
      <c r="BU48" s="125"/>
      <c r="BV48" s="125"/>
      <c r="BW48" s="126">
        <v>2</v>
      </c>
      <c r="BX48" s="127">
        <f>IF(P48=0,"",IF(BW48=0,"",(BW48/P48)))</f>
        <v>0.28571428571429</v>
      </c>
      <c r="BY48" s="128">
        <v>1</v>
      </c>
      <c r="BZ48" s="129">
        <f>IFERROR(BY48/BW48,"-")</f>
        <v>0.5</v>
      </c>
      <c r="CA48" s="130">
        <v>3000</v>
      </c>
      <c r="CB48" s="131">
        <f>IFERROR(CA48/BW48,"-")</f>
        <v>1500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6000</v>
      </c>
      <c r="CQ48" s="141">
        <v>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161</v>
      </c>
      <c r="C49" s="203"/>
      <c r="D49" s="203" t="s">
        <v>110</v>
      </c>
      <c r="E49" s="203" t="s">
        <v>128</v>
      </c>
      <c r="F49" s="203" t="s">
        <v>95</v>
      </c>
      <c r="G49" s="203"/>
      <c r="H49" s="90"/>
      <c r="I49" s="90"/>
      <c r="J49" s="188"/>
      <c r="K49" s="81">
        <v>20</v>
      </c>
      <c r="L49" s="81">
        <v>15</v>
      </c>
      <c r="M49" s="81">
        <v>4</v>
      </c>
      <c r="N49" s="91">
        <v>4</v>
      </c>
      <c r="O49" s="92">
        <v>0</v>
      </c>
      <c r="P49" s="93">
        <f>N49+O49</f>
        <v>4</v>
      </c>
      <c r="Q49" s="82">
        <f>IFERROR(P49/M49,"-")</f>
        <v>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0.25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1.3307692307692</v>
      </c>
      <c r="B50" s="203" t="s">
        <v>162</v>
      </c>
      <c r="C50" s="203"/>
      <c r="D50" s="203" t="s">
        <v>117</v>
      </c>
      <c r="E50" s="203" t="s">
        <v>111</v>
      </c>
      <c r="F50" s="203" t="s">
        <v>63</v>
      </c>
      <c r="G50" s="203" t="s">
        <v>159</v>
      </c>
      <c r="H50" s="90" t="s">
        <v>113</v>
      </c>
      <c r="I50" s="205" t="s">
        <v>163</v>
      </c>
      <c r="J50" s="188">
        <v>130000</v>
      </c>
      <c r="K50" s="81">
        <v>13</v>
      </c>
      <c r="L50" s="81">
        <v>0</v>
      </c>
      <c r="M50" s="81">
        <v>41</v>
      </c>
      <c r="N50" s="91">
        <v>4</v>
      </c>
      <c r="O50" s="92">
        <v>0</v>
      </c>
      <c r="P50" s="93">
        <f>N50+O50</f>
        <v>4</v>
      </c>
      <c r="Q50" s="82">
        <f>IFERROR(P50/M50,"-")</f>
        <v>0.097560975609756</v>
      </c>
      <c r="R50" s="81">
        <v>1</v>
      </c>
      <c r="S50" s="81">
        <v>1</v>
      </c>
      <c r="T50" s="82">
        <f>IFERROR(S50/(O50+P50),"-")</f>
        <v>0.25</v>
      </c>
      <c r="U50" s="182">
        <f>IFERROR(J50/SUM(P50:P51),"-")</f>
        <v>26000</v>
      </c>
      <c r="V50" s="84">
        <v>2</v>
      </c>
      <c r="W50" s="82">
        <f>IF(P50=0,"-",V50/P50)</f>
        <v>0.5</v>
      </c>
      <c r="X50" s="186">
        <v>88000</v>
      </c>
      <c r="Y50" s="187">
        <f>IFERROR(X50/P50,"-")</f>
        <v>22000</v>
      </c>
      <c r="Z50" s="187">
        <f>IFERROR(X50/V50,"-")</f>
        <v>44000</v>
      </c>
      <c r="AA50" s="188">
        <f>SUM(X50:X51)-SUM(J50:J51)</f>
        <v>43000</v>
      </c>
      <c r="AB50" s="85">
        <f>SUM(X50:X51)/SUM(J50:J51)</f>
        <v>1.3307692307692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3</v>
      </c>
      <c r="BX50" s="127">
        <f>IF(P50=0,"",IF(BW50=0,"",(BW50/P50)))</f>
        <v>0.75</v>
      </c>
      <c r="BY50" s="128">
        <v>2</v>
      </c>
      <c r="BZ50" s="129">
        <f>IFERROR(BY50/BW50,"-")</f>
        <v>0.66666666666667</v>
      </c>
      <c r="CA50" s="130">
        <v>88000</v>
      </c>
      <c r="CB50" s="131">
        <f>IFERROR(CA50/BW50,"-")</f>
        <v>29333.333333333</v>
      </c>
      <c r="CC50" s="132"/>
      <c r="CD50" s="132"/>
      <c r="CE50" s="132">
        <v>2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88000</v>
      </c>
      <c r="CQ50" s="141">
        <v>62000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164</v>
      </c>
      <c r="C51" s="203"/>
      <c r="D51" s="203" t="s">
        <v>117</v>
      </c>
      <c r="E51" s="203" t="s">
        <v>111</v>
      </c>
      <c r="F51" s="203" t="s">
        <v>95</v>
      </c>
      <c r="G51" s="203"/>
      <c r="H51" s="90"/>
      <c r="I51" s="90"/>
      <c r="J51" s="188"/>
      <c r="K51" s="81">
        <v>23</v>
      </c>
      <c r="L51" s="81">
        <v>15</v>
      </c>
      <c r="M51" s="81">
        <v>58</v>
      </c>
      <c r="N51" s="91">
        <v>1</v>
      </c>
      <c r="O51" s="92">
        <v>0</v>
      </c>
      <c r="P51" s="93">
        <f>N51+O51</f>
        <v>1</v>
      </c>
      <c r="Q51" s="82">
        <f>IFERROR(P51/M51,"-")</f>
        <v>0.017241379310345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1</v>
      </c>
      <c r="X51" s="186">
        <v>85000</v>
      </c>
      <c r="Y51" s="187">
        <f>IFERROR(X51/P51,"-")</f>
        <v>85000</v>
      </c>
      <c r="Z51" s="187">
        <f>IFERROR(X51/V51,"-")</f>
        <v>85000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1</v>
      </c>
      <c r="BY51" s="128">
        <v>1</v>
      </c>
      <c r="BZ51" s="129">
        <f>IFERROR(BY51/BW51,"-")</f>
        <v>1</v>
      </c>
      <c r="CA51" s="130">
        <v>85000</v>
      </c>
      <c r="CB51" s="131">
        <f>IFERROR(CA51/BW51,"-")</f>
        <v>85000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85000</v>
      </c>
      <c r="CQ51" s="141">
        <v>85000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0.56666666666667</v>
      </c>
      <c r="B52" s="203" t="s">
        <v>165</v>
      </c>
      <c r="C52" s="203"/>
      <c r="D52" s="203" t="s">
        <v>110</v>
      </c>
      <c r="E52" s="203" t="s">
        <v>118</v>
      </c>
      <c r="F52" s="203" t="s">
        <v>63</v>
      </c>
      <c r="G52" s="203" t="s">
        <v>166</v>
      </c>
      <c r="H52" s="90" t="s">
        <v>167</v>
      </c>
      <c r="I52" s="90" t="s">
        <v>129</v>
      </c>
      <c r="J52" s="188">
        <v>120000</v>
      </c>
      <c r="K52" s="81">
        <v>28</v>
      </c>
      <c r="L52" s="81">
        <v>0</v>
      </c>
      <c r="M52" s="81">
        <v>84</v>
      </c>
      <c r="N52" s="91">
        <v>12</v>
      </c>
      <c r="O52" s="92">
        <v>0</v>
      </c>
      <c r="P52" s="93">
        <f>N52+O52</f>
        <v>12</v>
      </c>
      <c r="Q52" s="82">
        <f>IFERROR(P52/M52,"-")</f>
        <v>0.14285714285714</v>
      </c>
      <c r="R52" s="81">
        <v>0</v>
      </c>
      <c r="S52" s="81">
        <v>4</v>
      </c>
      <c r="T52" s="82">
        <f>IFERROR(S52/(O52+P52),"-")</f>
        <v>0.33333333333333</v>
      </c>
      <c r="U52" s="182">
        <f>IFERROR(J52/SUM(P52:P53),"-")</f>
        <v>7058.8235294118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-52000</v>
      </c>
      <c r="AB52" s="85">
        <f>SUM(X52:X53)/SUM(J52:J53)</f>
        <v>0.56666666666667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5</v>
      </c>
      <c r="BF52" s="113">
        <f>IF(P52=0,"",IF(BE52=0,"",(BE52/P52)))</f>
        <v>0.41666666666667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3</v>
      </c>
      <c r="BO52" s="120">
        <f>IF(P52=0,"",IF(BN52=0,"",(BN52/P52)))</f>
        <v>0.25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4</v>
      </c>
      <c r="BX52" s="127">
        <f>IF(P52=0,"",IF(BW52=0,"",(BW52/P52)))</f>
        <v>0.33333333333333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168</v>
      </c>
      <c r="C53" s="203"/>
      <c r="D53" s="203" t="s">
        <v>110</v>
      </c>
      <c r="E53" s="203" t="s">
        <v>118</v>
      </c>
      <c r="F53" s="203" t="s">
        <v>95</v>
      </c>
      <c r="G53" s="203"/>
      <c r="H53" s="90"/>
      <c r="I53" s="90"/>
      <c r="J53" s="188"/>
      <c r="K53" s="81">
        <v>28</v>
      </c>
      <c r="L53" s="81">
        <v>23</v>
      </c>
      <c r="M53" s="81">
        <v>4</v>
      </c>
      <c r="N53" s="91">
        <v>5</v>
      </c>
      <c r="O53" s="92">
        <v>0</v>
      </c>
      <c r="P53" s="93">
        <f>N53+O53</f>
        <v>5</v>
      </c>
      <c r="Q53" s="82">
        <f>IFERROR(P53/M53,"-")</f>
        <v>1.25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0.2</v>
      </c>
      <c r="X53" s="186">
        <v>68000</v>
      </c>
      <c r="Y53" s="187">
        <f>IFERROR(X53/P53,"-")</f>
        <v>13600</v>
      </c>
      <c r="Z53" s="187">
        <f>IFERROR(X53/V53,"-")</f>
        <v>68000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0.2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0.2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0.4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</v>
      </c>
      <c r="BY53" s="128">
        <v>1</v>
      </c>
      <c r="BZ53" s="129">
        <f>IFERROR(BY53/BW53,"-")</f>
        <v>1</v>
      </c>
      <c r="CA53" s="130">
        <v>68000</v>
      </c>
      <c r="CB53" s="131">
        <f>IFERROR(CA53/BW53,"-")</f>
        <v>68000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68000</v>
      </c>
      <c r="CQ53" s="141">
        <v>68000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1.1416666666667</v>
      </c>
      <c r="B54" s="203" t="s">
        <v>169</v>
      </c>
      <c r="C54" s="203"/>
      <c r="D54" s="203" t="s">
        <v>117</v>
      </c>
      <c r="E54" s="203" t="s">
        <v>145</v>
      </c>
      <c r="F54" s="203" t="s">
        <v>63</v>
      </c>
      <c r="G54" s="203" t="s">
        <v>166</v>
      </c>
      <c r="H54" s="90" t="s">
        <v>167</v>
      </c>
      <c r="I54" s="205" t="s">
        <v>142</v>
      </c>
      <c r="J54" s="188">
        <v>120000</v>
      </c>
      <c r="K54" s="81">
        <v>34</v>
      </c>
      <c r="L54" s="81">
        <v>0</v>
      </c>
      <c r="M54" s="81">
        <v>82</v>
      </c>
      <c r="N54" s="91">
        <v>19</v>
      </c>
      <c r="O54" s="92">
        <v>0</v>
      </c>
      <c r="P54" s="93">
        <f>N54+O54</f>
        <v>19</v>
      </c>
      <c r="Q54" s="82">
        <f>IFERROR(P54/M54,"-")</f>
        <v>0.23170731707317</v>
      </c>
      <c r="R54" s="81">
        <v>2</v>
      </c>
      <c r="S54" s="81">
        <v>7</v>
      </c>
      <c r="T54" s="82">
        <f>IFERROR(S54/(O54+P54),"-")</f>
        <v>0.36842105263158</v>
      </c>
      <c r="U54" s="182">
        <f>IFERROR(J54/SUM(P54:P55),"-")</f>
        <v>4444.4444444444</v>
      </c>
      <c r="V54" s="84">
        <v>3</v>
      </c>
      <c r="W54" s="82">
        <f>IF(P54=0,"-",V54/P54)</f>
        <v>0.15789473684211</v>
      </c>
      <c r="X54" s="186">
        <v>58000</v>
      </c>
      <c r="Y54" s="187">
        <f>IFERROR(X54/P54,"-")</f>
        <v>3052.6315789474</v>
      </c>
      <c r="Z54" s="187">
        <f>IFERROR(X54/V54,"-")</f>
        <v>19333.333333333</v>
      </c>
      <c r="AA54" s="188">
        <f>SUM(X54:X55)-SUM(J54:J55)</f>
        <v>17000</v>
      </c>
      <c r="AB54" s="85">
        <f>SUM(X54:X55)/SUM(J54:J55)</f>
        <v>1.1416666666667</v>
      </c>
      <c r="AC54" s="79"/>
      <c r="AD54" s="94">
        <v>1</v>
      </c>
      <c r="AE54" s="95">
        <f>IF(P54=0,"",IF(AD54=0,"",(AD54/P54)))</f>
        <v>0.052631578947368</v>
      </c>
      <c r="AF54" s="94">
        <v>1</v>
      </c>
      <c r="AG54" s="96">
        <f>IFERROR(AF54/AD54,"-")</f>
        <v>1</v>
      </c>
      <c r="AH54" s="97">
        <v>45000</v>
      </c>
      <c r="AI54" s="98">
        <f>IFERROR(AH54/AD54,"-")</f>
        <v>45000</v>
      </c>
      <c r="AJ54" s="99"/>
      <c r="AK54" s="99"/>
      <c r="AL54" s="99">
        <v>1</v>
      </c>
      <c r="AM54" s="100">
        <v>3</v>
      </c>
      <c r="AN54" s="101">
        <f>IF(P54=0,"",IF(AM54=0,"",(AM54/P54)))</f>
        <v>0.15789473684211</v>
      </c>
      <c r="AO54" s="100">
        <v>2</v>
      </c>
      <c r="AP54" s="102">
        <f>IFERROR(AP54/AM54,"-")</f>
        <v>0</v>
      </c>
      <c r="AQ54" s="103">
        <v>13000</v>
      </c>
      <c r="AR54" s="104">
        <f>IFERROR(AQ54/AM54,"-")</f>
        <v>4333.3333333333</v>
      </c>
      <c r="AS54" s="105">
        <v>1</v>
      </c>
      <c r="AT54" s="105">
        <v>1</v>
      </c>
      <c r="AU54" s="105"/>
      <c r="AV54" s="106">
        <v>2</v>
      </c>
      <c r="AW54" s="107">
        <f>IF(P54=0,"",IF(AV54=0,"",(AV54/P54)))</f>
        <v>0.10526315789474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3</v>
      </c>
      <c r="BF54" s="113">
        <f>IF(P54=0,"",IF(BE54=0,"",(BE54/P54)))</f>
        <v>0.15789473684211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6</v>
      </c>
      <c r="BO54" s="120">
        <f>IF(P54=0,"",IF(BN54=0,"",(BN54/P54)))</f>
        <v>0.31578947368421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4</v>
      </c>
      <c r="BX54" s="127">
        <f>IF(P54=0,"",IF(BW54=0,"",(BW54/P54)))</f>
        <v>0.21052631578947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3</v>
      </c>
      <c r="CP54" s="141">
        <v>58000</v>
      </c>
      <c r="CQ54" s="141">
        <v>45000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170</v>
      </c>
      <c r="C55" s="203"/>
      <c r="D55" s="203" t="s">
        <v>117</v>
      </c>
      <c r="E55" s="203" t="s">
        <v>145</v>
      </c>
      <c r="F55" s="203" t="s">
        <v>95</v>
      </c>
      <c r="G55" s="203"/>
      <c r="H55" s="90"/>
      <c r="I55" s="90"/>
      <c r="J55" s="188"/>
      <c r="K55" s="81">
        <v>58</v>
      </c>
      <c r="L55" s="81">
        <v>41</v>
      </c>
      <c r="M55" s="81">
        <v>17</v>
      </c>
      <c r="N55" s="91">
        <v>8</v>
      </c>
      <c r="O55" s="92">
        <v>0</v>
      </c>
      <c r="P55" s="93">
        <f>N55+O55</f>
        <v>8</v>
      </c>
      <c r="Q55" s="82">
        <f>IFERROR(P55/M55,"-")</f>
        <v>0.47058823529412</v>
      </c>
      <c r="R55" s="81">
        <v>2</v>
      </c>
      <c r="S55" s="81">
        <v>2</v>
      </c>
      <c r="T55" s="82">
        <f>IFERROR(S55/(O55+P55),"-")</f>
        <v>0.25</v>
      </c>
      <c r="U55" s="182"/>
      <c r="V55" s="84">
        <v>3</v>
      </c>
      <c r="W55" s="82">
        <f>IF(P55=0,"-",V55/P55)</f>
        <v>0.375</v>
      </c>
      <c r="X55" s="186">
        <v>79000</v>
      </c>
      <c r="Y55" s="187">
        <f>IFERROR(X55/P55,"-")</f>
        <v>9875</v>
      </c>
      <c r="Z55" s="187">
        <f>IFERROR(X55/V55,"-")</f>
        <v>26333.333333333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0.125</v>
      </c>
      <c r="AX55" s="106">
        <v>1</v>
      </c>
      <c r="AY55" s="108">
        <f>IFERROR(AX55/AV55,"-")</f>
        <v>1</v>
      </c>
      <c r="AZ55" s="109">
        <v>33000</v>
      </c>
      <c r="BA55" s="110">
        <f>IFERROR(AZ55/AV55,"-")</f>
        <v>33000</v>
      </c>
      <c r="BB55" s="111"/>
      <c r="BC55" s="111"/>
      <c r="BD55" s="111">
        <v>1</v>
      </c>
      <c r="BE55" s="112">
        <v>2</v>
      </c>
      <c r="BF55" s="113">
        <f>IF(P55=0,"",IF(BE55=0,"",(BE55/P55)))</f>
        <v>0.25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0.25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3</v>
      </c>
      <c r="BX55" s="127">
        <f>IF(P55=0,"",IF(BW55=0,"",(BW55/P55)))</f>
        <v>0.375</v>
      </c>
      <c r="BY55" s="128">
        <v>2</v>
      </c>
      <c r="BZ55" s="129">
        <f>IFERROR(BY55/BW55,"-")</f>
        <v>0.66666666666667</v>
      </c>
      <c r="CA55" s="130">
        <v>46000</v>
      </c>
      <c r="CB55" s="131">
        <f>IFERROR(CA55/BW55,"-")</f>
        <v>15333.333333333</v>
      </c>
      <c r="CC55" s="132">
        <v>1</v>
      </c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3</v>
      </c>
      <c r="CP55" s="141">
        <v>79000</v>
      </c>
      <c r="CQ55" s="141">
        <v>41000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0.1</v>
      </c>
      <c r="B56" s="203" t="s">
        <v>171</v>
      </c>
      <c r="C56" s="203"/>
      <c r="D56" s="203" t="s">
        <v>110</v>
      </c>
      <c r="E56" s="203" t="s">
        <v>122</v>
      </c>
      <c r="F56" s="203" t="s">
        <v>63</v>
      </c>
      <c r="G56" s="203" t="s">
        <v>172</v>
      </c>
      <c r="H56" s="90" t="s">
        <v>113</v>
      </c>
      <c r="I56" s="204" t="s">
        <v>173</v>
      </c>
      <c r="J56" s="188">
        <v>80000</v>
      </c>
      <c r="K56" s="81">
        <v>7</v>
      </c>
      <c r="L56" s="81">
        <v>0</v>
      </c>
      <c r="M56" s="81">
        <v>43</v>
      </c>
      <c r="N56" s="91">
        <v>2</v>
      </c>
      <c r="O56" s="92">
        <v>0</v>
      </c>
      <c r="P56" s="93">
        <f>N56+O56</f>
        <v>2</v>
      </c>
      <c r="Q56" s="82">
        <f>IFERROR(P56/M56,"-")</f>
        <v>0.046511627906977</v>
      </c>
      <c r="R56" s="81">
        <v>0</v>
      </c>
      <c r="S56" s="81">
        <v>0</v>
      </c>
      <c r="T56" s="82">
        <f>IFERROR(S56/(O56+P56),"-")</f>
        <v>0</v>
      </c>
      <c r="U56" s="182">
        <f>IFERROR(J56/SUM(P56:P57),"-")</f>
        <v>20000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-72000</v>
      </c>
      <c r="AB56" s="85">
        <f>SUM(X56:X57)/SUM(J56:J57)</f>
        <v>0.1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1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174</v>
      </c>
      <c r="C57" s="203"/>
      <c r="D57" s="203" t="s">
        <v>110</v>
      </c>
      <c r="E57" s="203" t="s">
        <v>122</v>
      </c>
      <c r="F57" s="203" t="s">
        <v>95</v>
      </c>
      <c r="G57" s="203"/>
      <c r="H57" s="90"/>
      <c r="I57" s="90"/>
      <c r="J57" s="188"/>
      <c r="K57" s="81">
        <v>23</v>
      </c>
      <c r="L57" s="81">
        <v>11</v>
      </c>
      <c r="M57" s="81">
        <v>3</v>
      </c>
      <c r="N57" s="91">
        <v>2</v>
      </c>
      <c r="O57" s="92">
        <v>0</v>
      </c>
      <c r="P57" s="93">
        <f>N57+O57</f>
        <v>2</v>
      </c>
      <c r="Q57" s="82">
        <f>IFERROR(P57/M57,"-")</f>
        <v>0.66666666666667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1</v>
      </c>
      <c r="W57" s="82">
        <f>IF(P57=0,"-",V57/P57)</f>
        <v>0.5</v>
      </c>
      <c r="X57" s="186">
        <v>8000</v>
      </c>
      <c r="Y57" s="187">
        <f>IFERROR(X57/P57,"-")</f>
        <v>4000</v>
      </c>
      <c r="Z57" s="187">
        <f>IFERROR(X57/V57,"-")</f>
        <v>8000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>
        <v>1</v>
      </c>
      <c r="BH57" s="114">
        <f>IFERROR(BG57/BE57,"-")</f>
        <v>1</v>
      </c>
      <c r="BI57" s="115">
        <v>8000</v>
      </c>
      <c r="BJ57" s="116">
        <f>IFERROR(BI57/BE57,"-")</f>
        <v>8000</v>
      </c>
      <c r="BK57" s="117"/>
      <c r="BL57" s="117">
        <v>1</v>
      </c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1</v>
      </c>
      <c r="CG57" s="134">
        <f>IF(P57=0,"",IF(CF57=0,"",(CF57/P57)))</f>
        <v>0.5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1</v>
      </c>
      <c r="CP57" s="141">
        <v>8000</v>
      </c>
      <c r="CQ57" s="141">
        <v>8000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3.25</v>
      </c>
      <c r="B58" s="203" t="s">
        <v>175</v>
      </c>
      <c r="C58" s="203"/>
      <c r="D58" s="203" t="s">
        <v>117</v>
      </c>
      <c r="E58" s="203" t="s">
        <v>128</v>
      </c>
      <c r="F58" s="203" t="s">
        <v>63</v>
      </c>
      <c r="G58" s="203" t="s">
        <v>172</v>
      </c>
      <c r="H58" s="90" t="s">
        <v>113</v>
      </c>
      <c r="I58" s="204" t="s">
        <v>119</v>
      </c>
      <c r="J58" s="188">
        <v>80000</v>
      </c>
      <c r="K58" s="81">
        <v>4</v>
      </c>
      <c r="L58" s="81">
        <v>0</v>
      </c>
      <c r="M58" s="81">
        <v>51</v>
      </c>
      <c r="N58" s="91">
        <v>1</v>
      </c>
      <c r="O58" s="92">
        <v>0</v>
      </c>
      <c r="P58" s="93">
        <f>N58+O58</f>
        <v>1</v>
      </c>
      <c r="Q58" s="82">
        <f>IFERROR(P58/M58,"-")</f>
        <v>0.019607843137255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13333.333333333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180000</v>
      </c>
      <c r="AB58" s="85">
        <f>SUM(X58:X59)/SUM(J58:J59)</f>
        <v>3.25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1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176</v>
      </c>
      <c r="C59" s="203"/>
      <c r="D59" s="203" t="s">
        <v>117</v>
      </c>
      <c r="E59" s="203" t="s">
        <v>128</v>
      </c>
      <c r="F59" s="203" t="s">
        <v>95</v>
      </c>
      <c r="G59" s="203"/>
      <c r="H59" s="90"/>
      <c r="I59" s="90"/>
      <c r="J59" s="188"/>
      <c r="K59" s="81">
        <v>34</v>
      </c>
      <c r="L59" s="81">
        <v>15</v>
      </c>
      <c r="M59" s="81">
        <v>2</v>
      </c>
      <c r="N59" s="91">
        <v>5</v>
      </c>
      <c r="O59" s="92">
        <v>0</v>
      </c>
      <c r="P59" s="93">
        <f>N59+O59</f>
        <v>5</v>
      </c>
      <c r="Q59" s="82">
        <f>IFERROR(P59/M59,"-")</f>
        <v>2.5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0.2</v>
      </c>
      <c r="X59" s="186">
        <v>260000</v>
      </c>
      <c r="Y59" s="187">
        <f>IFERROR(X59/P59,"-")</f>
        <v>52000</v>
      </c>
      <c r="Z59" s="187">
        <f>IFERROR(X59/V59,"-")</f>
        <v>260000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0.2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0.6</v>
      </c>
      <c r="BY59" s="128">
        <v>1</v>
      </c>
      <c r="BZ59" s="129">
        <f>IFERROR(BY59/BW59,"-")</f>
        <v>0.33333333333333</v>
      </c>
      <c r="CA59" s="130">
        <v>260000</v>
      </c>
      <c r="CB59" s="131">
        <f>IFERROR(CA59/BW59,"-")</f>
        <v>86666.666666667</v>
      </c>
      <c r="CC59" s="132"/>
      <c r="CD59" s="132"/>
      <c r="CE59" s="132">
        <v>1</v>
      </c>
      <c r="CF59" s="133">
        <v>1</v>
      </c>
      <c r="CG59" s="134">
        <f>IF(P59=0,"",IF(CF59=0,"",(CF59/P59)))</f>
        <v>0.2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1</v>
      </c>
      <c r="CP59" s="141">
        <v>260000</v>
      </c>
      <c r="CQ59" s="141">
        <v>260000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0.26</v>
      </c>
      <c r="B60" s="203" t="s">
        <v>177</v>
      </c>
      <c r="C60" s="203"/>
      <c r="D60" s="203" t="s">
        <v>178</v>
      </c>
      <c r="E60" s="203" t="s">
        <v>179</v>
      </c>
      <c r="F60" s="203" t="s">
        <v>63</v>
      </c>
      <c r="G60" s="203" t="s">
        <v>100</v>
      </c>
      <c r="H60" s="90" t="s">
        <v>65</v>
      </c>
      <c r="I60" s="90" t="s">
        <v>180</v>
      </c>
      <c r="J60" s="188">
        <v>50000</v>
      </c>
      <c r="K60" s="81">
        <v>12</v>
      </c>
      <c r="L60" s="81">
        <v>0</v>
      </c>
      <c r="M60" s="81">
        <v>18</v>
      </c>
      <c r="N60" s="91">
        <v>6</v>
      </c>
      <c r="O60" s="92">
        <v>0</v>
      </c>
      <c r="P60" s="93">
        <f>N60+O60</f>
        <v>6</v>
      </c>
      <c r="Q60" s="82">
        <f>IFERROR(P60/M60,"-")</f>
        <v>0.33333333333333</v>
      </c>
      <c r="R60" s="81">
        <v>0</v>
      </c>
      <c r="S60" s="81">
        <v>1</v>
      </c>
      <c r="T60" s="82">
        <f>IFERROR(S60/(O60+P60),"-")</f>
        <v>0.16666666666667</v>
      </c>
      <c r="U60" s="182">
        <f>IFERROR(J60/SUM(P60:P61),"-")</f>
        <v>7142.8571428571</v>
      </c>
      <c r="V60" s="84">
        <v>1</v>
      </c>
      <c r="W60" s="82">
        <f>IF(P60=0,"-",V60/P60)</f>
        <v>0.16666666666667</v>
      </c>
      <c r="X60" s="186">
        <v>13000</v>
      </c>
      <c r="Y60" s="187">
        <f>IFERROR(X60/P60,"-")</f>
        <v>2166.6666666667</v>
      </c>
      <c r="Z60" s="187">
        <f>IFERROR(X60/V60,"-")</f>
        <v>13000</v>
      </c>
      <c r="AA60" s="188">
        <f>SUM(X60:X61)-SUM(J60:J61)</f>
        <v>-37000</v>
      </c>
      <c r="AB60" s="85">
        <f>SUM(X60:X61)/SUM(J60:J61)</f>
        <v>0.26</v>
      </c>
      <c r="AC60" s="79"/>
      <c r="AD60" s="94">
        <v>1</v>
      </c>
      <c r="AE60" s="95">
        <f>IF(P60=0,"",IF(AD60=0,"",(AD60/P60)))</f>
        <v>0.16666666666667</v>
      </c>
      <c r="AF60" s="94"/>
      <c r="AG60" s="96">
        <f>IFERROR(AF60/AD60,"-")</f>
        <v>0</v>
      </c>
      <c r="AH60" s="97"/>
      <c r="AI60" s="98">
        <f>IFERROR(AH60/AD60,"-")</f>
        <v>0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0.33333333333333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3</v>
      </c>
      <c r="BO60" s="120">
        <f>IF(P60=0,"",IF(BN60=0,"",(BN60/P60)))</f>
        <v>0.5</v>
      </c>
      <c r="BP60" s="121">
        <v>1</v>
      </c>
      <c r="BQ60" s="122">
        <f>IFERROR(BP60/BN60,"-")</f>
        <v>0.33333333333333</v>
      </c>
      <c r="BR60" s="123">
        <v>13000</v>
      </c>
      <c r="BS60" s="124">
        <f>IFERROR(BR60/BN60,"-")</f>
        <v>4333.3333333333</v>
      </c>
      <c r="BT60" s="125"/>
      <c r="BU60" s="125">
        <v>1</v>
      </c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13000</v>
      </c>
      <c r="CQ60" s="141">
        <v>13000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181</v>
      </c>
      <c r="C61" s="203"/>
      <c r="D61" s="203" t="s">
        <v>178</v>
      </c>
      <c r="E61" s="203" t="s">
        <v>179</v>
      </c>
      <c r="F61" s="203" t="s">
        <v>95</v>
      </c>
      <c r="G61" s="203"/>
      <c r="H61" s="90"/>
      <c r="I61" s="90"/>
      <c r="J61" s="188"/>
      <c r="K61" s="81">
        <v>15</v>
      </c>
      <c r="L61" s="81">
        <v>11</v>
      </c>
      <c r="M61" s="81">
        <v>0</v>
      </c>
      <c r="N61" s="91">
        <v>1</v>
      </c>
      <c r="O61" s="92">
        <v>0</v>
      </c>
      <c r="P61" s="93">
        <f>N61+O61</f>
        <v>1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1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182</v>
      </c>
      <c r="C62" s="203"/>
      <c r="D62" s="203" t="s">
        <v>183</v>
      </c>
      <c r="E62" s="203" t="s">
        <v>184</v>
      </c>
      <c r="F62" s="203" t="s">
        <v>63</v>
      </c>
      <c r="G62" s="203" t="s">
        <v>100</v>
      </c>
      <c r="H62" s="90" t="s">
        <v>65</v>
      </c>
      <c r="I62" s="90" t="s">
        <v>185</v>
      </c>
      <c r="J62" s="188">
        <v>50000</v>
      </c>
      <c r="K62" s="81">
        <v>7</v>
      </c>
      <c r="L62" s="81">
        <v>0</v>
      </c>
      <c r="M62" s="81">
        <v>20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 t="str">
        <f>IFERROR(J62/SUM(P62:P63),"-")</f>
        <v>-</v>
      </c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>
        <f>SUM(X62:X63)-SUM(J62:J63)</f>
        <v>-50000</v>
      </c>
      <c r="AB62" s="85">
        <f>SUM(X62:X63)/SUM(J62:J63)</f>
        <v>0</v>
      </c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186</v>
      </c>
      <c r="C63" s="203"/>
      <c r="D63" s="203" t="s">
        <v>183</v>
      </c>
      <c r="E63" s="203" t="s">
        <v>184</v>
      </c>
      <c r="F63" s="203" t="s">
        <v>95</v>
      </c>
      <c r="G63" s="203"/>
      <c r="H63" s="90"/>
      <c r="I63" s="90"/>
      <c r="J63" s="188"/>
      <c r="K63" s="81">
        <v>10</v>
      </c>
      <c r="L63" s="81">
        <v>9</v>
      </c>
      <c r="M63" s="81">
        <v>2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187</v>
      </c>
      <c r="C64" s="203"/>
      <c r="D64" s="203" t="s">
        <v>188</v>
      </c>
      <c r="E64" s="203" t="s">
        <v>189</v>
      </c>
      <c r="F64" s="203" t="s">
        <v>63</v>
      </c>
      <c r="G64" s="203" t="s">
        <v>100</v>
      </c>
      <c r="H64" s="90" t="s">
        <v>65</v>
      </c>
      <c r="I64" s="90" t="s">
        <v>129</v>
      </c>
      <c r="J64" s="188">
        <v>50000</v>
      </c>
      <c r="K64" s="81">
        <v>1</v>
      </c>
      <c r="L64" s="81">
        <v>0</v>
      </c>
      <c r="M64" s="81">
        <v>26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IFERROR(J64/SUM(P64:P65),"-")</f>
        <v>16666.666666667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SUM(X64:X65)-SUM(J64:J65)</f>
        <v>-50000</v>
      </c>
      <c r="AB64" s="85">
        <f>SUM(X64:X65)/SUM(J64:J65)</f>
        <v>0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190</v>
      </c>
      <c r="C65" s="203"/>
      <c r="D65" s="203" t="s">
        <v>188</v>
      </c>
      <c r="E65" s="203" t="s">
        <v>189</v>
      </c>
      <c r="F65" s="203" t="s">
        <v>95</v>
      </c>
      <c r="G65" s="203"/>
      <c r="H65" s="90"/>
      <c r="I65" s="90"/>
      <c r="J65" s="188"/>
      <c r="K65" s="81">
        <v>12</v>
      </c>
      <c r="L65" s="81">
        <v>11</v>
      </c>
      <c r="M65" s="81">
        <v>1</v>
      </c>
      <c r="N65" s="91">
        <v>3</v>
      </c>
      <c r="O65" s="92">
        <v>0</v>
      </c>
      <c r="P65" s="93">
        <f>N65+O65</f>
        <v>3</v>
      </c>
      <c r="Q65" s="82">
        <f>IFERROR(P65/M65,"-")</f>
        <v>3</v>
      </c>
      <c r="R65" s="81">
        <v>0</v>
      </c>
      <c r="S65" s="81">
        <v>2</v>
      </c>
      <c r="T65" s="82">
        <f>IFERROR(S65/(O65+P65),"-")</f>
        <v>0.66666666666667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191</v>
      </c>
      <c r="C66" s="203"/>
      <c r="D66" s="203" t="s">
        <v>192</v>
      </c>
      <c r="E66" s="203" t="s">
        <v>193</v>
      </c>
      <c r="F66" s="203" t="s">
        <v>63</v>
      </c>
      <c r="G66" s="203" t="s">
        <v>100</v>
      </c>
      <c r="H66" s="90" t="s">
        <v>65</v>
      </c>
      <c r="I66" s="204" t="s">
        <v>160</v>
      </c>
      <c r="J66" s="188">
        <v>50000</v>
      </c>
      <c r="K66" s="81">
        <v>0</v>
      </c>
      <c r="L66" s="81">
        <v>0</v>
      </c>
      <c r="M66" s="81">
        <v>12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>
        <f>IFERROR(J66/SUM(P66:P67),"-")</f>
        <v>50000</v>
      </c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>
        <f>SUM(X66:X67)-SUM(J66:J67)</f>
        <v>-50000</v>
      </c>
      <c r="AB66" s="85">
        <f>SUM(X66:X67)/SUM(J66:J67)</f>
        <v>0</v>
      </c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194</v>
      </c>
      <c r="C67" s="203"/>
      <c r="D67" s="203" t="s">
        <v>192</v>
      </c>
      <c r="E67" s="203" t="s">
        <v>193</v>
      </c>
      <c r="F67" s="203" t="s">
        <v>95</v>
      </c>
      <c r="G67" s="203"/>
      <c r="H67" s="90"/>
      <c r="I67" s="90"/>
      <c r="J67" s="188"/>
      <c r="K67" s="81">
        <v>14</v>
      </c>
      <c r="L67" s="81">
        <v>7</v>
      </c>
      <c r="M67" s="81">
        <v>5</v>
      </c>
      <c r="N67" s="91">
        <v>1</v>
      </c>
      <c r="O67" s="92">
        <v>0</v>
      </c>
      <c r="P67" s="93">
        <f>N67+O67</f>
        <v>1</v>
      </c>
      <c r="Q67" s="82">
        <f>IFERROR(P67/M67,"-")</f>
        <v>0.2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195</v>
      </c>
      <c r="C68" s="203"/>
      <c r="D68" s="203" t="s">
        <v>98</v>
      </c>
      <c r="E68" s="203" t="s">
        <v>62</v>
      </c>
      <c r="F68" s="203" t="s">
        <v>63</v>
      </c>
      <c r="G68" s="203" t="s">
        <v>112</v>
      </c>
      <c r="H68" s="90" t="s">
        <v>196</v>
      </c>
      <c r="I68" s="205" t="s">
        <v>133</v>
      </c>
      <c r="J68" s="188">
        <v>30000</v>
      </c>
      <c r="K68" s="81">
        <v>6</v>
      </c>
      <c r="L68" s="81">
        <v>0</v>
      </c>
      <c r="M68" s="81">
        <v>33</v>
      </c>
      <c r="N68" s="91">
        <v>2</v>
      </c>
      <c r="O68" s="92">
        <v>0</v>
      </c>
      <c r="P68" s="93">
        <f>N68+O68</f>
        <v>2</v>
      </c>
      <c r="Q68" s="82">
        <f>IFERROR(P68/M68,"-")</f>
        <v>0.060606060606061</v>
      </c>
      <c r="R68" s="81">
        <v>0</v>
      </c>
      <c r="S68" s="81">
        <v>1</v>
      </c>
      <c r="T68" s="82">
        <f>IFERROR(S68/(O68+P68),"-")</f>
        <v>0.5</v>
      </c>
      <c r="U68" s="182">
        <f>IFERROR(J68/SUM(P68:P69),"-")</f>
        <v>10000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-30000</v>
      </c>
      <c r="AB68" s="85">
        <f>SUM(X68:X69)/SUM(J68:J69)</f>
        <v>0</v>
      </c>
      <c r="AC68" s="79"/>
      <c r="AD68" s="94">
        <v>1</v>
      </c>
      <c r="AE68" s="95">
        <f>IF(P68=0,"",IF(AD68=0,"",(AD68/P68)))</f>
        <v>0.5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197</v>
      </c>
      <c r="C69" s="203"/>
      <c r="D69" s="203" t="s">
        <v>98</v>
      </c>
      <c r="E69" s="203" t="s">
        <v>62</v>
      </c>
      <c r="F69" s="203" t="s">
        <v>95</v>
      </c>
      <c r="G69" s="203"/>
      <c r="H69" s="90"/>
      <c r="I69" s="90"/>
      <c r="J69" s="188"/>
      <c r="K69" s="81">
        <v>34</v>
      </c>
      <c r="L69" s="81">
        <v>4</v>
      </c>
      <c r="M69" s="81">
        <v>0</v>
      </c>
      <c r="N69" s="91">
        <v>1</v>
      </c>
      <c r="O69" s="92">
        <v>0</v>
      </c>
      <c r="P69" s="93">
        <f>N69+O69</f>
        <v>1</v>
      </c>
      <c r="Q69" s="82" t="str">
        <f>IFERROR(P69/M69,"-")</f>
        <v>-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1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14.6</v>
      </c>
      <c r="B70" s="203" t="s">
        <v>198</v>
      </c>
      <c r="C70" s="203"/>
      <c r="D70" s="203" t="s">
        <v>98</v>
      </c>
      <c r="E70" s="203" t="s">
        <v>67</v>
      </c>
      <c r="F70" s="203" t="s">
        <v>63</v>
      </c>
      <c r="G70" s="203" t="s">
        <v>112</v>
      </c>
      <c r="H70" s="90" t="s">
        <v>196</v>
      </c>
      <c r="I70" s="204" t="s">
        <v>160</v>
      </c>
      <c r="J70" s="188">
        <v>30000</v>
      </c>
      <c r="K70" s="81">
        <v>1</v>
      </c>
      <c r="L70" s="81">
        <v>0</v>
      </c>
      <c r="M70" s="81">
        <v>25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>
        <f>IFERROR(J70/SUM(P70:P71),"-")</f>
        <v>7500</v>
      </c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>
        <f>SUM(X70:X71)-SUM(J70:J71)</f>
        <v>408000</v>
      </c>
      <c r="AB70" s="85">
        <f>SUM(X70:X71)/SUM(J70:J71)</f>
        <v>14.6</v>
      </c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199</v>
      </c>
      <c r="C71" s="203"/>
      <c r="D71" s="203" t="s">
        <v>98</v>
      </c>
      <c r="E71" s="203" t="s">
        <v>67</v>
      </c>
      <c r="F71" s="203" t="s">
        <v>95</v>
      </c>
      <c r="G71" s="203"/>
      <c r="H71" s="90"/>
      <c r="I71" s="90"/>
      <c r="J71" s="188"/>
      <c r="K71" s="81">
        <v>11</v>
      </c>
      <c r="L71" s="81">
        <v>11</v>
      </c>
      <c r="M71" s="81">
        <v>4</v>
      </c>
      <c r="N71" s="91">
        <v>4</v>
      </c>
      <c r="O71" s="92">
        <v>0</v>
      </c>
      <c r="P71" s="93">
        <f>N71+O71</f>
        <v>4</v>
      </c>
      <c r="Q71" s="82">
        <f>IFERROR(P71/M71,"-")</f>
        <v>1</v>
      </c>
      <c r="R71" s="81">
        <v>1</v>
      </c>
      <c r="S71" s="81">
        <v>1</v>
      </c>
      <c r="T71" s="82">
        <f>IFERROR(S71/(O71+P71),"-")</f>
        <v>0.25</v>
      </c>
      <c r="U71" s="182"/>
      <c r="V71" s="84">
        <v>2</v>
      </c>
      <c r="W71" s="82">
        <f>IF(P71=0,"-",V71/P71)</f>
        <v>0.5</v>
      </c>
      <c r="X71" s="186">
        <v>438000</v>
      </c>
      <c r="Y71" s="187">
        <f>IFERROR(X71/P71,"-")</f>
        <v>109500</v>
      </c>
      <c r="Z71" s="187">
        <f>IFERROR(X71/V71,"-")</f>
        <v>219000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2</v>
      </c>
      <c r="BF71" s="113">
        <f>IF(P71=0,"",IF(BE71=0,"",(BE71/P71)))</f>
        <v>0.5</v>
      </c>
      <c r="BG71" s="112">
        <v>1</v>
      </c>
      <c r="BH71" s="114">
        <f>IFERROR(BG71/BE71,"-")</f>
        <v>0.5</v>
      </c>
      <c r="BI71" s="115">
        <v>423000</v>
      </c>
      <c r="BJ71" s="116">
        <f>IFERROR(BI71/BE71,"-")</f>
        <v>211500</v>
      </c>
      <c r="BK71" s="117"/>
      <c r="BL71" s="117"/>
      <c r="BM71" s="117">
        <v>1</v>
      </c>
      <c r="BN71" s="119">
        <v>2</v>
      </c>
      <c r="BO71" s="120">
        <f>IF(P71=0,"",IF(BN71=0,"",(BN71/P71)))</f>
        <v>0.5</v>
      </c>
      <c r="BP71" s="121">
        <v>1</v>
      </c>
      <c r="BQ71" s="122">
        <f>IFERROR(BP71/BN71,"-")</f>
        <v>0.5</v>
      </c>
      <c r="BR71" s="123">
        <v>15000</v>
      </c>
      <c r="BS71" s="124">
        <f>IFERROR(BR71/BN71,"-")</f>
        <v>7500</v>
      </c>
      <c r="BT71" s="125"/>
      <c r="BU71" s="125">
        <v>1</v>
      </c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438000</v>
      </c>
      <c r="CQ71" s="141">
        <v>423000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>
        <f>AB72</f>
        <v>1.0666666666667</v>
      </c>
      <c r="B72" s="203" t="s">
        <v>200</v>
      </c>
      <c r="C72" s="203"/>
      <c r="D72" s="203" t="s">
        <v>98</v>
      </c>
      <c r="E72" s="203" t="s">
        <v>70</v>
      </c>
      <c r="F72" s="203" t="s">
        <v>63</v>
      </c>
      <c r="G72" s="203" t="s">
        <v>112</v>
      </c>
      <c r="H72" s="90" t="s">
        <v>196</v>
      </c>
      <c r="I72" s="205" t="s">
        <v>142</v>
      </c>
      <c r="J72" s="188">
        <v>30000</v>
      </c>
      <c r="K72" s="81">
        <v>4</v>
      </c>
      <c r="L72" s="81">
        <v>0</v>
      </c>
      <c r="M72" s="81">
        <v>32</v>
      </c>
      <c r="N72" s="91">
        <v>2</v>
      </c>
      <c r="O72" s="92">
        <v>0</v>
      </c>
      <c r="P72" s="93">
        <f>N72+O72</f>
        <v>2</v>
      </c>
      <c r="Q72" s="82">
        <f>IFERROR(P72/M72,"-")</f>
        <v>0.0625</v>
      </c>
      <c r="R72" s="81">
        <v>0</v>
      </c>
      <c r="S72" s="81">
        <v>1</v>
      </c>
      <c r="T72" s="82">
        <f>IFERROR(S72/(O72+P72),"-")</f>
        <v>0.5</v>
      </c>
      <c r="U72" s="182">
        <f>IFERROR(J72/SUM(P72:P73),"-")</f>
        <v>15000</v>
      </c>
      <c r="V72" s="84">
        <v>1</v>
      </c>
      <c r="W72" s="82">
        <f>IF(P72=0,"-",V72/P72)</f>
        <v>0.5</v>
      </c>
      <c r="X72" s="186">
        <v>32000</v>
      </c>
      <c r="Y72" s="187">
        <f>IFERROR(X72/P72,"-")</f>
        <v>16000</v>
      </c>
      <c r="Z72" s="187">
        <f>IFERROR(X72/V72,"-")</f>
        <v>32000</v>
      </c>
      <c r="AA72" s="188">
        <f>SUM(X72:X73)-SUM(J72:J73)</f>
        <v>2000</v>
      </c>
      <c r="AB72" s="85">
        <f>SUM(X72:X73)/SUM(J72:J73)</f>
        <v>1.0666666666667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0.5</v>
      </c>
      <c r="BP72" s="121">
        <v>1</v>
      </c>
      <c r="BQ72" s="122">
        <f>IFERROR(BP72/BN72,"-")</f>
        <v>1</v>
      </c>
      <c r="BR72" s="123">
        <v>32000</v>
      </c>
      <c r="BS72" s="124">
        <f>IFERROR(BR72/BN72,"-")</f>
        <v>32000</v>
      </c>
      <c r="BT72" s="125"/>
      <c r="BU72" s="125"/>
      <c r="BV72" s="125">
        <v>1</v>
      </c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32000</v>
      </c>
      <c r="CQ72" s="141">
        <v>32000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201</v>
      </c>
      <c r="C73" s="203"/>
      <c r="D73" s="203" t="s">
        <v>98</v>
      </c>
      <c r="E73" s="203" t="s">
        <v>70</v>
      </c>
      <c r="F73" s="203" t="s">
        <v>95</v>
      </c>
      <c r="G73" s="203"/>
      <c r="H73" s="90"/>
      <c r="I73" s="90"/>
      <c r="J73" s="188"/>
      <c r="K73" s="81">
        <v>33</v>
      </c>
      <c r="L73" s="81">
        <v>7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202</v>
      </c>
      <c r="C74" s="203"/>
      <c r="D74" s="203" t="s">
        <v>98</v>
      </c>
      <c r="E74" s="203" t="s">
        <v>73</v>
      </c>
      <c r="F74" s="203" t="s">
        <v>63</v>
      </c>
      <c r="G74" s="203" t="s">
        <v>112</v>
      </c>
      <c r="H74" s="90" t="s">
        <v>196</v>
      </c>
      <c r="I74" s="204" t="s">
        <v>173</v>
      </c>
      <c r="J74" s="188">
        <v>30000</v>
      </c>
      <c r="K74" s="81">
        <v>4</v>
      </c>
      <c r="L74" s="81">
        <v>0</v>
      </c>
      <c r="M74" s="81">
        <v>32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 t="str">
        <f>IFERROR(J74/SUM(P74:P75),"-")</f>
        <v>-</v>
      </c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>
        <f>SUM(X74:X75)-SUM(J74:J75)</f>
        <v>-30000</v>
      </c>
      <c r="AB74" s="85">
        <f>SUM(X74:X75)/SUM(J74:J75)</f>
        <v>0</v>
      </c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203</v>
      </c>
      <c r="C75" s="203"/>
      <c r="D75" s="203" t="s">
        <v>98</v>
      </c>
      <c r="E75" s="203" t="s">
        <v>73</v>
      </c>
      <c r="F75" s="203" t="s">
        <v>95</v>
      </c>
      <c r="G75" s="203"/>
      <c r="H75" s="90"/>
      <c r="I75" s="90"/>
      <c r="J75" s="188"/>
      <c r="K75" s="81">
        <v>4</v>
      </c>
      <c r="L75" s="81">
        <v>4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</v>
      </c>
      <c r="B76" s="203" t="s">
        <v>204</v>
      </c>
      <c r="C76" s="203"/>
      <c r="D76" s="203" t="s">
        <v>98</v>
      </c>
      <c r="E76" s="203" t="s">
        <v>62</v>
      </c>
      <c r="F76" s="203" t="s">
        <v>63</v>
      </c>
      <c r="G76" s="203" t="s">
        <v>112</v>
      </c>
      <c r="H76" s="90" t="s">
        <v>196</v>
      </c>
      <c r="I76" s="205" t="s">
        <v>163</v>
      </c>
      <c r="J76" s="188">
        <v>30000</v>
      </c>
      <c r="K76" s="81">
        <v>4</v>
      </c>
      <c r="L76" s="81">
        <v>0</v>
      </c>
      <c r="M76" s="81">
        <v>28</v>
      </c>
      <c r="N76" s="91">
        <v>1</v>
      </c>
      <c r="O76" s="92">
        <v>0</v>
      </c>
      <c r="P76" s="93">
        <f>N76+O76</f>
        <v>1</v>
      </c>
      <c r="Q76" s="82">
        <f>IFERROR(P76/M76,"-")</f>
        <v>0.035714285714286</v>
      </c>
      <c r="R76" s="81">
        <v>0</v>
      </c>
      <c r="S76" s="81">
        <v>0</v>
      </c>
      <c r="T76" s="82">
        <f>IFERROR(S76/(O76+P76),"-")</f>
        <v>0</v>
      </c>
      <c r="U76" s="182">
        <f>IFERROR(J76/SUM(P76:P77),"-")</f>
        <v>15000</v>
      </c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>
        <f>SUM(X76:X77)-SUM(J76:J77)</f>
        <v>-30000</v>
      </c>
      <c r="AB76" s="85">
        <f>SUM(X76:X77)/SUM(J76:J77)</f>
        <v>0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205</v>
      </c>
      <c r="C77" s="203"/>
      <c r="D77" s="203" t="s">
        <v>98</v>
      </c>
      <c r="E77" s="203" t="s">
        <v>62</v>
      </c>
      <c r="F77" s="203" t="s">
        <v>95</v>
      </c>
      <c r="G77" s="203"/>
      <c r="H77" s="90"/>
      <c r="I77" s="90"/>
      <c r="J77" s="188"/>
      <c r="K77" s="81">
        <v>34</v>
      </c>
      <c r="L77" s="81">
        <v>8</v>
      </c>
      <c r="M77" s="81">
        <v>0</v>
      </c>
      <c r="N77" s="91">
        <v>1</v>
      </c>
      <c r="O77" s="92">
        <v>0</v>
      </c>
      <c r="P77" s="93">
        <f>N77+O77</f>
        <v>1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1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206</v>
      </c>
      <c r="C78" s="203"/>
      <c r="D78" s="203" t="s">
        <v>98</v>
      </c>
      <c r="E78" s="203" t="s">
        <v>67</v>
      </c>
      <c r="F78" s="203" t="s">
        <v>63</v>
      </c>
      <c r="G78" s="203" t="s">
        <v>112</v>
      </c>
      <c r="H78" s="90" t="s">
        <v>196</v>
      </c>
      <c r="I78" s="204" t="s">
        <v>119</v>
      </c>
      <c r="J78" s="188">
        <v>30000</v>
      </c>
      <c r="K78" s="81">
        <v>1</v>
      </c>
      <c r="L78" s="81">
        <v>0</v>
      </c>
      <c r="M78" s="81">
        <v>23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>
        <f>IFERROR(J78/SUM(P78:P79),"-")</f>
        <v>30000</v>
      </c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>
        <f>SUM(X78:X79)-SUM(J78:J79)</f>
        <v>-30000</v>
      </c>
      <c r="AB78" s="85">
        <f>SUM(X78:X79)/SUM(J78:J79)</f>
        <v>0</v>
      </c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207</v>
      </c>
      <c r="C79" s="203"/>
      <c r="D79" s="203" t="s">
        <v>98</v>
      </c>
      <c r="E79" s="203" t="s">
        <v>67</v>
      </c>
      <c r="F79" s="203" t="s">
        <v>95</v>
      </c>
      <c r="G79" s="203"/>
      <c r="H79" s="90"/>
      <c r="I79" s="90"/>
      <c r="J79" s="188"/>
      <c r="K79" s="81">
        <v>9</v>
      </c>
      <c r="L79" s="81">
        <v>7</v>
      </c>
      <c r="M79" s="81">
        <v>1</v>
      </c>
      <c r="N79" s="91">
        <v>1</v>
      </c>
      <c r="O79" s="92">
        <v>0</v>
      </c>
      <c r="P79" s="93">
        <f>N79+O79</f>
        <v>1</v>
      </c>
      <c r="Q79" s="82">
        <f>IFERROR(P79/M79,"-")</f>
        <v>1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>
        <v>1</v>
      </c>
      <c r="BX79" s="127">
        <f>IF(P79=0,"",IF(BW79=0,"",(BW79/P79)))</f>
        <v>1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0.26666666666667</v>
      </c>
      <c r="B80" s="203" t="s">
        <v>208</v>
      </c>
      <c r="C80" s="203"/>
      <c r="D80" s="203" t="s">
        <v>98</v>
      </c>
      <c r="E80" s="203" t="s">
        <v>70</v>
      </c>
      <c r="F80" s="203" t="s">
        <v>63</v>
      </c>
      <c r="G80" s="203" t="s">
        <v>112</v>
      </c>
      <c r="H80" s="90" t="s">
        <v>196</v>
      </c>
      <c r="I80" s="205" t="s">
        <v>136</v>
      </c>
      <c r="J80" s="188">
        <v>30000</v>
      </c>
      <c r="K80" s="81">
        <v>1</v>
      </c>
      <c r="L80" s="81">
        <v>0</v>
      </c>
      <c r="M80" s="81">
        <v>16</v>
      </c>
      <c r="N80" s="91">
        <v>1</v>
      </c>
      <c r="O80" s="92">
        <v>0</v>
      </c>
      <c r="P80" s="93">
        <f>N80+O80</f>
        <v>1</v>
      </c>
      <c r="Q80" s="82">
        <f>IFERROR(P80/M80,"-")</f>
        <v>0.0625</v>
      </c>
      <c r="R80" s="81">
        <v>0</v>
      </c>
      <c r="S80" s="81">
        <v>1</v>
      </c>
      <c r="T80" s="82">
        <f>IFERROR(S80/(O80+P80),"-")</f>
        <v>1</v>
      </c>
      <c r="U80" s="182">
        <f>IFERROR(J80/SUM(P80:P81),"-")</f>
        <v>10000</v>
      </c>
      <c r="V80" s="84">
        <v>1</v>
      </c>
      <c r="W80" s="82">
        <f>IF(P80=0,"-",V80/P80)</f>
        <v>1</v>
      </c>
      <c r="X80" s="186">
        <v>8000</v>
      </c>
      <c r="Y80" s="187">
        <f>IFERROR(X80/P80,"-")</f>
        <v>8000</v>
      </c>
      <c r="Z80" s="187">
        <f>IFERROR(X80/V80,"-")</f>
        <v>8000</v>
      </c>
      <c r="AA80" s="188">
        <f>SUM(X80:X81)-SUM(J80:J81)</f>
        <v>-22000</v>
      </c>
      <c r="AB80" s="85">
        <f>SUM(X80:X81)/SUM(J80:J81)</f>
        <v>0.26666666666667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>
        <v>1</v>
      </c>
      <c r="AN80" s="101">
        <f>IF(P80=0,"",IF(AM80=0,"",(AM80/P80)))</f>
        <v>1</v>
      </c>
      <c r="AO80" s="100">
        <v>1</v>
      </c>
      <c r="AP80" s="102">
        <f>IFERROR(AP80/AM80,"-")</f>
        <v>0</v>
      </c>
      <c r="AQ80" s="103">
        <v>8000</v>
      </c>
      <c r="AR80" s="104">
        <f>IFERROR(AQ80/AM80,"-")</f>
        <v>8000</v>
      </c>
      <c r="AS80" s="105"/>
      <c r="AT80" s="105">
        <v>1</v>
      </c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1</v>
      </c>
      <c r="CP80" s="141">
        <v>8000</v>
      </c>
      <c r="CQ80" s="141">
        <v>8000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209</v>
      </c>
      <c r="C81" s="203"/>
      <c r="D81" s="203" t="s">
        <v>98</v>
      </c>
      <c r="E81" s="203" t="s">
        <v>70</v>
      </c>
      <c r="F81" s="203" t="s">
        <v>95</v>
      </c>
      <c r="G81" s="203"/>
      <c r="H81" s="90"/>
      <c r="I81" s="90"/>
      <c r="J81" s="188"/>
      <c r="K81" s="81">
        <v>37</v>
      </c>
      <c r="L81" s="81">
        <v>8</v>
      </c>
      <c r="M81" s="81">
        <v>4</v>
      </c>
      <c r="N81" s="91">
        <v>2</v>
      </c>
      <c r="O81" s="92">
        <v>0</v>
      </c>
      <c r="P81" s="93">
        <f>N81+O81</f>
        <v>2</v>
      </c>
      <c r="Q81" s="82">
        <f>IFERROR(P81/M81,"-")</f>
        <v>0.5</v>
      </c>
      <c r="R81" s="81">
        <v>0</v>
      </c>
      <c r="S81" s="81">
        <v>0</v>
      </c>
      <c r="T81" s="82">
        <f>IFERROR(S81/(O81+P81),"-")</f>
        <v>0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0.5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/>
      <c r="BO81" s="120">
        <f>IF(P81=0,"",IF(BN81=0,"",(BN81/P81)))</f>
        <v>0</v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>
        <v>1</v>
      </c>
      <c r="BX81" s="127">
        <f>IF(P81=0,"",IF(BW81=0,"",(BW81/P81)))</f>
        <v>0.5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210</v>
      </c>
      <c r="C82" s="203"/>
      <c r="D82" s="203" t="s">
        <v>98</v>
      </c>
      <c r="E82" s="203" t="s">
        <v>73</v>
      </c>
      <c r="F82" s="203" t="s">
        <v>63</v>
      </c>
      <c r="G82" s="203" t="s">
        <v>112</v>
      </c>
      <c r="H82" s="90" t="s">
        <v>196</v>
      </c>
      <c r="I82" s="204" t="s">
        <v>211</v>
      </c>
      <c r="J82" s="188">
        <v>30000</v>
      </c>
      <c r="K82" s="81">
        <v>5</v>
      </c>
      <c r="L82" s="81">
        <v>0</v>
      </c>
      <c r="M82" s="81">
        <v>24</v>
      </c>
      <c r="N82" s="91">
        <v>1</v>
      </c>
      <c r="O82" s="92">
        <v>0</v>
      </c>
      <c r="P82" s="93">
        <f>N82+O82</f>
        <v>1</v>
      </c>
      <c r="Q82" s="82">
        <f>IFERROR(P82/M82,"-")</f>
        <v>0.041666666666667</v>
      </c>
      <c r="R82" s="81">
        <v>0</v>
      </c>
      <c r="S82" s="81">
        <v>1</v>
      </c>
      <c r="T82" s="82">
        <f>IFERROR(S82/(O82+P82),"-")</f>
        <v>1</v>
      </c>
      <c r="U82" s="182">
        <f>IFERROR(J82/SUM(P82:P83),"-")</f>
        <v>7500</v>
      </c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>
        <f>SUM(X82:X83)-SUM(J82:J83)</f>
        <v>-30000</v>
      </c>
      <c r="AB82" s="85">
        <f>SUM(X82:X83)/SUM(J82:J83)</f>
        <v>0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1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212</v>
      </c>
      <c r="C83" s="203"/>
      <c r="D83" s="203" t="s">
        <v>98</v>
      </c>
      <c r="E83" s="203" t="s">
        <v>73</v>
      </c>
      <c r="F83" s="203" t="s">
        <v>95</v>
      </c>
      <c r="G83" s="203"/>
      <c r="H83" s="90"/>
      <c r="I83" s="90"/>
      <c r="J83" s="188"/>
      <c r="K83" s="81">
        <v>9</v>
      </c>
      <c r="L83" s="81">
        <v>7</v>
      </c>
      <c r="M83" s="81">
        <v>7</v>
      </c>
      <c r="N83" s="91">
        <v>3</v>
      </c>
      <c r="O83" s="92">
        <v>0</v>
      </c>
      <c r="P83" s="93">
        <f>N83+O83</f>
        <v>3</v>
      </c>
      <c r="Q83" s="82">
        <f>IFERROR(P83/M83,"-")</f>
        <v>0.42857142857143</v>
      </c>
      <c r="R83" s="81">
        <v>0</v>
      </c>
      <c r="S83" s="81">
        <v>0</v>
      </c>
      <c r="T83" s="82">
        <f>IFERROR(S83/(O83+P83),"-")</f>
        <v>0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2</v>
      </c>
      <c r="BF83" s="113">
        <f>IF(P83=0,"",IF(BE83=0,"",(BE83/P83)))</f>
        <v>0.66666666666667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>
        <v>1</v>
      </c>
      <c r="BX83" s="127">
        <f>IF(P83=0,"",IF(BW83=0,"",(BW83/P83)))</f>
        <v>0.33333333333333</v>
      </c>
      <c r="BY83" s="128"/>
      <c r="BZ83" s="129">
        <f>IFERROR(BY83/BW83,"-")</f>
        <v>0</v>
      </c>
      <c r="CA83" s="130"/>
      <c r="CB83" s="131">
        <f>IFERROR(CA83/BW83,"-")</f>
        <v>0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0.104</v>
      </c>
      <c r="B84" s="203" t="s">
        <v>213</v>
      </c>
      <c r="C84" s="203"/>
      <c r="D84" s="203" t="s">
        <v>178</v>
      </c>
      <c r="E84" s="203" t="s">
        <v>179</v>
      </c>
      <c r="F84" s="203" t="s">
        <v>63</v>
      </c>
      <c r="G84" s="203" t="s">
        <v>166</v>
      </c>
      <c r="H84" s="90" t="s">
        <v>214</v>
      </c>
      <c r="I84" s="205" t="s">
        <v>124</v>
      </c>
      <c r="J84" s="188">
        <v>125000</v>
      </c>
      <c r="K84" s="81">
        <v>3</v>
      </c>
      <c r="L84" s="81">
        <v>0</v>
      </c>
      <c r="M84" s="81">
        <v>33</v>
      </c>
      <c r="N84" s="91">
        <v>1</v>
      </c>
      <c r="O84" s="92">
        <v>0</v>
      </c>
      <c r="P84" s="93">
        <f>N84+O84</f>
        <v>1</v>
      </c>
      <c r="Q84" s="82">
        <f>IFERROR(P84/M84,"-")</f>
        <v>0.03030303030303</v>
      </c>
      <c r="R84" s="81">
        <v>0</v>
      </c>
      <c r="S84" s="81">
        <v>0</v>
      </c>
      <c r="T84" s="82">
        <f>IFERROR(S84/(O84+P84),"-")</f>
        <v>0</v>
      </c>
      <c r="U84" s="182">
        <f>IFERROR(J84/SUM(P84:P89),"-")</f>
        <v>7352.9411764706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SUM(X84:X89)-SUM(J84:J89)</f>
        <v>-112000</v>
      </c>
      <c r="AB84" s="85">
        <f>SUM(X84:X89)/SUM(J84:J89)</f>
        <v>0.104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1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215</v>
      </c>
      <c r="C85" s="203"/>
      <c r="D85" s="203" t="s">
        <v>183</v>
      </c>
      <c r="E85" s="203" t="s">
        <v>184</v>
      </c>
      <c r="F85" s="203" t="s">
        <v>63</v>
      </c>
      <c r="G85" s="203" t="s">
        <v>166</v>
      </c>
      <c r="H85" s="90" t="s">
        <v>214</v>
      </c>
      <c r="I85" s="204" t="s">
        <v>160</v>
      </c>
      <c r="J85" s="188"/>
      <c r="K85" s="81">
        <v>1</v>
      </c>
      <c r="L85" s="81">
        <v>0</v>
      </c>
      <c r="M85" s="81">
        <v>25</v>
      </c>
      <c r="N85" s="91">
        <v>0</v>
      </c>
      <c r="O85" s="92">
        <v>0</v>
      </c>
      <c r="P85" s="93">
        <f>N85+O85</f>
        <v>0</v>
      </c>
      <c r="Q85" s="82">
        <f>IFERROR(P85/M85,"-")</f>
        <v>0</v>
      </c>
      <c r="R85" s="81">
        <v>0</v>
      </c>
      <c r="S85" s="81">
        <v>0</v>
      </c>
      <c r="T85" s="82" t="str">
        <f>IFERROR(S85/(O85+P85),"-")</f>
        <v>-</v>
      </c>
      <c r="U85" s="182"/>
      <c r="V85" s="84">
        <v>0</v>
      </c>
      <c r="W85" s="82" t="str">
        <f>IF(P85=0,"-",V85/P85)</f>
        <v>-</v>
      </c>
      <c r="X85" s="186">
        <v>0</v>
      </c>
      <c r="Y85" s="187" t="str">
        <f>IFERROR(X85/P85,"-")</f>
        <v>-</v>
      </c>
      <c r="Z85" s="187" t="str">
        <f>IFERROR(X85/V85,"-")</f>
        <v>-</v>
      </c>
      <c r="AA85" s="188"/>
      <c r="AB85" s="85"/>
      <c r="AC85" s="79"/>
      <c r="AD85" s="94"/>
      <c r="AE85" s="95" t="str">
        <f>IF(P85=0,"",IF(AD85=0,"",(AD85/P85)))</f>
        <v/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 t="str">
        <f>IF(P85=0,"",IF(AM85=0,"",(AM85/P85)))</f>
        <v/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 t="str">
        <f>IF(P85=0,"",IF(AV85=0,"",(AV85/P85)))</f>
        <v/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 t="str">
        <f>IF(P85=0,"",IF(BE85=0,"",(BE85/P85)))</f>
        <v/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 t="str">
        <f>IF(P85=0,"",IF(BN85=0,"",(BN85/P85)))</f>
        <v/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 t="str">
        <f>IF(P85=0,"",IF(BW85=0,"",(BW85/P85)))</f>
        <v/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 t="str">
        <f>IF(P85=0,"",IF(CF85=0,"",(CF85/P85)))</f>
        <v/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216</v>
      </c>
      <c r="C86" s="203"/>
      <c r="D86" s="203" t="s">
        <v>188</v>
      </c>
      <c r="E86" s="203" t="s">
        <v>189</v>
      </c>
      <c r="F86" s="203" t="s">
        <v>63</v>
      </c>
      <c r="G86" s="203" t="s">
        <v>166</v>
      </c>
      <c r="H86" s="90" t="s">
        <v>214</v>
      </c>
      <c r="I86" s="205" t="s">
        <v>142</v>
      </c>
      <c r="J86" s="188"/>
      <c r="K86" s="81">
        <v>7</v>
      </c>
      <c r="L86" s="81">
        <v>0</v>
      </c>
      <c r="M86" s="81">
        <v>32</v>
      </c>
      <c r="N86" s="91">
        <v>1</v>
      </c>
      <c r="O86" s="92">
        <v>0</v>
      </c>
      <c r="P86" s="93">
        <f>N86+O86</f>
        <v>1</v>
      </c>
      <c r="Q86" s="82">
        <f>IFERROR(P86/M86,"-")</f>
        <v>0.03125</v>
      </c>
      <c r="R86" s="81">
        <v>0</v>
      </c>
      <c r="S86" s="81">
        <v>1</v>
      </c>
      <c r="T86" s="82">
        <f>IFERROR(S86/(O86+P86),"-")</f>
        <v>1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1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217</v>
      </c>
      <c r="C87" s="203"/>
      <c r="D87" s="203" t="s">
        <v>192</v>
      </c>
      <c r="E87" s="203" t="s">
        <v>193</v>
      </c>
      <c r="F87" s="203" t="s">
        <v>63</v>
      </c>
      <c r="G87" s="203" t="s">
        <v>166</v>
      </c>
      <c r="H87" s="90" t="s">
        <v>214</v>
      </c>
      <c r="I87" s="204" t="s">
        <v>119</v>
      </c>
      <c r="J87" s="188"/>
      <c r="K87" s="81">
        <v>8</v>
      </c>
      <c r="L87" s="81">
        <v>0</v>
      </c>
      <c r="M87" s="81">
        <v>25</v>
      </c>
      <c r="N87" s="91">
        <v>1</v>
      </c>
      <c r="O87" s="92">
        <v>0</v>
      </c>
      <c r="P87" s="93">
        <f>N87+O87</f>
        <v>1</v>
      </c>
      <c r="Q87" s="82">
        <f>IFERROR(P87/M87,"-")</f>
        <v>0.04</v>
      </c>
      <c r="R87" s="81">
        <v>1</v>
      </c>
      <c r="S87" s="81">
        <v>0</v>
      </c>
      <c r="T87" s="82">
        <f>IFERROR(S87/(O87+P87),"-")</f>
        <v>0</v>
      </c>
      <c r="U87" s="182"/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>
        <v>1</v>
      </c>
      <c r="BX87" s="127">
        <f>IF(P87=0,"",IF(BW87=0,"",(BW87/P87)))</f>
        <v>1</v>
      </c>
      <c r="BY87" s="128"/>
      <c r="BZ87" s="129">
        <f>IFERROR(BY87/BW87,"-")</f>
        <v>0</v>
      </c>
      <c r="CA87" s="130"/>
      <c r="CB87" s="131">
        <f>IFERROR(CA87/BW87,"-")</f>
        <v>0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218</v>
      </c>
      <c r="C88" s="203"/>
      <c r="D88" s="203" t="s">
        <v>219</v>
      </c>
      <c r="E88" s="203" t="s">
        <v>220</v>
      </c>
      <c r="F88" s="203" t="s">
        <v>63</v>
      </c>
      <c r="G88" s="203" t="s">
        <v>166</v>
      </c>
      <c r="H88" s="90" t="s">
        <v>214</v>
      </c>
      <c r="I88" s="205" t="s">
        <v>136</v>
      </c>
      <c r="J88" s="188"/>
      <c r="K88" s="81">
        <v>13</v>
      </c>
      <c r="L88" s="81">
        <v>0</v>
      </c>
      <c r="M88" s="81">
        <v>67</v>
      </c>
      <c r="N88" s="91">
        <v>6</v>
      </c>
      <c r="O88" s="92">
        <v>0</v>
      </c>
      <c r="P88" s="93">
        <f>N88+O88</f>
        <v>6</v>
      </c>
      <c r="Q88" s="82">
        <f>IFERROR(P88/M88,"-")</f>
        <v>0.08955223880597</v>
      </c>
      <c r="R88" s="81">
        <v>0</v>
      </c>
      <c r="S88" s="81">
        <v>1</v>
      </c>
      <c r="T88" s="82">
        <f>IFERROR(S88/(O88+P88),"-")</f>
        <v>0.16666666666667</v>
      </c>
      <c r="U88" s="182"/>
      <c r="V88" s="84">
        <v>1</v>
      </c>
      <c r="W88" s="82">
        <f>IF(P88=0,"-",V88/P88)</f>
        <v>0.16666666666667</v>
      </c>
      <c r="X88" s="186">
        <v>13000</v>
      </c>
      <c r="Y88" s="187">
        <f>IFERROR(X88/P88,"-")</f>
        <v>2166.6666666667</v>
      </c>
      <c r="Z88" s="187">
        <f>IFERROR(X88/V88,"-")</f>
        <v>13000</v>
      </c>
      <c r="AA88" s="188"/>
      <c r="AB88" s="85"/>
      <c r="AC88" s="79"/>
      <c r="AD88" s="94">
        <v>1</v>
      </c>
      <c r="AE88" s="95">
        <f>IF(P88=0,"",IF(AD88=0,"",(AD88/P88)))</f>
        <v>0.16666666666667</v>
      </c>
      <c r="AF88" s="94"/>
      <c r="AG88" s="96">
        <f>IFERROR(AF88/AD88,"-")</f>
        <v>0</v>
      </c>
      <c r="AH88" s="97"/>
      <c r="AI88" s="98">
        <f>IFERROR(AH88/AD88,"-")</f>
        <v>0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>
        <v>1</v>
      </c>
      <c r="AW88" s="107">
        <f>IF(P88=0,"",IF(AV88=0,"",(AV88/P88)))</f>
        <v>0.16666666666667</v>
      </c>
      <c r="AX88" s="106"/>
      <c r="AY88" s="108">
        <f>IFERROR(AX88/AV88,"-")</f>
        <v>0</v>
      </c>
      <c r="AZ88" s="109"/>
      <c r="BA88" s="110">
        <f>IFERROR(AZ88/AV88,"-")</f>
        <v>0</v>
      </c>
      <c r="BB88" s="111"/>
      <c r="BC88" s="111"/>
      <c r="BD88" s="111"/>
      <c r="BE88" s="112">
        <v>3</v>
      </c>
      <c r="BF88" s="113">
        <f>IF(P88=0,"",IF(BE88=0,"",(BE88/P88)))</f>
        <v>0.5</v>
      </c>
      <c r="BG88" s="112">
        <v>1</v>
      </c>
      <c r="BH88" s="114">
        <f>IFERROR(BG88/BE88,"-")</f>
        <v>0.33333333333333</v>
      </c>
      <c r="BI88" s="115">
        <v>13000</v>
      </c>
      <c r="BJ88" s="116">
        <f>IFERROR(BI88/BE88,"-")</f>
        <v>4333.3333333333</v>
      </c>
      <c r="BK88" s="117"/>
      <c r="BL88" s="117"/>
      <c r="BM88" s="117">
        <v>1</v>
      </c>
      <c r="BN88" s="119">
        <v>1</v>
      </c>
      <c r="BO88" s="120">
        <f>IF(P88=0,"",IF(BN88=0,"",(BN88/P88)))</f>
        <v>0.16666666666667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1</v>
      </c>
      <c r="CP88" s="141">
        <v>13000</v>
      </c>
      <c r="CQ88" s="141">
        <v>13000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221</v>
      </c>
      <c r="C89" s="203"/>
      <c r="D89" s="203" t="s">
        <v>94</v>
      </c>
      <c r="E89" s="203" t="s">
        <v>94</v>
      </c>
      <c r="F89" s="203" t="s">
        <v>95</v>
      </c>
      <c r="G89" s="203" t="s">
        <v>96</v>
      </c>
      <c r="H89" s="90"/>
      <c r="I89" s="90"/>
      <c r="J89" s="188"/>
      <c r="K89" s="81">
        <v>69</v>
      </c>
      <c r="L89" s="81">
        <v>41</v>
      </c>
      <c r="M89" s="81">
        <v>11</v>
      </c>
      <c r="N89" s="91">
        <v>8</v>
      </c>
      <c r="O89" s="92">
        <v>0</v>
      </c>
      <c r="P89" s="93">
        <f>N89+O89</f>
        <v>8</v>
      </c>
      <c r="Q89" s="82">
        <f>IFERROR(P89/M89,"-")</f>
        <v>0.72727272727273</v>
      </c>
      <c r="R89" s="81">
        <v>1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2</v>
      </c>
      <c r="BF89" s="113">
        <f>IF(P89=0,"",IF(BE89=0,"",(BE89/P89)))</f>
        <v>0.25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>
        <v>3</v>
      </c>
      <c r="BO89" s="120">
        <f>IF(P89=0,"",IF(BN89=0,"",(BN89/P89)))</f>
        <v>0.375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>
        <v>2</v>
      </c>
      <c r="BX89" s="127">
        <f>IF(P89=0,"",IF(BW89=0,"",(BW89/P89)))</f>
        <v>0.25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>
        <v>1</v>
      </c>
      <c r="CG89" s="134">
        <f>IF(P89=0,"",IF(CF89=0,"",(CF89/P89)))</f>
        <v>0.125</v>
      </c>
      <c r="CH89" s="135"/>
      <c r="CI89" s="136">
        <f>IFERROR(CH89/CF89,"-")</f>
        <v>0</v>
      </c>
      <c r="CJ89" s="137"/>
      <c r="CK89" s="138">
        <f>IFERROR(CJ89/CF89,"-")</f>
        <v>0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>
        <f>AB90</f>
        <v>2.3933333333333</v>
      </c>
      <c r="B90" s="203" t="s">
        <v>222</v>
      </c>
      <c r="C90" s="203"/>
      <c r="D90" s="203" t="s">
        <v>110</v>
      </c>
      <c r="E90" s="203" t="s">
        <v>223</v>
      </c>
      <c r="F90" s="203" t="s">
        <v>63</v>
      </c>
      <c r="G90" s="203" t="s">
        <v>224</v>
      </c>
      <c r="H90" s="90" t="s">
        <v>167</v>
      </c>
      <c r="I90" s="205" t="s">
        <v>133</v>
      </c>
      <c r="J90" s="188">
        <v>150000</v>
      </c>
      <c r="K90" s="81">
        <v>26</v>
      </c>
      <c r="L90" s="81">
        <v>0</v>
      </c>
      <c r="M90" s="81">
        <v>75</v>
      </c>
      <c r="N90" s="91">
        <v>13</v>
      </c>
      <c r="O90" s="92">
        <v>0</v>
      </c>
      <c r="P90" s="93">
        <f>N90+O90</f>
        <v>13</v>
      </c>
      <c r="Q90" s="82">
        <f>IFERROR(P90/M90,"-")</f>
        <v>0.17333333333333</v>
      </c>
      <c r="R90" s="81">
        <v>1</v>
      </c>
      <c r="S90" s="81">
        <v>4</v>
      </c>
      <c r="T90" s="82">
        <f>IFERROR(S90/(O90+P90),"-")</f>
        <v>0.30769230769231</v>
      </c>
      <c r="U90" s="182">
        <f>IFERROR(J90/SUM(P90:P91),"-")</f>
        <v>7142.8571428571</v>
      </c>
      <c r="V90" s="84">
        <v>1</v>
      </c>
      <c r="W90" s="82">
        <f>IF(P90=0,"-",V90/P90)</f>
        <v>0.076923076923077</v>
      </c>
      <c r="X90" s="186">
        <v>30000</v>
      </c>
      <c r="Y90" s="187">
        <f>IFERROR(X90/P90,"-")</f>
        <v>2307.6923076923</v>
      </c>
      <c r="Z90" s="187">
        <f>IFERROR(X90/V90,"-")</f>
        <v>30000</v>
      </c>
      <c r="AA90" s="188">
        <f>SUM(X90:X91)-SUM(J90:J91)</f>
        <v>209000</v>
      </c>
      <c r="AB90" s="85">
        <f>SUM(X90:X91)/SUM(J90:J91)</f>
        <v>2.3933333333333</v>
      </c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>
        <v>1</v>
      </c>
      <c r="AW90" s="107">
        <f>IF(P90=0,"",IF(AV90=0,"",(AV90/P90)))</f>
        <v>0.076923076923077</v>
      </c>
      <c r="AX90" s="106"/>
      <c r="AY90" s="108">
        <f>IFERROR(AX90/AV90,"-")</f>
        <v>0</v>
      </c>
      <c r="AZ90" s="109"/>
      <c r="BA90" s="110">
        <f>IFERROR(AZ90/AV90,"-")</f>
        <v>0</v>
      </c>
      <c r="BB90" s="111"/>
      <c r="BC90" s="111"/>
      <c r="BD90" s="111"/>
      <c r="BE90" s="112">
        <v>7</v>
      </c>
      <c r="BF90" s="113">
        <f>IF(P90=0,"",IF(BE90=0,"",(BE90/P90)))</f>
        <v>0.53846153846154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>
        <v>3</v>
      </c>
      <c r="BO90" s="120">
        <f>IF(P90=0,"",IF(BN90=0,"",(BN90/P90)))</f>
        <v>0.23076923076923</v>
      </c>
      <c r="BP90" s="121">
        <v>1</v>
      </c>
      <c r="BQ90" s="122">
        <f>IFERROR(BP90/BN90,"-")</f>
        <v>0.33333333333333</v>
      </c>
      <c r="BR90" s="123">
        <v>30000</v>
      </c>
      <c r="BS90" s="124">
        <f>IFERROR(BR90/BN90,"-")</f>
        <v>10000</v>
      </c>
      <c r="BT90" s="125"/>
      <c r="BU90" s="125"/>
      <c r="BV90" s="125">
        <v>1</v>
      </c>
      <c r="BW90" s="126">
        <v>2</v>
      </c>
      <c r="BX90" s="127">
        <f>IF(P90=0,"",IF(BW90=0,"",(BW90/P90)))</f>
        <v>0.15384615384615</v>
      </c>
      <c r="BY90" s="128"/>
      <c r="BZ90" s="129">
        <f>IFERROR(BY90/BW90,"-")</f>
        <v>0</v>
      </c>
      <c r="CA90" s="130"/>
      <c r="CB90" s="131">
        <f>IFERROR(CA90/BW90,"-")</f>
        <v>0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30000</v>
      </c>
      <c r="CQ90" s="141">
        <v>30000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225</v>
      </c>
      <c r="C91" s="203"/>
      <c r="D91" s="203" t="s">
        <v>110</v>
      </c>
      <c r="E91" s="203" t="s">
        <v>223</v>
      </c>
      <c r="F91" s="203" t="s">
        <v>95</v>
      </c>
      <c r="G91" s="203"/>
      <c r="H91" s="90"/>
      <c r="I91" s="90"/>
      <c r="J91" s="188"/>
      <c r="K91" s="81">
        <v>29</v>
      </c>
      <c r="L91" s="81">
        <v>21</v>
      </c>
      <c r="M91" s="81">
        <v>39</v>
      </c>
      <c r="N91" s="91">
        <v>8</v>
      </c>
      <c r="O91" s="92">
        <v>0</v>
      </c>
      <c r="P91" s="93">
        <f>N91+O91</f>
        <v>8</v>
      </c>
      <c r="Q91" s="82">
        <f>IFERROR(P91/M91,"-")</f>
        <v>0.20512820512821</v>
      </c>
      <c r="R91" s="81">
        <v>3</v>
      </c>
      <c r="S91" s="81">
        <v>0</v>
      </c>
      <c r="T91" s="82">
        <f>IFERROR(S91/(O91+P91),"-")</f>
        <v>0</v>
      </c>
      <c r="U91" s="182"/>
      <c r="V91" s="84">
        <v>3</v>
      </c>
      <c r="W91" s="82">
        <f>IF(P91=0,"-",V91/P91)</f>
        <v>0.375</v>
      </c>
      <c r="X91" s="186">
        <v>329000</v>
      </c>
      <c r="Y91" s="187">
        <f>IFERROR(X91/P91,"-")</f>
        <v>41125</v>
      </c>
      <c r="Z91" s="187">
        <f>IFERROR(X91/V91,"-")</f>
        <v>109666.66666667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>
        <v>1</v>
      </c>
      <c r="BF91" s="113">
        <f>IF(P91=0,"",IF(BE91=0,"",(BE91/P91)))</f>
        <v>0.125</v>
      </c>
      <c r="BG91" s="112"/>
      <c r="BH91" s="114">
        <f>IFERROR(BG91/BE91,"-")</f>
        <v>0</v>
      </c>
      <c r="BI91" s="115"/>
      <c r="BJ91" s="116">
        <f>IFERROR(BI91/BE91,"-")</f>
        <v>0</v>
      </c>
      <c r="BK91" s="117"/>
      <c r="BL91" s="117"/>
      <c r="BM91" s="117"/>
      <c r="BN91" s="119">
        <v>2</v>
      </c>
      <c r="BO91" s="120">
        <f>IF(P91=0,"",IF(BN91=0,"",(BN91/P91)))</f>
        <v>0.25</v>
      </c>
      <c r="BP91" s="121">
        <v>1</v>
      </c>
      <c r="BQ91" s="122">
        <f>IFERROR(BP91/BN91,"-")</f>
        <v>0.5</v>
      </c>
      <c r="BR91" s="123">
        <v>42000</v>
      </c>
      <c r="BS91" s="124">
        <f>IFERROR(BR91/BN91,"-")</f>
        <v>21000</v>
      </c>
      <c r="BT91" s="125"/>
      <c r="BU91" s="125"/>
      <c r="BV91" s="125">
        <v>1</v>
      </c>
      <c r="BW91" s="126">
        <v>4</v>
      </c>
      <c r="BX91" s="127">
        <f>IF(P91=0,"",IF(BW91=0,"",(BW91/P91)))</f>
        <v>0.5</v>
      </c>
      <c r="BY91" s="128">
        <v>2</v>
      </c>
      <c r="BZ91" s="129">
        <f>IFERROR(BY91/BW91,"-")</f>
        <v>0.5</v>
      </c>
      <c r="CA91" s="130">
        <v>287000</v>
      </c>
      <c r="CB91" s="131">
        <f>IFERROR(CA91/BW91,"-")</f>
        <v>71750</v>
      </c>
      <c r="CC91" s="132"/>
      <c r="CD91" s="132"/>
      <c r="CE91" s="132">
        <v>2</v>
      </c>
      <c r="CF91" s="133">
        <v>1</v>
      </c>
      <c r="CG91" s="134">
        <f>IF(P91=0,"",IF(CF91=0,"",(CF91/P91)))</f>
        <v>0.125</v>
      </c>
      <c r="CH91" s="135"/>
      <c r="CI91" s="136">
        <f>IFERROR(CH91/CF91,"-")</f>
        <v>0</v>
      </c>
      <c r="CJ91" s="137"/>
      <c r="CK91" s="138">
        <f>IFERROR(CJ91/CF91,"-")</f>
        <v>0</v>
      </c>
      <c r="CL91" s="139"/>
      <c r="CM91" s="139"/>
      <c r="CN91" s="139"/>
      <c r="CO91" s="140">
        <v>3</v>
      </c>
      <c r="CP91" s="141">
        <v>329000</v>
      </c>
      <c r="CQ91" s="141">
        <v>186000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>
        <f>AB92</f>
        <v>2.8888888888889</v>
      </c>
      <c r="B92" s="203" t="s">
        <v>226</v>
      </c>
      <c r="C92" s="203"/>
      <c r="D92" s="203" t="s">
        <v>117</v>
      </c>
      <c r="E92" s="203" t="s">
        <v>122</v>
      </c>
      <c r="F92" s="203" t="s">
        <v>63</v>
      </c>
      <c r="G92" s="203" t="s">
        <v>224</v>
      </c>
      <c r="H92" s="90" t="s">
        <v>113</v>
      </c>
      <c r="I92" s="205" t="s">
        <v>163</v>
      </c>
      <c r="J92" s="188">
        <v>90000</v>
      </c>
      <c r="K92" s="81">
        <v>34</v>
      </c>
      <c r="L92" s="81">
        <v>0</v>
      </c>
      <c r="M92" s="81">
        <v>84</v>
      </c>
      <c r="N92" s="91">
        <v>10</v>
      </c>
      <c r="O92" s="92">
        <v>0</v>
      </c>
      <c r="P92" s="93">
        <f>N92+O92</f>
        <v>10</v>
      </c>
      <c r="Q92" s="82">
        <f>IFERROR(P92/M92,"-")</f>
        <v>0.11904761904762</v>
      </c>
      <c r="R92" s="81">
        <v>2</v>
      </c>
      <c r="S92" s="81">
        <v>5</v>
      </c>
      <c r="T92" s="82">
        <f>IFERROR(S92/(O92+P92),"-")</f>
        <v>0.5</v>
      </c>
      <c r="U92" s="182">
        <f>IFERROR(J92/SUM(P92:P93),"-")</f>
        <v>5625</v>
      </c>
      <c r="V92" s="84">
        <v>4</v>
      </c>
      <c r="W92" s="82">
        <f>IF(P92=0,"-",V92/P92)</f>
        <v>0.4</v>
      </c>
      <c r="X92" s="186">
        <v>260000</v>
      </c>
      <c r="Y92" s="187">
        <f>IFERROR(X92/P92,"-")</f>
        <v>26000</v>
      </c>
      <c r="Z92" s="187">
        <f>IFERROR(X92/V92,"-")</f>
        <v>65000</v>
      </c>
      <c r="AA92" s="188">
        <f>SUM(X92:X93)-SUM(J92:J93)</f>
        <v>170000</v>
      </c>
      <c r="AB92" s="85">
        <f>SUM(X92:X93)/SUM(J92:J93)</f>
        <v>2.8888888888889</v>
      </c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>
        <v>4</v>
      </c>
      <c r="BF92" s="113">
        <f>IF(P92=0,"",IF(BE92=0,"",(BE92/P92)))</f>
        <v>0.4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>
        <v>5</v>
      </c>
      <c r="BO92" s="120">
        <f>IF(P92=0,"",IF(BN92=0,"",(BN92/P92)))</f>
        <v>0.5</v>
      </c>
      <c r="BP92" s="121">
        <v>3</v>
      </c>
      <c r="BQ92" s="122">
        <f>IFERROR(BP92/BN92,"-")</f>
        <v>0.6</v>
      </c>
      <c r="BR92" s="123">
        <v>233000</v>
      </c>
      <c r="BS92" s="124">
        <f>IFERROR(BR92/BN92,"-")</f>
        <v>46600</v>
      </c>
      <c r="BT92" s="125"/>
      <c r="BU92" s="125">
        <v>1</v>
      </c>
      <c r="BV92" s="125">
        <v>2</v>
      </c>
      <c r="BW92" s="126">
        <v>1</v>
      </c>
      <c r="BX92" s="127">
        <f>IF(P92=0,"",IF(BW92=0,"",(BW92/P92)))</f>
        <v>0.1</v>
      </c>
      <c r="BY92" s="128">
        <v>1</v>
      </c>
      <c r="BZ92" s="129">
        <f>IFERROR(BY92/BW92,"-")</f>
        <v>1</v>
      </c>
      <c r="CA92" s="130">
        <v>27000</v>
      </c>
      <c r="CB92" s="131">
        <f>IFERROR(CA92/BW92,"-")</f>
        <v>27000</v>
      </c>
      <c r="CC92" s="132"/>
      <c r="CD92" s="132"/>
      <c r="CE92" s="132">
        <v>1</v>
      </c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4</v>
      </c>
      <c r="CP92" s="141">
        <v>260000</v>
      </c>
      <c r="CQ92" s="141">
        <v>136000</v>
      </c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227</v>
      </c>
      <c r="C93" s="203"/>
      <c r="D93" s="203" t="s">
        <v>117</v>
      </c>
      <c r="E93" s="203" t="s">
        <v>122</v>
      </c>
      <c r="F93" s="203" t="s">
        <v>95</v>
      </c>
      <c r="G93" s="203"/>
      <c r="H93" s="90"/>
      <c r="I93" s="90"/>
      <c r="J93" s="188"/>
      <c r="K93" s="81">
        <v>22</v>
      </c>
      <c r="L93" s="81">
        <v>17</v>
      </c>
      <c r="M93" s="81">
        <v>5</v>
      </c>
      <c r="N93" s="91">
        <v>6</v>
      </c>
      <c r="O93" s="92">
        <v>0</v>
      </c>
      <c r="P93" s="93">
        <f>N93+O93</f>
        <v>6</v>
      </c>
      <c r="Q93" s="82">
        <f>IFERROR(P93/M93,"-")</f>
        <v>1.2</v>
      </c>
      <c r="R93" s="81">
        <v>0</v>
      </c>
      <c r="S93" s="81">
        <v>1</v>
      </c>
      <c r="T93" s="82">
        <f>IFERROR(S93/(O93+P93),"-")</f>
        <v>0.16666666666667</v>
      </c>
      <c r="U93" s="182"/>
      <c r="V93" s="84">
        <v>0</v>
      </c>
      <c r="W93" s="82">
        <f>IF(P93=0,"-",V93/P93)</f>
        <v>0</v>
      </c>
      <c r="X93" s="186">
        <v>0</v>
      </c>
      <c r="Y93" s="187">
        <f>IFERROR(X93/P93,"-")</f>
        <v>0</v>
      </c>
      <c r="Z93" s="187" t="str">
        <f>IFERROR(X93/V93,"-")</f>
        <v>-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1</v>
      </c>
      <c r="BF93" s="113">
        <f>IF(P93=0,"",IF(BE93=0,"",(BE93/P93)))</f>
        <v>0.16666666666667</v>
      </c>
      <c r="BG93" s="112"/>
      <c r="BH93" s="114">
        <f>IFERROR(BG93/BE93,"-")</f>
        <v>0</v>
      </c>
      <c r="BI93" s="115"/>
      <c r="BJ93" s="116">
        <f>IFERROR(BI93/BE93,"-")</f>
        <v>0</v>
      </c>
      <c r="BK93" s="117"/>
      <c r="BL93" s="117"/>
      <c r="BM93" s="117"/>
      <c r="BN93" s="119">
        <v>5</v>
      </c>
      <c r="BO93" s="120">
        <f>IF(P93=0,"",IF(BN93=0,"",(BN93/P93)))</f>
        <v>0.83333333333333</v>
      </c>
      <c r="BP93" s="121"/>
      <c r="BQ93" s="122">
        <f>IFERROR(BP93/BN93,"-")</f>
        <v>0</v>
      </c>
      <c r="BR93" s="123"/>
      <c r="BS93" s="124">
        <f>IFERROR(BR93/BN93,"-")</f>
        <v>0</v>
      </c>
      <c r="BT93" s="125"/>
      <c r="BU93" s="125"/>
      <c r="BV93" s="125"/>
      <c r="BW93" s="126"/>
      <c r="BX93" s="127">
        <f>IF(P93=0,"",IF(BW93=0,"",(BW93/P93)))</f>
        <v>0</v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>
        <f>AB94</f>
        <v>0.61578947368421</v>
      </c>
      <c r="B94" s="203" t="s">
        <v>228</v>
      </c>
      <c r="C94" s="203"/>
      <c r="D94" s="203" t="s">
        <v>127</v>
      </c>
      <c r="E94" s="203" t="s">
        <v>223</v>
      </c>
      <c r="F94" s="203" t="s">
        <v>63</v>
      </c>
      <c r="G94" s="203" t="s">
        <v>229</v>
      </c>
      <c r="H94" s="90" t="s">
        <v>167</v>
      </c>
      <c r="I94" s="205" t="s">
        <v>124</v>
      </c>
      <c r="J94" s="188">
        <v>190000</v>
      </c>
      <c r="K94" s="81">
        <v>8</v>
      </c>
      <c r="L94" s="81">
        <v>0</v>
      </c>
      <c r="M94" s="81">
        <v>29</v>
      </c>
      <c r="N94" s="91">
        <v>7</v>
      </c>
      <c r="O94" s="92">
        <v>0</v>
      </c>
      <c r="P94" s="93">
        <f>N94+O94</f>
        <v>7</v>
      </c>
      <c r="Q94" s="82">
        <f>IFERROR(P94/M94,"-")</f>
        <v>0.24137931034483</v>
      </c>
      <c r="R94" s="81">
        <v>0</v>
      </c>
      <c r="S94" s="81">
        <v>3</v>
      </c>
      <c r="T94" s="82">
        <f>IFERROR(S94/(O94+P94),"-")</f>
        <v>0.42857142857143</v>
      </c>
      <c r="U94" s="182">
        <f>IFERROR(J94/SUM(P94:P95),"-")</f>
        <v>11176.470588235</v>
      </c>
      <c r="V94" s="84">
        <v>2</v>
      </c>
      <c r="W94" s="82">
        <f>IF(P94=0,"-",V94/P94)</f>
        <v>0.28571428571429</v>
      </c>
      <c r="X94" s="186">
        <v>18000</v>
      </c>
      <c r="Y94" s="187">
        <f>IFERROR(X94/P94,"-")</f>
        <v>2571.4285714286</v>
      </c>
      <c r="Z94" s="187">
        <f>IFERROR(X94/V94,"-")</f>
        <v>9000</v>
      </c>
      <c r="AA94" s="188">
        <f>SUM(X94:X95)-SUM(J94:J95)</f>
        <v>-73000</v>
      </c>
      <c r="AB94" s="85">
        <f>SUM(X94:X95)/SUM(J94:J95)</f>
        <v>0.61578947368421</v>
      </c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>
        <v>1</v>
      </c>
      <c r="AN94" s="101">
        <f>IF(P94=0,"",IF(AM94=0,"",(AM94/P94)))</f>
        <v>0.14285714285714</v>
      </c>
      <c r="AO94" s="100"/>
      <c r="AP94" s="102">
        <f>IFERROR(AP94/AM94,"-")</f>
        <v>0</v>
      </c>
      <c r="AQ94" s="103"/>
      <c r="AR94" s="104">
        <f>IFERROR(AQ94/AM94,"-")</f>
        <v>0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1</v>
      </c>
      <c r="BF94" s="113">
        <f>IF(P94=0,"",IF(BE94=0,"",(BE94/P94)))</f>
        <v>0.14285714285714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3</v>
      </c>
      <c r="BO94" s="120">
        <f>IF(P94=0,"",IF(BN94=0,"",(BN94/P94)))</f>
        <v>0.42857142857143</v>
      </c>
      <c r="BP94" s="121">
        <v>1</v>
      </c>
      <c r="BQ94" s="122">
        <f>IFERROR(BP94/BN94,"-")</f>
        <v>0.33333333333333</v>
      </c>
      <c r="BR94" s="123">
        <v>15000</v>
      </c>
      <c r="BS94" s="124">
        <f>IFERROR(BR94/BN94,"-")</f>
        <v>5000</v>
      </c>
      <c r="BT94" s="125"/>
      <c r="BU94" s="125"/>
      <c r="BV94" s="125">
        <v>1</v>
      </c>
      <c r="BW94" s="126">
        <v>2</v>
      </c>
      <c r="BX94" s="127">
        <f>IF(P94=0,"",IF(BW94=0,"",(BW94/P94)))</f>
        <v>0.28571428571429</v>
      </c>
      <c r="BY94" s="128">
        <v>1</v>
      </c>
      <c r="BZ94" s="129">
        <f>IFERROR(BY94/BW94,"-")</f>
        <v>0.5</v>
      </c>
      <c r="CA94" s="130">
        <v>3000</v>
      </c>
      <c r="CB94" s="131">
        <f>IFERROR(CA94/BW94,"-")</f>
        <v>1500</v>
      </c>
      <c r="CC94" s="132">
        <v>1</v>
      </c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2</v>
      </c>
      <c r="CP94" s="141">
        <v>18000</v>
      </c>
      <c r="CQ94" s="141">
        <v>15000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230</v>
      </c>
      <c r="C95" s="203"/>
      <c r="D95" s="203" t="s">
        <v>127</v>
      </c>
      <c r="E95" s="203" t="s">
        <v>223</v>
      </c>
      <c r="F95" s="203" t="s">
        <v>95</v>
      </c>
      <c r="G95" s="203"/>
      <c r="H95" s="90"/>
      <c r="I95" s="90"/>
      <c r="J95" s="188"/>
      <c r="K95" s="81">
        <v>34</v>
      </c>
      <c r="L95" s="81">
        <v>28</v>
      </c>
      <c r="M95" s="81">
        <v>5</v>
      </c>
      <c r="N95" s="91">
        <v>10</v>
      </c>
      <c r="O95" s="92">
        <v>0</v>
      </c>
      <c r="P95" s="93">
        <f>N95+O95</f>
        <v>10</v>
      </c>
      <c r="Q95" s="82">
        <f>IFERROR(P95/M95,"-")</f>
        <v>2</v>
      </c>
      <c r="R95" s="81">
        <v>3</v>
      </c>
      <c r="S95" s="81">
        <v>1</v>
      </c>
      <c r="T95" s="82">
        <f>IFERROR(S95/(O95+P95),"-")</f>
        <v>0.1</v>
      </c>
      <c r="U95" s="182"/>
      <c r="V95" s="84">
        <v>3</v>
      </c>
      <c r="W95" s="82">
        <f>IF(P95=0,"-",V95/P95)</f>
        <v>0.3</v>
      </c>
      <c r="X95" s="186">
        <v>99000</v>
      </c>
      <c r="Y95" s="187">
        <f>IFERROR(X95/P95,"-")</f>
        <v>9900</v>
      </c>
      <c r="Z95" s="187">
        <f>IFERROR(X95/V95,"-")</f>
        <v>33000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>
        <v>1</v>
      </c>
      <c r="AW95" s="107">
        <f>IF(P95=0,"",IF(AV95=0,"",(AV95/P95)))</f>
        <v>0.1</v>
      </c>
      <c r="AX95" s="106">
        <v>1</v>
      </c>
      <c r="AY95" s="108">
        <f>IFERROR(AX95/AV95,"-")</f>
        <v>1</v>
      </c>
      <c r="AZ95" s="109">
        <v>3000</v>
      </c>
      <c r="BA95" s="110">
        <f>IFERROR(AZ95/AV95,"-")</f>
        <v>3000</v>
      </c>
      <c r="BB95" s="111">
        <v>1</v>
      </c>
      <c r="BC95" s="111"/>
      <c r="BD95" s="111"/>
      <c r="BE95" s="112">
        <v>3</v>
      </c>
      <c r="BF95" s="113">
        <f>IF(P95=0,"",IF(BE95=0,"",(BE95/P95)))</f>
        <v>0.3</v>
      </c>
      <c r="BG95" s="112"/>
      <c r="BH95" s="114">
        <f>IFERROR(BG95/BE95,"-")</f>
        <v>0</v>
      </c>
      <c r="BI95" s="115"/>
      <c r="BJ95" s="116">
        <f>IFERROR(BI95/BE95,"-")</f>
        <v>0</v>
      </c>
      <c r="BK95" s="117"/>
      <c r="BL95" s="117"/>
      <c r="BM95" s="117"/>
      <c r="BN95" s="119">
        <v>2</v>
      </c>
      <c r="BO95" s="120">
        <f>IF(P95=0,"",IF(BN95=0,"",(BN95/P95)))</f>
        <v>0.2</v>
      </c>
      <c r="BP95" s="121"/>
      <c r="BQ95" s="122">
        <f>IFERROR(BP95/BN95,"-")</f>
        <v>0</v>
      </c>
      <c r="BR95" s="123"/>
      <c r="BS95" s="124">
        <f>IFERROR(BR95/BN95,"-")</f>
        <v>0</v>
      </c>
      <c r="BT95" s="125"/>
      <c r="BU95" s="125"/>
      <c r="BV95" s="125"/>
      <c r="BW95" s="126">
        <v>2</v>
      </c>
      <c r="BX95" s="127">
        <f>IF(P95=0,"",IF(BW95=0,"",(BW95/P95)))</f>
        <v>0.2</v>
      </c>
      <c r="BY95" s="128">
        <v>1</v>
      </c>
      <c r="BZ95" s="129">
        <f>IFERROR(BY95/BW95,"-")</f>
        <v>0.5</v>
      </c>
      <c r="CA95" s="130">
        <v>20000</v>
      </c>
      <c r="CB95" s="131">
        <f>IFERROR(CA95/BW95,"-")</f>
        <v>10000</v>
      </c>
      <c r="CC95" s="132"/>
      <c r="CD95" s="132">
        <v>1</v>
      </c>
      <c r="CE95" s="132"/>
      <c r="CF95" s="133">
        <v>2</v>
      </c>
      <c r="CG95" s="134">
        <f>IF(P95=0,"",IF(CF95=0,"",(CF95/P95)))</f>
        <v>0.2</v>
      </c>
      <c r="CH95" s="135">
        <v>1</v>
      </c>
      <c r="CI95" s="136">
        <f>IFERROR(CH95/CF95,"-")</f>
        <v>0.5</v>
      </c>
      <c r="CJ95" s="137">
        <v>76000</v>
      </c>
      <c r="CK95" s="138">
        <f>IFERROR(CJ95/CF95,"-")</f>
        <v>38000</v>
      </c>
      <c r="CL95" s="139"/>
      <c r="CM95" s="139"/>
      <c r="CN95" s="139">
        <v>1</v>
      </c>
      <c r="CO95" s="140">
        <v>3</v>
      </c>
      <c r="CP95" s="141">
        <v>99000</v>
      </c>
      <c r="CQ95" s="141">
        <v>76000</v>
      </c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30"/>
      <c r="B96" s="87"/>
      <c r="C96" s="88"/>
      <c r="D96" s="88"/>
      <c r="E96" s="88"/>
      <c r="F96" s="89"/>
      <c r="G96" s="90"/>
      <c r="H96" s="90"/>
      <c r="I96" s="90"/>
      <c r="J96" s="192"/>
      <c r="K96" s="34"/>
      <c r="L96" s="34"/>
      <c r="M96" s="31"/>
      <c r="N96" s="23"/>
      <c r="O96" s="23"/>
      <c r="P96" s="23"/>
      <c r="Q96" s="33"/>
      <c r="R96" s="32"/>
      <c r="S96" s="23"/>
      <c r="T96" s="32"/>
      <c r="U96" s="183"/>
      <c r="V96" s="25"/>
      <c r="W96" s="25"/>
      <c r="X96" s="189"/>
      <c r="Y96" s="189"/>
      <c r="Z96" s="189"/>
      <c r="AA96" s="189"/>
      <c r="AB96" s="33"/>
      <c r="AC96" s="59"/>
      <c r="AD96" s="63"/>
      <c r="AE96" s="64"/>
      <c r="AF96" s="63"/>
      <c r="AG96" s="67"/>
      <c r="AH96" s="68"/>
      <c r="AI96" s="69"/>
      <c r="AJ96" s="70"/>
      <c r="AK96" s="70"/>
      <c r="AL96" s="70"/>
      <c r="AM96" s="63"/>
      <c r="AN96" s="64"/>
      <c r="AO96" s="63"/>
      <c r="AP96" s="67"/>
      <c r="AQ96" s="68"/>
      <c r="AR96" s="69"/>
      <c r="AS96" s="70"/>
      <c r="AT96" s="70"/>
      <c r="AU96" s="70"/>
      <c r="AV96" s="63"/>
      <c r="AW96" s="64"/>
      <c r="AX96" s="63"/>
      <c r="AY96" s="67"/>
      <c r="AZ96" s="68"/>
      <c r="BA96" s="69"/>
      <c r="BB96" s="70"/>
      <c r="BC96" s="70"/>
      <c r="BD96" s="70"/>
      <c r="BE96" s="63"/>
      <c r="BF96" s="64"/>
      <c r="BG96" s="63"/>
      <c r="BH96" s="67"/>
      <c r="BI96" s="68"/>
      <c r="BJ96" s="69"/>
      <c r="BK96" s="70"/>
      <c r="BL96" s="70"/>
      <c r="BM96" s="70"/>
      <c r="BN96" s="65"/>
      <c r="BO96" s="66"/>
      <c r="BP96" s="63"/>
      <c r="BQ96" s="67"/>
      <c r="BR96" s="68"/>
      <c r="BS96" s="69"/>
      <c r="BT96" s="70"/>
      <c r="BU96" s="70"/>
      <c r="BV96" s="70"/>
      <c r="BW96" s="65"/>
      <c r="BX96" s="66"/>
      <c r="BY96" s="63"/>
      <c r="BZ96" s="67"/>
      <c r="CA96" s="68"/>
      <c r="CB96" s="69"/>
      <c r="CC96" s="70"/>
      <c r="CD96" s="70"/>
      <c r="CE96" s="70"/>
      <c r="CF96" s="65"/>
      <c r="CG96" s="66"/>
      <c r="CH96" s="63"/>
      <c r="CI96" s="67"/>
      <c r="CJ96" s="68"/>
      <c r="CK96" s="69"/>
      <c r="CL96" s="70"/>
      <c r="CM96" s="70"/>
      <c r="CN96" s="70"/>
      <c r="CO96" s="71"/>
      <c r="CP96" s="68"/>
      <c r="CQ96" s="68"/>
      <c r="CR96" s="68"/>
      <c r="CS96" s="72"/>
    </row>
    <row r="97" spans="1:98">
      <c r="A97" s="30"/>
      <c r="B97" s="37"/>
      <c r="C97" s="21"/>
      <c r="D97" s="21"/>
      <c r="E97" s="21"/>
      <c r="F97" s="22"/>
      <c r="G97" s="36"/>
      <c r="H97" s="36"/>
      <c r="I97" s="75"/>
      <c r="J97" s="193"/>
      <c r="K97" s="34"/>
      <c r="L97" s="34"/>
      <c r="M97" s="31"/>
      <c r="N97" s="23"/>
      <c r="O97" s="23"/>
      <c r="P97" s="23"/>
      <c r="Q97" s="33"/>
      <c r="R97" s="32"/>
      <c r="S97" s="23"/>
      <c r="T97" s="32"/>
      <c r="U97" s="183"/>
      <c r="V97" s="25"/>
      <c r="W97" s="25"/>
      <c r="X97" s="189"/>
      <c r="Y97" s="189"/>
      <c r="Z97" s="189"/>
      <c r="AA97" s="189"/>
      <c r="AB97" s="33"/>
      <c r="AC97" s="61"/>
      <c r="AD97" s="63"/>
      <c r="AE97" s="64"/>
      <c r="AF97" s="63"/>
      <c r="AG97" s="67"/>
      <c r="AH97" s="68"/>
      <c r="AI97" s="69"/>
      <c r="AJ97" s="70"/>
      <c r="AK97" s="70"/>
      <c r="AL97" s="70"/>
      <c r="AM97" s="63"/>
      <c r="AN97" s="64"/>
      <c r="AO97" s="63"/>
      <c r="AP97" s="67"/>
      <c r="AQ97" s="68"/>
      <c r="AR97" s="69"/>
      <c r="AS97" s="70"/>
      <c r="AT97" s="70"/>
      <c r="AU97" s="70"/>
      <c r="AV97" s="63"/>
      <c r="AW97" s="64"/>
      <c r="AX97" s="63"/>
      <c r="AY97" s="67"/>
      <c r="AZ97" s="68"/>
      <c r="BA97" s="69"/>
      <c r="BB97" s="70"/>
      <c r="BC97" s="70"/>
      <c r="BD97" s="70"/>
      <c r="BE97" s="63"/>
      <c r="BF97" s="64"/>
      <c r="BG97" s="63"/>
      <c r="BH97" s="67"/>
      <c r="BI97" s="68"/>
      <c r="BJ97" s="69"/>
      <c r="BK97" s="70"/>
      <c r="BL97" s="70"/>
      <c r="BM97" s="70"/>
      <c r="BN97" s="65"/>
      <c r="BO97" s="66"/>
      <c r="BP97" s="63"/>
      <c r="BQ97" s="67"/>
      <c r="BR97" s="68"/>
      <c r="BS97" s="69"/>
      <c r="BT97" s="70"/>
      <c r="BU97" s="70"/>
      <c r="BV97" s="70"/>
      <c r="BW97" s="65"/>
      <c r="BX97" s="66"/>
      <c r="BY97" s="63"/>
      <c r="BZ97" s="67"/>
      <c r="CA97" s="68"/>
      <c r="CB97" s="69"/>
      <c r="CC97" s="70"/>
      <c r="CD97" s="70"/>
      <c r="CE97" s="70"/>
      <c r="CF97" s="65"/>
      <c r="CG97" s="66"/>
      <c r="CH97" s="63"/>
      <c r="CI97" s="67"/>
      <c r="CJ97" s="68"/>
      <c r="CK97" s="69"/>
      <c r="CL97" s="70"/>
      <c r="CM97" s="70"/>
      <c r="CN97" s="70"/>
      <c r="CO97" s="71"/>
      <c r="CP97" s="68"/>
      <c r="CQ97" s="68"/>
      <c r="CR97" s="68"/>
      <c r="CS97" s="72"/>
    </row>
    <row r="98" spans="1:98">
      <c r="A98" s="19">
        <f>AB98</f>
        <v>1.0960829493088</v>
      </c>
      <c r="B98" s="39"/>
      <c r="C98" s="39"/>
      <c r="D98" s="39"/>
      <c r="E98" s="39"/>
      <c r="F98" s="39"/>
      <c r="G98" s="40" t="s">
        <v>231</v>
      </c>
      <c r="H98" s="40"/>
      <c r="I98" s="40"/>
      <c r="J98" s="190">
        <f>SUM(J6:J97)</f>
        <v>4340000</v>
      </c>
      <c r="K98" s="41">
        <f>SUM(K6:K97)</f>
        <v>1827</v>
      </c>
      <c r="L98" s="41">
        <f>SUM(L6:L97)</f>
        <v>786</v>
      </c>
      <c r="M98" s="41">
        <f>SUM(M6:M97)</f>
        <v>2563</v>
      </c>
      <c r="N98" s="41">
        <f>SUM(N6:N97)</f>
        <v>370</v>
      </c>
      <c r="O98" s="41">
        <f>SUM(O6:O97)</f>
        <v>2</v>
      </c>
      <c r="P98" s="41">
        <f>SUM(P6:P97)</f>
        <v>372</v>
      </c>
      <c r="Q98" s="42">
        <f>IFERROR(P98/M98,"-")</f>
        <v>0.14514241123683</v>
      </c>
      <c r="R98" s="78">
        <f>SUM(R6:R97)</f>
        <v>39</v>
      </c>
      <c r="S98" s="78">
        <f>SUM(S6:S97)</f>
        <v>88</v>
      </c>
      <c r="T98" s="42">
        <f>IFERROR(R98/P98,"-")</f>
        <v>0.10483870967742</v>
      </c>
      <c r="U98" s="184">
        <f>IFERROR(J98/P98,"-")</f>
        <v>11666.666666667</v>
      </c>
      <c r="V98" s="44">
        <f>SUM(V6:V97)</f>
        <v>65</v>
      </c>
      <c r="W98" s="42">
        <f>IFERROR(V98/P98,"-")</f>
        <v>0.1747311827957</v>
      </c>
      <c r="X98" s="190">
        <f>SUM(X6:X97)</f>
        <v>4757000</v>
      </c>
      <c r="Y98" s="190">
        <f>IFERROR(X98/P98,"-")</f>
        <v>12787.634408602</v>
      </c>
      <c r="Z98" s="190">
        <f>IFERROR(X98/V98,"-")</f>
        <v>73184.615384615</v>
      </c>
      <c r="AA98" s="190">
        <f>X98-J98</f>
        <v>417000</v>
      </c>
      <c r="AB98" s="47">
        <f>X98/J98</f>
        <v>1.0960829493088</v>
      </c>
      <c r="AC98" s="60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9"/>
    <mergeCell ref="J84:J89"/>
    <mergeCell ref="U84:U89"/>
    <mergeCell ref="AA84:AA89"/>
    <mergeCell ref="AB84:AB89"/>
    <mergeCell ref="A90:A91"/>
    <mergeCell ref="J90:J91"/>
    <mergeCell ref="U90:U91"/>
    <mergeCell ref="AA90:AA91"/>
    <mergeCell ref="AB90:AB91"/>
    <mergeCell ref="A92:A93"/>
    <mergeCell ref="J92:J93"/>
    <mergeCell ref="U92:U93"/>
    <mergeCell ref="AA92:AA93"/>
    <mergeCell ref="AB92:AB93"/>
    <mergeCell ref="A94:A95"/>
    <mergeCell ref="J94:J95"/>
    <mergeCell ref="U94:U95"/>
    <mergeCell ref="AA94:AA95"/>
    <mergeCell ref="AB94:AB9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