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<sst xmlns="http://schemas.openxmlformats.org/spreadsheetml/2006/main" uniqueCount="204">
  <si>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</si>
  <si>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</si>
  <si>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</si>
  <si>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</si>
  <si>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</si>
  <si>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</si>
  <si>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</si>
  <si>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</si>
  <si>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</si>
  <si>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</si>
  <si>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</si>
  <si>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</si>
  <si>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</si>
  <si>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</si>
  <si>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</si>
  <si>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</si>
  <si>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</si>
  <si>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</si>
  <si>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</si>
  <si>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</si>
  <si>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</si>
  <si>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</si>
  <si>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</si>
  <si>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</si>
  <si>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</si>
  <si>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</si>
  <si>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</si>
  <si>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</si>
  <si>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</si>
  <si>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</si>
  <si>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</si>
  <si>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</si>
  <si>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</si>
  <si>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</si>
  <si>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</si>
  <si>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</si>
  <si>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</si>
  <si>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</si>
  <si>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</si>
  <si>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</si>
  <si>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</si>
  <si>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</si>
  <si>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</si>
  <si>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</si>
  <si>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</si>
  <si>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</si>
  <si>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</si>
  <si>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</si>
  <si>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</si>
  <si>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</si>
  <si>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</si>
  <si>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</si>
  <si>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</si>
  <si>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</si>
  <si>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</si>
  <si>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</si>
  <si>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</si>
  <si>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</si>
  <si>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</si>
  <si>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</si>
  <si>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pp739</t>
  </si>
  <si>
    <t>雑誌版 SPA</t>
  </si>
  <si>
    <t>求む！５０歳以上の女性と…</t>
  </si>
  <si>
    <t>lp01</t>
  </si>
  <si>
    <t>スポニチ関東</t>
  </si>
  <si>
    <t>全5段</t>
  </si>
  <si>
    <t>pp740</t>
  </si>
  <si>
    <t>空電</t>
  </si>
  <si>
    <t>pp741</t>
  </si>
  <si>
    <t>スポニチ関西</t>
  </si>
  <si>
    <t>pp742</t>
  </si>
  <si>
    <t>pp743</t>
  </si>
  <si>
    <t>サンスポ関東</t>
  </si>
  <si>
    <t>2月11日(月)</t>
  </si>
  <si>
    <t>pp744</t>
  </si>
  <si>
    <t>pp745</t>
  </si>
  <si>
    <t>C版</t>
  </si>
  <si>
    <t>2月17日(日)</t>
  </si>
  <si>
    <t>pp746</t>
  </si>
  <si>
    <t>pp747</t>
  </si>
  <si>
    <t>サンスポ関西</t>
  </si>
  <si>
    <t>2月03日(日)</t>
  </si>
  <si>
    <t>pp748</t>
  </si>
  <si>
    <t>pp749</t>
  </si>
  <si>
    <t>2月09日(土)</t>
  </si>
  <si>
    <t>pp750</t>
  </si>
  <si>
    <t>pp751</t>
  </si>
  <si>
    <t>スポーツ報知関東</t>
  </si>
  <si>
    <t>終面全5段</t>
  </si>
  <si>
    <t>2月10日(日)</t>
  </si>
  <si>
    <t>pp752</t>
  </si>
  <si>
    <t>pp753</t>
  </si>
  <si>
    <t>ニッカン関東</t>
  </si>
  <si>
    <t>pp754</t>
  </si>
  <si>
    <t>pp755</t>
  </si>
  <si>
    <t>ニッカン関東・平日</t>
  </si>
  <si>
    <t>2月20日(水)</t>
  </si>
  <si>
    <t>pp756</t>
  </si>
  <si>
    <t>pp757</t>
  </si>
  <si>
    <t>2月06日(水)</t>
  </si>
  <si>
    <t>pp758</t>
  </si>
  <si>
    <t>pp759</t>
  </si>
  <si>
    <t>ニッカン関西</t>
  </si>
  <si>
    <t>pp760</t>
  </si>
  <si>
    <t>pp761</t>
  </si>
  <si>
    <t>2月27日(水)</t>
  </si>
  <si>
    <t>pp762</t>
  </si>
  <si>
    <t>pp763</t>
  </si>
  <si>
    <t>デイリースポーツ関西</t>
  </si>
  <si>
    <t>4C終面全5段</t>
  </si>
  <si>
    <t>pp764</t>
  </si>
  <si>
    <t>pp765</t>
  </si>
  <si>
    <t>九スポ</t>
  </si>
  <si>
    <t>2月02日(土)</t>
  </si>
  <si>
    <t>pp766</t>
  </si>
  <si>
    <t>pp767</t>
  </si>
  <si>
    <t>pp768</t>
  </si>
  <si>
    <t>pp769</t>
  </si>
  <si>
    <t>★記事32</t>
  </si>
  <si>
    <t>「5分で出会って」</t>
  </si>
  <si>
    <t>4C終面雑報</t>
  </si>
  <si>
    <t>2月01日(金)</t>
  </si>
  <si>
    <t>pp770</t>
  </si>
  <si>
    <t>pp771</t>
  </si>
  <si>
    <t>★記事56</t>
  </si>
  <si>
    <t>「居酒屋で談笑。そのくらい気軽な恋をしてみませんか？」</t>
  </si>
  <si>
    <t>2月04日(月)</t>
  </si>
  <si>
    <t>pp772</t>
  </si>
  <si>
    <t>pp773</t>
  </si>
  <si>
    <t>★記事57</t>
  </si>
  <si>
    <t>「やってみてダメなら、すぐ退会OK」</t>
  </si>
  <si>
    <t>2月07日(木)</t>
  </si>
  <si>
    <t>pp774</t>
  </si>
  <si>
    <t>pp775</t>
  </si>
  <si>
    <t>★記事58</t>
  </si>
  <si>
    <t>「大人の雰囲気◎もっともっと・・・知りたい・・・いい？」</t>
  </si>
  <si>
    <t>pp776</t>
  </si>
  <si>
    <t>pp777</t>
  </si>
  <si>
    <t>女性からナンパしてほしい版</t>
  </si>
  <si>
    <t>★記事55「出会い系？いえ、デート系です。」</t>
  </si>
  <si>
    <t>4C雑報</t>
  </si>
  <si>
    <t>pp778</t>
  </si>
  <si>
    <t>pp779</t>
  </si>
  <si>
    <t>★記事56「居酒屋で談笑。そのくらい気軽な恋をしてみませんか？」</t>
  </si>
  <si>
    <t>pp780</t>
  </si>
  <si>
    <t>pp781</t>
  </si>
  <si>
    <t>★記事57「やってみてダメなら、すぐ退会OK」</t>
  </si>
  <si>
    <t>pp782</t>
  </si>
  <si>
    <t>pp783</t>
  </si>
  <si>
    <t>★記事58「大人の雰囲気◎もっともっと・・・知りたい・・・いい？」</t>
  </si>
  <si>
    <t>pp784</t>
  </si>
  <si>
    <t>pp785</t>
  </si>
  <si>
    <t>2月16日(土)</t>
  </si>
  <si>
    <t>pp786</t>
  </si>
  <si>
    <t>pp787</t>
  </si>
  <si>
    <t>pp788</t>
  </si>
  <si>
    <t>pp789</t>
  </si>
  <si>
    <t>2月23日(土)</t>
  </si>
  <si>
    <t>pp790</t>
  </si>
  <si>
    <t>pp791</t>
  </si>
  <si>
    <t>2月24日(日)</t>
  </si>
  <si>
    <t>pp792</t>
  </si>
  <si>
    <t>pp793</t>
  </si>
  <si>
    <t>4C記事枠</t>
  </si>
  <si>
    <t>pp794</t>
  </si>
  <si>
    <t>pp795</t>
  </si>
  <si>
    <t>pp796</t>
  </si>
  <si>
    <t>★記事55</t>
  </si>
  <si>
    <t>「出会い系？いえ、デート系です。」</t>
  </si>
  <si>
    <t>pp797</t>
  </si>
  <si>
    <t>共通</t>
  </si>
  <si>
    <t>pp798</t>
  </si>
  <si>
    <t>もう５０代の熟女だけど、試しに付き合ってみる？</t>
  </si>
  <si>
    <t>日刊ゲンダイ東海版</t>
  </si>
  <si>
    <t>全2段</t>
  </si>
  <si>
    <t>1～15日</t>
  </si>
  <si>
    <t>pp799</t>
  </si>
  <si>
    <t>16～31日</t>
  </si>
  <si>
    <t>pp800</t>
  </si>
  <si>
    <t>pp801</t>
  </si>
  <si>
    <t>女性から逆指名</t>
  </si>
  <si>
    <t>pp802</t>
  </si>
  <si>
    <t>pp803</t>
  </si>
  <si>
    <t>中京スポーツ</t>
  </si>
  <si>
    <t>2月08日(金)</t>
  </si>
  <si>
    <t>pp804</t>
  </si>
  <si>
    <t>pp805</t>
  </si>
  <si>
    <t>pp806</t>
  </si>
  <si>
    <t>pp807</t>
  </si>
  <si>
    <t>スポーツ報知関西</t>
  </si>
  <si>
    <t>pp808</t>
  </si>
  <si>
    <t>pp809</t>
  </si>
  <si>
    <t>東スポ・大スポ・九スポ・中京</t>
  </si>
  <si>
    <t>記事枠</t>
  </si>
  <si>
    <t>pp810</t>
  </si>
  <si>
    <t>pp811</t>
  </si>
  <si>
    <t>スポーツ新聞風</t>
  </si>
  <si>
    <t>4C全面</t>
  </si>
  <si>
    <t>pp812</t>
  </si>
  <si>
    <t>pp813</t>
  </si>
  <si>
    <t>半2段つかみ10段保証</t>
  </si>
  <si>
    <t>10段保証</t>
  </si>
  <si>
    <t>pp814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</si>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</sst>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76</v>
      </c>
      <c r="D6" s="195">
        <v>4200000</v>
      </c>
      <c r="E6" s="81">
        <v>1794</v>
      </c>
      <c r="F6" s="81">
        <v>790</v>
      </c>
      <c r="G6" s="81">
        <v>2559</v>
      </c>
      <c r="H6" s="91">
        <v>417</v>
      </c>
      <c r="I6" s="92">
        <v>2</v>
      </c>
      <c r="J6" s="145">
        <f>H6+I6</f>
        <v>419</v>
      </c>
      <c r="K6" s="82">
        <f>IFERROR(J6/G6,"-")</f>
        <v>0.16373583431028</v>
      </c>
      <c r="L6" s="81">
        <v>63</v>
      </c>
      <c r="M6" s="81">
        <v>92</v>
      </c>
      <c r="N6" s="82">
        <f>IFERROR(L6/J6,"-")</f>
        <v>0.15035799522673</v>
      </c>
      <c r="O6" s="83">
        <f>IFERROR(D6/J6,"-")</f>
        <v>10023.866348449</v>
      </c>
      <c r="P6" s="84">
        <v>85</v>
      </c>
      <c r="Q6" s="82">
        <f>IFERROR(P6/J6,"-")</f>
        <v>0.20286396181384</v>
      </c>
      <c r="R6" s="200">
        <v>4867568</v>
      </c>
      <c r="S6" s="201">
        <f>IFERROR(R6/J6,"-")</f>
        <v>11617.107398568</v>
      </c>
      <c r="T6" s="201">
        <f>IFERROR(R6/P6,"-")</f>
        <v>57265.505882353</v>
      </c>
      <c r="U6" s="195">
        <f>IFERROR(R6-D6,"-")</f>
        <v>667568</v>
      </c>
      <c r="V6" s="85">
        <f>R6/D6</f>
        <v>1.1589447619048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4200000</v>
      </c>
      <c r="E9" s="41">
        <f>SUM(E6:E7)</f>
        <v>1794</v>
      </c>
      <c r="F9" s="41">
        <f>SUM(F6:F7)</f>
        <v>790</v>
      </c>
      <c r="G9" s="41">
        <f>SUM(G6:G7)</f>
        <v>2559</v>
      </c>
      <c r="H9" s="41">
        <f>SUM(H6:H7)</f>
        <v>417</v>
      </c>
      <c r="I9" s="41">
        <f>SUM(I6:I7)</f>
        <v>2</v>
      </c>
      <c r="J9" s="41">
        <f>SUM(J6:J7)</f>
        <v>419</v>
      </c>
      <c r="K9" s="42">
        <f>IFERROR(J9/G9,"-")</f>
        <v>0.16373583431028</v>
      </c>
      <c r="L9" s="78">
        <f>SUM(L6:L7)</f>
        <v>63</v>
      </c>
      <c r="M9" s="78">
        <f>SUM(M6:M7)</f>
        <v>92</v>
      </c>
      <c r="N9" s="42">
        <f>IFERROR(L9/J9,"-")</f>
        <v>0.15035799522673</v>
      </c>
      <c r="O9" s="43">
        <f>IFERROR(D9/J9,"-")</f>
        <v>10023.866348449</v>
      </c>
      <c r="P9" s="44">
        <f>SUM(P6:P7)</f>
        <v>85</v>
      </c>
      <c r="Q9" s="42">
        <f>IFERROR(P9/J9,"-")</f>
        <v>0.20286396181384</v>
      </c>
      <c r="R9" s="45">
        <f>SUM(R6:R7)</f>
        <v>4867568</v>
      </c>
      <c r="S9" s="45">
        <f>IFERROR(R9/J9,"-")</f>
        <v>11617.107398568</v>
      </c>
      <c r="T9" s="45">
        <f>IFERROR(R9/P9,"-")</f>
        <v>57265.505882353</v>
      </c>
      <c r="U9" s="46">
        <f>SUM(U6:U7)</f>
        <v>667568</v>
      </c>
      <c r="V9" s="47">
        <f>IFERROR(R9/D9,"-")</f>
        <v>1.1589447619048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0.066666666666667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120000</v>
      </c>
      <c r="K6" s="81">
        <v>12</v>
      </c>
      <c r="L6" s="81">
        <v>0</v>
      </c>
      <c r="M6" s="81">
        <v>64</v>
      </c>
      <c r="N6" s="91">
        <v>4</v>
      </c>
      <c r="O6" s="92">
        <v>0</v>
      </c>
      <c r="P6" s="93">
        <f>N6+O6</f>
        <v>4</v>
      </c>
      <c r="Q6" s="82">
        <f>IFERROR(P6/M6,"-")</f>
        <v>0.0625</v>
      </c>
      <c r="R6" s="81">
        <v>0</v>
      </c>
      <c r="S6" s="81">
        <v>3</v>
      </c>
      <c r="T6" s="82">
        <f>IFERROR(S6/(O6+P6),"-")</f>
        <v>0.75</v>
      </c>
      <c r="U6" s="182">
        <f>IFERROR(J6/SUM(P6:P7),"-")</f>
        <v>20000</v>
      </c>
      <c r="V6" s="84">
        <v>1</v>
      </c>
      <c r="W6" s="82">
        <f>IF(P6=0,"-",V6/P6)</f>
        <v>0.25</v>
      </c>
      <c r="X6" s="186">
        <v>5000</v>
      </c>
      <c r="Y6" s="187">
        <f>IFERROR(X6/P6,"-")</f>
        <v>1250</v>
      </c>
      <c r="Z6" s="187">
        <f>IFERROR(X6/V6,"-")</f>
        <v>5000</v>
      </c>
      <c r="AA6" s="188">
        <f>SUM(X6:X7)-SUM(J6:J7)</f>
        <v>-112000</v>
      </c>
      <c r="AB6" s="85">
        <f>SUM(X6:X7)/SUM(J6:J7)</f>
        <v>0.066666666666667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0.5</v>
      </c>
      <c r="BP6" s="121">
        <v>1</v>
      </c>
      <c r="BQ6" s="122">
        <f>IFERROR(BP6/BN6,"-")</f>
        <v>0.5</v>
      </c>
      <c r="BR6" s="123">
        <v>5000</v>
      </c>
      <c r="BS6" s="124">
        <f>IFERROR(BR6/BN6,"-")</f>
        <v>2500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66</v>
      </c>
      <c r="C7" s="203"/>
      <c r="D7" s="203" t="s">
        <v>61</v>
      </c>
      <c r="E7" s="203" t="s">
        <v>62</v>
      </c>
      <c r="F7" s="203" t="s">
        <v>67</v>
      </c>
      <c r="G7" s="203"/>
      <c r="H7" s="90"/>
      <c r="I7" s="90"/>
      <c r="J7" s="188"/>
      <c r="K7" s="81">
        <v>19</v>
      </c>
      <c r="L7" s="81">
        <v>16</v>
      </c>
      <c r="M7" s="81">
        <v>5</v>
      </c>
      <c r="N7" s="91">
        <v>2</v>
      </c>
      <c r="O7" s="92">
        <v>0</v>
      </c>
      <c r="P7" s="93">
        <f>N7+O7</f>
        <v>2</v>
      </c>
      <c r="Q7" s="82">
        <f>IFERROR(P7/M7,"-")</f>
        <v>0.4</v>
      </c>
      <c r="R7" s="81">
        <v>0</v>
      </c>
      <c r="S7" s="81">
        <v>1</v>
      </c>
      <c r="T7" s="82">
        <f>IFERROR(S7/(O7+P7),"-")</f>
        <v>0.5</v>
      </c>
      <c r="U7" s="182"/>
      <c r="V7" s="84">
        <v>1</v>
      </c>
      <c r="W7" s="82">
        <f>IF(P7=0,"-",V7/P7)</f>
        <v>0.5</v>
      </c>
      <c r="X7" s="186">
        <v>3000</v>
      </c>
      <c r="Y7" s="187">
        <f>IFERROR(X7/P7,"-")</f>
        <v>1500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0.5</v>
      </c>
      <c r="BY7" s="128">
        <v>1</v>
      </c>
      <c r="BZ7" s="129">
        <f>IFERROR(BY7/BW7,"-")</f>
        <v>1</v>
      </c>
      <c r="CA7" s="130">
        <v>3000</v>
      </c>
      <c r="CB7" s="131">
        <f>IFERROR(CA7/BW7,"-")</f>
        <v>3000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0.36666666666667</v>
      </c>
      <c r="B8" s="203" t="s">
        <v>68</v>
      </c>
      <c r="C8" s="203"/>
      <c r="D8" s="203" t="s">
        <v>61</v>
      </c>
      <c r="E8" s="203" t="s">
        <v>62</v>
      </c>
      <c r="F8" s="203" t="s">
        <v>63</v>
      </c>
      <c r="G8" s="203" t="s">
        <v>69</v>
      </c>
      <c r="H8" s="90" t="s">
        <v>65</v>
      </c>
      <c r="I8" s="90"/>
      <c r="J8" s="188">
        <v>150000</v>
      </c>
      <c r="K8" s="81">
        <v>24</v>
      </c>
      <c r="L8" s="81">
        <v>0</v>
      </c>
      <c r="M8" s="81">
        <v>82</v>
      </c>
      <c r="N8" s="91">
        <v>9</v>
      </c>
      <c r="O8" s="92">
        <v>0</v>
      </c>
      <c r="P8" s="93">
        <f>N8+O8</f>
        <v>9</v>
      </c>
      <c r="Q8" s="82">
        <f>IFERROR(P8/M8,"-")</f>
        <v>0.10975609756098</v>
      </c>
      <c r="R8" s="81">
        <v>1</v>
      </c>
      <c r="S8" s="81">
        <v>1</v>
      </c>
      <c r="T8" s="82">
        <f>IFERROR(S8/(O8+P8),"-")</f>
        <v>0.11111111111111</v>
      </c>
      <c r="U8" s="182">
        <f>IFERROR(J8/SUM(P8:P9),"-")</f>
        <v>10714.285714286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-95000</v>
      </c>
      <c r="AB8" s="85">
        <f>SUM(X8:X9)/SUM(J8:J9)</f>
        <v>0.36666666666667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0.11111111111111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0.22222222222222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70</v>
      </c>
      <c r="C9" s="203"/>
      <c r="D9" s="203" t="s">
        <v>61</v>
      </c>
      <c r="E9" s="203" t="s">
        <v>62</v>
      </c>
      <c r="F9" s="203" t="s">
        <v>67</v>
      </c>
      <c r="G9" s="203"/>
      <c r="H9" s="90"/>
      <c r="I9" s="90"/>
      <c r="J9" s="188"/>
      <c r="K9" s="81">
        <v>46</v>
      </c>
      <c r="L9" s="81">
        <v>32</v>
      </c>
      <c r="M9" s="81">
        <v>15</v>
      </c>
      <c r="N9" s="91">
        <v>5</v>
      </c>
      <c r="O9" s="92">
        <v>0</v>
      </c>
      <c r="P9" s="93">
        <f>N9+O9</f>
        <v>5</v>
      </c>
      <c r="Q9" s="82">
        <f>IFERROR(P9/M9,"-")</f>
        <v>0.33333333333333</v>
      </c>
      <c r="R9" s="81">
        <v>1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0.4</v>
      </c>
      <c r="X9" s="186">
        <v>55000</v>
      </c>
      <c r="Y9" s="187">
        <f>IFERROR(X9/P9,"-")</f>
        <v>11000</v>
      </c>
      <c r="Z9" s="187">
        <f>IFERROR(X9/V9,"-")</f>
        <v>27500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0.6</v>
      </c>
      <c r="BY9" s="128">
        <v>2</v>
      </c>
      <c r="BZ9" s="129">
        <f>IFERROR(BY9/BW9,"-")</f>
        <v>0.66666666666667</v>
      </c>
      <c r="CA9" s="130">
        <v>55000</v>
      </c>
      <c r="CB9" s="131">
        <f>IFERROR(CA9/BW9,"-")</f>
        <v>18333.333333333</v>
      </c>
      <c r="CC9" s="132"/>
      <c r="CD9" s="132"/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55000</v>
      </c>
      <c r="CQ9" s="141">
        <v>35000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0.24615384615385</v>
      </c>
      <c r="B10" s="203" t="s">
        <v>71</v>
      </c>
      <c r="C10" s="203"/>
      <c r="D10" s="203" t="s">
        <v>61</v>
      </c>
      <c r="E10" s="203" t="s">
        <v>62</v>
      </c>
      <c r="F10" s="203" t="s">
        <v>63</v>
      </c>
      <c r="G10" s="203" t="s">
        <v>72</v>
      </c>
      <c r="H10" s="90" t="s">
        <v>65</v>
      </c>
      <c r="I10" s="90" t="s">
        <v>73</v>
      </c>
      <c r="J10" s="188">
        <v>130000</v>
      </c>
      <c r="K10" s="81">
        <v>22</v>
      </c>
      <c r="L10" s="81">
        <v>0</v>
      </c>
      <c r="M10" s="81">
        <v>75</v>
      </c>
      <c r="N10" s="91">
        <v>12</v>
      </c>
      <c r="O10" s="92">
        <v>0</v>
      </c>
      <c r="P10" s="93">
        <f>N10+O10</f>
        <v>12</v>
      </c>
      <c r="Q10" s="82">
        <f>IFERROR(P10/M10,"-")</f>
        <v>0.16</v>
      </c>
      <c r="R10" s="81">
        <v>2</v>
      </c>
      <c r="S10" s="81">
        <v>3</v>
      </c>
      <c r="T10" s="82">
        <f>IFERROR(S10/(O10+P10),"-")</f>
        <v>0.25</v>
      </c>
      <c r="U10" s="182">
        <f>IFERROR(J10/SUM(P10:P11),"-")</f>
        <v>9285.7142857143</v>
      </c>
      <c r="V10" s="84">
        <v>4</v>
      </c>
      <c r="W10" s="82">
        <f>IF(P10=0,"-",V10/P10)</f>
        <v>0.33333333333333</v>
      </c>
      <c r="X10" s="186">
        <v>32000</v>
      </c>
      <c r="Y10" s="187">
        <f>IFERROR(X10/P10,"-")</f>
        <v>2666.6666666667</v>
      </c>
      <c r="Z10" s="187">
        <f>IFERROR(X10/V10,"-")</f>
        <v>8000</v>
      </c>
      <c r="AA10" s="188">
        <f>SUM(X10:X11)-SUM(J10:J11)</f>
        <v>-98000</v>
      </c>
      <c r="AB10" s="85">
        <f>SUM(X10:X11)/SUM(J10:J11)</f>
        <v>0.24615384615385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5</v>
      </c>
      <c r="BF10" s="113">
        <f>IF(P10=0,"",IF(BE10=0,"",(BE10/P10)))</f>
        <v>0.41666666666667</v>
      </c>
      <c r="BG10" s="112">
        <v>3</v>
      </c>
      <c r="BH10" s="114">
        <f>IFERROR(BG10/BE10,"-")</f>
        <v>0.6</v>
      </c>
      <c r="BI10" s="115">
        <v>29000</v>
      </c>
      <c r="BJ10" s="116">
        <f>IFERROR(BI10/BE10,"-")</f>
        <v>5800</v>
      </c>
      <c r="BK10" s="117">
        <v>1</v>
      </c>
      <c r="BL10" s="117">
        <v>1</v>
      </c>
      <c r="BM10" s="117">
        <v>1</v>
      </c>
      <c r="BN10" s="119">
        <v>6</v>
      </c>
      <c r="BO10" s="120">
        <f>IF(P10=0,"",IF(BN10=0,"",(BN10/P10)))</f>
        <v>0.5</v>
      </c>
      <c r="BP10" s="121">
        <v>1</v>
      </c>
      <c r="BQ10" s="122">
        <f>IFERROR(BP10/BN10,"-")</f>
        <v>0.16666666666667</v>
      </c>
      <c r="BR10" s="123">
        <v>3000</v>
      </c>
      <c r="BS10" s="124">
        <f>IFERROR(BR10/BN10,"-")</f>
        <v>500</v>
      </c>
      <c r="BT10" s="125">
        <v>1</v>
      </c>
      <c r="BU10" s="125"/>
      <c r="BV10" s="125"/>
      <c r="BW10" s="126">
        <v>1</v>
      </c>
      <c r="BX10" s="127">
        <f>IF(P10=0,"",IF(BW10=0,"",(BW10/P10)))</f>
        <v>0.083333333333333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32000</v>
      </c>
      <c r="CQ10" s="141">
        <v>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74</v>
      </c>
      <c r="C11" s="203"/>
      <c r="D11" s="203" t="s">
        <v>61</v>
      </c>
      <c r="E11" s="203" t="s">
        <v>62</v>
      </c>
      <c r="F11" s="203" t="s">
        <v>67</v>
      </c>
      <c r="G11" s="203"/>
      <c r="H11" s="90"/>
      <c r="I11" s="90"/>
      <c r="J11" s="188"/>
      <c r="K11" s="81">
        <v>28</v>
      </c>
      <c r="L11" s="81">
        <v>22</v>
      </c>
      <c r="M11" s="81">
        <v>1</v>
      </c>
      <c r="N11" s="91">
        <v>2</v>
      </c>
      <c r="O11" s="92">
        <v>0</v>
      </c>
      <c r="P11" s="93">
        <f>N11+O11</f>
        <v>2</v>
      </c>
      <c r="Q11" s="82">
        <f>IFERROR(P11/M11,"-")</f>
        <v>2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1.0153846153846</v>
      </c>
      <c r="B12" s="203" t="s">
        <v>75</v>
      </c>
      <c r="C12" s="203"/>
      <c r="D12" s="203" t="s">
        <v>76</v>
      </c>
      <c r="E12" s="203" t="s">
        <v>62</v>
      </c>
      <c r="F12" s="203" t="s">
        <v>63</v>
      </c>
      <c r="G12" s="203" t="s">
        <v>72</v>
      </c>
      <c r="H12" s="90" t="s">
        <v>65</v>
      </c>
      <c r="I12" s="204" t="s">
        <v>77</v>
      </c>
      <c r="J12" s="188">
        <v>130000</v>
      </c>
      <c r="K12" s="81">
        <v>10</v>
      </c>
      <c r="L12" s="81">
        <v>0</v>
      </c>
      <c r="M12" s="81">
        <v>47</v>
      </c>
      <c r="N12" s="91">
        <v>7</v>
      </c>
      <c r="O12" s="92">
        <v>0</v>
      </c>
      <c r="P12" s="93">
        <f>N12+O12</f>
        <v>7</v>
      </c>
      <c r="Q12" s="82">
        <f>IFERROR(P12/M12,"-")</f>
        <v>0.14893617021277</v>
      </c>
      <c r="R12" s="81">
        <v>2</v>
      </c>
      <c r="S12" s="81">
        <v>3</v>
      </c>
      <c r="T12" s="82">
        <f>IFERROR(S12/(O12+P12),"-")</f>
        <v>0.42857142857143</v>
      </c>
      <c r="U12" s="182">
        <f>IFERROR(J12/SUM(P12:P13),"-")</f>
        <v>9285.7142857143</v>
      </c>
      <c r="V12" s="84">
        <v>2</v>
      </c>
      <c r="W12" s="82">
        <f>IF(P12=0,"-",V12/P12)</f>
        <v>0.28571428571429</v>
      </c>
      <c r="X12" s="186">
        <v>62000</v>
      </c>
      <c r="Y12" s="187">
        <f>IFERROR(X12/P12,"-")</f>
        <v>8857.1428571429</v>
      </c>
      <c r="Z12" s="187">
        <f>IFERROR(X12/V12,"-")</f>
        <v>31000</v>
      </c>
      <c r="AA12" s="188">
        <f>SUM(X12:X13)-SUM(J12:J13)</f>
        <v>2000</v>
      </c>
      <c r="AB12" s="85">
        <f>SUM(X12:X13)/SUM(J12:J13)</f>
        <v>1.0153846153846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0.14285714285714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0.28571428571429</v>
      </c>
      <c r="BG12" s="112">
        <v>1</v>
      </c>
      <c r="BH12" s="114">
        <f>IFERROR(BG12/BE12,"-")</f>
        <v>0.5</v>
      </c>
      <c r="BI12" s="115">
        <v>45000</v>
      </c>
      <c r="BJ12" s="116">
        <f>IFERROR(BI12/BE12,"-")</f>
        <v>22500</v>
      </c>
      <c r="BK12" s="117"/>
      <c r="BL12" s="117"/>
      <c r="BM12" s="117">
        <v>1</v>
      </c>
      <c r="BN12" s="119">
        <v>2</v>
      </c>
      <c r="BO12" s="120">
        <f>IF(P12=0,"",IF(BN12=0,"",(BN12/P12)))</f>
        <v>0.28571428571429</v>
      </c>
      <c r="BP12" s="121">
        <v>1</v>
      </c>
      <c r="BQ12" s="122">
        <f>IFERROR(BP12/BN12,"-")</f>
        <v>0.5</v>
      </c>
      <c r="BR12" s="123">
        <v>17000</v>
      </c>
      <c r="BS12" s="124">
        <f>IFERROR(BR12/BN12,"-")</f>
        <v>8500</v>
      </c>
      <c r="BT12" s="125"/>
      <c r="BU12" s="125"/>
      <c r="BV12" s="125">
        <v>1</v>
      </c>
      <c r="BW12" s="126">
        <v>2</v>
      </c>
      <c r="BX12" s="127">
        <f>IF(P12=0,"",IF(BW12=0,"",(BW12/P12)))</f>
        <v>0.28571428571429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62000</v>
      </c>
      <c r="CQ12" s="141">
        <v>45000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78</v>
      </c>
      <c r="C13" s="203"/>
      <c r="D13" s="203" t="s">
        <v>76</v>
      </c>
      <c r="E13" s="203" t="s">
        <v>62</v>
      </c>
      <c r="F13" s="203" t="s">
        <v>67</v>
      </c>
      <c r="G13" s="203"/>
      <c r="H13" s="90"/>
      <c r="I13" s="90"/>
      <c r="J13" s="188"/>
      <c r="K13" s="81">
        <v>29</v>
      </c>
      <c r="L13" s="81">
        <v>19</v>
      </c>
      <c r="M13" s="81">
        <v>23</v>
      </c>
      <c r="N13" s="91">
        <v>7</v>
      </c>
      <c r="O13" s="92">
        <v>0</v>
      </c>
      <c r="P13" s="93">
        <f>N13+O13</f>
        <v>7</v>
      </c>
      <c r="Q13" s="82">
        <f>IFERROR(P13/M13,"-")</f>
        <v>0.30434782608696</v>
      </c>
      <c r="R13" s="81">
        <v>2</v>
      </c>
      <c r="S13" s="81">
        <v>1</v>
      </c>
      <c r="T13" s="82">
        <f>IFERROR(S13/(O13+P13),"-")</f>
        <v>0.14285714285714</v>
      </c>
      <c r="U13" s="182"/>
      <c r="V13" s="84">
        <v>2</v>
      </c>
      <c r="W13" s="82">
        <f>IF(P13=0,"-",V13/P13)</f>
        <v>0.28571428571429</v>
      </c>
      <c r="X13" s="186">
        <v>70000</v>
      </c>
      <c r="Y13" s="187">
        <f>IFERROR(X13/P13,"-")</f>
        <v>10000</v>
      </c>
      <c r="Z13" s="187">
        <f>IFERROR(X13/V13,"-")</f>
        <v>35000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0.28571428571429</v>
      </c>
      <c r="BP13" s="121">
        <v>1</v>
      </c>
      <c r="BQ13" s="122">
        <f>IFERROR(BP13/BN13,"-")</f>
        <v>0.5</v>
      </c>
      <c r="BR13" s="123">
        <v>5000</v>
      </c>
      <c r="BS13" s="124">
        <f>IFERROR(BR13/BN13,"-")</f>
        <v>2500</v>
      </c>
      <c r="BT13" s="125">
        <v>1</v>
      </c>
      <c r="BU13" s="125"/>
      <c r="BV13" s="125"/>
      <c r="BW13" s="126">
        <v>4</v>
      </c>
      <c r="BX13" s="127">
        <f>IF(P13=0,"",IF(BW13=0,"",(BW13/P13)))</f>
        <v>0.57142857142857</v>
      </c>
      <c r="BY13" s="128">
        <v>1</v>
      </c>
      <c r="BZ13" s="129">
        <f>IFERROR(BY13/BW13,"-")</f>
        <v>0.25</v>
      </c>
      <c r="CA13" s="130">
        <v>65000</v>
      </c>
      <c r="CB13" s="131">
        <f>IFERROR(CA13/BW13,"-")</f>
        <v>16250</v>
      </c>
      <c r="CC13" s="132"/>
      <c r="CD13" s="132"/>
      <c r="CE13" s="132">
        <v>1</v>
      </c>
      <c r="CF13" s="133">
        <v>1</v>
      </c>
      <c r="CG13" s="134">
        <f>IF(P13=0,"",IF(CF13=0,"",(CF13/P13)))</f>
        <v>0.14285714285714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2</v>
      </c>
      <c r="CP13" s="141">
        <v>70000</v>
      </c>
      <c r="CQ13" s="141">
        <v>65000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14.027446153846</v>
      </c>
      <c r="B14" s="203" t="s">
        <v>79</v>
      </c>
      <c r="C14" s="203"/>
      <c r="D14" s="203" t="s">
        <v>61</v>
      </c>
      <c r="E14" s="203" t="s">
        <v>62</v>
      </c>
      <c r="F14" s="203" t="s">
        <v>63</v>
      </c>
      <c r="G14" s="203" t="s">
        <v>80</v>
      </c>
      <c r="H14" s="90" t="s">
        <v>65</v>
      </c>
      <c r="I14" s="204" t="s">
        <v>81</v>
      </c>
      <c r="J14" s="188">
        <v>130000</v>
      </c>
      <c r="K14" s="81">
        <v>29</v>
      </c>
      <c r="L14" s="81">
        <v>0</v>
      </c>
      <c r="M14" s="81">
        <v>117</v>
      </c>
      <c r="N14" s="91">
        <v>11</v>
      </c>
      <c r="O14" s="92">
        <v>1</v>
      </c>
      <c r="P14" s="93">
        <f>N14+O14</f>
        <v>12</v>
      </c>
      <c r="Q14" s="82">
        <f>IFERROR(P14/M14,"-")</f>
        <v>0.1025641025641</v>
      </c>
      <c r="R14" s="81">
        <v>2</v>
      </c>
      <c r="S14" s="81">
        <v>3</v>
      </c>
      <c r="T14" s="82">
        <f>IFERROR(S14/(O14+P14),"-")</f>
        <v>0.23076923076923</v>
      </c>
      <c r="U14" s="182">
        <f>IFERROR(J14/SUM(P14:P15),"-")</f>
        <v>5909.0909090909</v>
      </c>
      <c r="V14" s="84">
        <v>2</v>
      </c>
      <c r="W14" s="82">
        <f>IF(P14=0,"-",V14/P14)</f>
        <v>0.16666666666667</v>
      </c>
      <c r="X14" s="186">
        <v>323000</v>
      </c>
      <c r="Y14" s="187">
        <f>IFERROR(X14/P14,"-")</f>
        <v>26916.666666667</v>
      </c>
      <c r="Z14" s="187">
        <f>IFERROR(X14/V14,"-")</f>
        <v>161500</v>
      </c>
      <c r="AA14" s="188">
        <f>SUM(X14:X15)-SUM(J14:J15)</f>
        <v>1693568</v>
      </c>
      <c r="AB14" s="85">
        <f>SUM(X14:X15)/SUM(J14:J15)</f>
        <v>14.027446153846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0.083333333333333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3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0.33333333333333</v>
      </c>
      <c r="BP14" s="121">
        <v>1</v>
      </c>
      <c r="BQ14" s="122">
        <f>IFERROR(BP14/BN14,"-")</f>
        <v>0.25</v>
      </c>
      <c r="BR14" s="123">
        <v>221000</v>
      </c>
      <c r="BS14" s="124">
        <f>IFERROR(BR14/BN14,"-")</f>
        <v>55250</v>
      </c>
      <c r="BT14" s="125"/>
      <c r="BU14" s="125"/>
      <c r="BV14" s="125">
        <v>1</v>
      </c>
      <c r="BW14" s="126">
        <v>4</v>
      </c>
      <c r="BX14" s="127">
        <f>IF(P14=0,"",IF(BW14=0,"",(BW14/P14)))</f>
        <v>0.33333333333333</v>
      </c>
      <c r="BY14" s="128">
        <v>1</v>
      </c>
      <c r="BZ14" s="129">
        <f>IFERROR(BY14/BW14,"-")</f>
        <v>0.25</v>
      </c>
      <c r="CA14" s="130">
        <v>102000</v>
      </c>
      <c r="CB14" s="131">
        <f>IFERROR(CA14/BW14,"-")</f>
        <v>25500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323000</v>
      </c>
      <c r="CQ14" s="141">
        <v>221000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61</v>
      </c>
      <c r="E15" s="203" t="s">
        <v>62</v>
      </c>
      <c r="F15" s="203" t="s">
        <v>67</v>
      </c>
      <c r="G15" s="203"/>
      <c r="H15" s="90"/>
      <c r="I15" s="90"/>
      <c r="J15" s="188"/>
      <c r="K15" s="81">
        <v>54</v>
      </c>
      <c r="L15" s="81">
        <v>41</v>
      </c>
      <c r="M15" s="81">
        <v>27</v>
      </c>
      <c r="N15" s="91">
        <v>10</v>
      </c>
      <c r="O15" s="92">
        <v>0</v>
      </c>
      <c r="P15" s="93">
        <f>N15+O15</f>
        <v>10</v>
      </c>
      <c r="Q15" s="82">
        <f>IFERROR(P15/M15,"-")</f>
        <v>0.37037037037037</v>
      </c>
      <c r="R15" s="81">
        <v>4</v>
      </c>
      <c r="S15" s="81">
        <v>2</v>
      </c>
      <c r="T15" s="82">
        <f>IFERROR(S15/(O15+P15),"-")</f>
        <v>0.2</v>
      </c>
      <c r="U15" s="182"/>
      <c r="V15" s="84">
        <v>5</v>
      </c>
      <c r="W15" s="82">
        <f>IF(P15=0,"-",V15/P15)</f>
        <v>0.5</v>
      </c>
      <c r="X15" s="186">
        <v>1500568</v>
      </c>
      <c r="Y15" s="187">
        <f>IFERROR(X15/P15,"-")</f>
        <v>150056.8</v>
      </c>
      <c r="Z15" s="187">
        <f>IFERROR(X15/V15,"-")</f>
        <v>300113.6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8</v>
      </c>
      <c r="BX15" s="127">
        <f>IF(P15=0,"",IF(BW15=0,"",(BW15/P15)))</f>
        <v>0.8</v>
      </c>
      <c r="BY15" s="128">
        <v>5</v>
      </c>
      <c r="BZ15" s="129">
        <f>IFERROR(BY15/BW15,"-")</f>
        <v>0.625</v>
      </c>
      <c r="CA15" s="130">
        <v>1500568</v>
      </c>
      <c r="CB15" s="131">
        <f>IFERROR(CA15/BW15,"-")</f>
        <v>187571</v>
      </c>
      <c r="CC15" s="132">
        <v>1</v>
      </c>
      <c r="CD15" s="132">
        <v>1</v>
      </c>
      <c r="CE15" s="132">
        <v>3</v>
      </c>
      <c r="CF15" s="133">
        <v>1</v>
      </c>
      <c r="CG15" s="134">
        <f>IF(P15=0,"",IF(CF15=0,"",(CF15/P15)))</f>
        <v>0.1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5</v>
      </c>
      <c r="CP15" s="141">
        <v>1500568</v>
      </c>
      <c r="CQ15" s="141">
        <v>1339568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0.061538461538462</v>
      </c>
      <c r="B16" s="203" t="s">
        <v>83</v>
      </c>
      <c r="C16" s="203"/>
      <c r="D16" s="203" t="s">
        <v>76</v>
      </c>
      <c r="E16" s="203" t="s">
        <v>62</v>
      </c>
      <c r="F16" s="203" t="s">
        <v>63</v>
      </c>
      <c r="G16" s="203" t="s">
        <v>80</v>
      </c>
      <c r="H16" s="90" t="s">
        <v>65</v>
      </c>
      <c r="I16" s="205" t="s">
        <v>84</v>
      </c>
      <c r="J16" s="188">
        <v>130000</v>
      </c>
      <c r="K16" s="81">
        <v>18</v>
      </c>
      <c r="L16" s="81">
        <v>0</v>
      </c>
      <c r="M16" s="81">
        <v>64</v>
      </c>
      <c r="N16" s="91">
        <v>6</v>
      </c>
      <c r="O16" s="92">
        <v>0</v>
      </c>
      <c r="P16" s="93">
        <f>N16+O16</f>
        <v>6</v>
      </c>
      <c r="Q16" s="82">
        <f>IFERROR(P16/M16,"-")</f>
        <v>0.09375</v>
      </c>
      <c r="R16" s="81">
        <v>0</v>
      </c>
      <c r="S16" s="81">
        <v>1</v>
      </c>
      <c r="T16" s="82">
        <f>IFERROR(S16/(O16+P16),"-")</f>
        <v>0.16666666666667</v>
      </c>
      <c r="U16" s="182">
        <f>IFERROR(J16/SUM(P16:P17),"-")</f>
        <v>10000</v>
      </c>
      <c r="V16" s="84">
        <v>1</v>
      </c>
      <c r="W16" s="82">
        <f>IF(P16=0,"-",V16/P16)</f>
        <v>0.16666666666667</v>
      </c>
      <c r="X16" s="186">
        <v>3000</v>
      </c>
      <c r="Y16" s="187">
        <f>IFERROR(X16/P16,"-")</f>
        <v>500</v>
      </c>
      <c r="Z16" s="187">
        <f>IFERROR(X16/V16,"-")</f>
        <v>3000</v>
      </c>
      <c r="AA16" s="188">
        <f>SUM(X16:X17)-SUM(J16:J17)</f>
        <v>-122000</v>
      </c>
      <c r="AB16" s="85">
        <f>SUM(X16:X17)/SUM(J16:J17)</f>
        <v>0.061538461538462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0.16666666666667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>
        <v>1</v>
      </c>
      <c r="BQ16" s="122">
        <f>IFERROR(BP16/BN16,"-")</f>
        <v>0.33333333333333</v>
      </c>
      <c r="BR16" s="123">
        <v>3000</v>
      </c>
      <c r="BS16" s="124">
        <f>IFERROR(BR16/BN16,"-")</f>
        <v>1000</v>
      </c>
      <c r="BT16" s="125">
        <v>1</v>
      </c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85</v>
      </c>
      <c r="C17" s="203"/>
      <c r="D17" s="203" t="s">
        <v>76</v>
      </c>
      <c r="E17" s="203" t="s">
        <v>62</v>
      </c>
      <c r="F17" s="203" t="s">
        <v>67</v>
      </c>
      <c r="G17" s="203"/>
      <c r="H17" s="90"/>
      <c r="I17" s="90"/>
      <c r="J17" s="188"/>
      <c r="K17" s="81">
        <v>41</v>
      </c>
      <c r="L17" s="81">
        <v>31</v>
      </c>
      <c r="M17" s="81">
        <v>37</v>
      </c>
      <c r="N17" s="91">
        <v>7</v>
      </c>
      <c r="O17" s="92">
        <v>0</v>
      </c>
      <c r="P17" s="93">
        <f>N17+O17</f>
        <v>7</v>
      </c>
      <c r="Q17" s="82">
        <f>IFERROR(P17/M17,"-")</f>
        <v>0.18918918918919</v>
      </c>
      <c r="R17" s="81">
        <v>0</v>
      </c>
      <c r="S17" s="81">
        <v>1</v>
      </c>
      <c r="T17" s="82">
        <f>IFERROR(S17/(O17+P17),"-")</f>
        <v>0.14285714285714</v>
      </c>
      <c r="U17" s="182"/>
      <c r="V17" s="84">
        <v>1</v>
      </c>
      <c r="W17" s="82">
        <f>IF(P17=0,"-",V17/P17)</f>
        <v>0.14285714285714</v>
      </c>
      <c r="X17" s="186">
        <v>5000</v>
      </c>
      <c r="Y17" s="187">
        <f>IFERROR(X17/P17,"-")</f>
        <v>714.28571428571</v>
      </c>
      <c r="Z17" s="187">
        <f>IFERROR(X17/V17,"-")</f>
        <v>5000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0.14285714285714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0.28571428571429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2</v>
      </c>
      <c r="BO17" s="120">
        <f>IF(P17=0,"",IF(BN17=0,"",(BN17/P17)))</f>
        <v>0.28571428571429</v>
      </c>
      <c r="BP17" s="121">
        <v>1</v>
      </c>
      <c r="BQ17" s="122">
        <f>IFERROR(BP17/BN17,"-")</f>
        <v>0.5</v>
      </c>
      <c r="BR17" s="123">
        <v>5000</v>
      </c>
      <c r="BS17" s="124">
        <f>IFERROR(BR17/BN17,"-")</f>
        <v>2500</v>
      </c>
      <c r="BT17" s="125">
        <v>1</v>
      </c>
      <c r="BU17" s="125"/>
      <c r="BV17" s="125"/>
      <c r="BW17" s="126">
        <v>1</v>
      </c>
      <c r="BX17" s="127">
        <f>IF(P17=0,"",IF(BW17=0,"",(BW17/P17)))</f>
        <v>0.14285714285714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0.14285714285714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</v>
      </c>
      <c r="CP17" s="141">
        <v>5000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0.444</v>
      </c>
      <c r="B18" s="203" t="s">
        <v>86</v>
      </c>
      <c r="C18" s="203"/>
      <c r="D18" s="203" t="s">
        <v>61</v>
      </c>
      <c r="E18" s="203" t="s">
        <v>62</v>
      </c>
      <c r="F18" s="203" t="s">
        <v>63</v>
      </c>
      <c r="G18" s="203" t="s">
        <v>87</v>
      </c>
      <c r="H18" s="90" t="s">
        <v>88</v>
      </c>
      <c r="I18" s="204" t="s">
        <v>89</v>
      </c>
      <c r="J18" s="188">
        <v>250000</v>
      </c>
      <c r="K18" s="81">
        <v>36</v>
      </c>
      <c r="L18" s="81">
        <v>0</v>
      </c>
      <c r="M18" s="81">
        <v>118</v>
      </c>
      <c r="N18" s="91">
        <v>16</v>
      </c>
      <c r="O18" s="92">
        <v>0</v>
      </c>
      <c r="P18" s="93">
        <f>N18+O18</f>
        <v>16</v>
      </c>
      <c r="Q18" s="82">
        <f>IFERROR(P18/M18,"-")</f>
        <v>0.13559322033898</v>
      </c>
      <c r="R18" s="81">
        <v>2</v>
      </c>
      <c r="S18" s="81">
        <v>3</v>
      </c>
      <c r="T18" s="82">
        <f>IFERROR(S18/(O18+P18),"-")</f>
        <v>0.1875</v>
      </c>
      <c r="U18" s="182">
        <f>IFERROR(J18/SUM(P18:P19),"-")</f>
        <v>10416.666666667</v>
      </c>
      <c r="V18" s="84">
        <v>2</v>
      </c>
      <c r="W18" s="82">
        <f>IF(P18=0,"-",V18/P18)</f>
        <v>0.125</v>
      </c>
      <c r="X18" s="186">
        <v>101000</v>
      </c>
      <c r="Y18" s="187">
        <f>IFERROR(X18/P18,"-")</f>
        <v>6312.5</v>
      </c>
      <c r="Z18" s="187">
        <f>IFERROR(X18/V18,"-")</f>
        <v>50500</v>
      </c>
      <c r="AA18" s="188">
        <f>SUM(X18:X19)-SUM(J18:J19)</f>
        <v>-139000</v>
      </c>
      <c r="AB18" s="85">
        <f>SUM(X18:X19)/SUM(J18:J19)</f>
        <v>0.444</v>
      </c>
      <c r="AC18" s="79"/>
      <c r="AD18" s="94">
        <v>1</v>
      </c>
      <c r="AE18" s="95">
        <f>IF(P18=0,"",IF(AD18=0,"",(AD18/P18)))</f>
        <v>0.0625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1</v>
      </c>
      <c r="AN18" s="101">
        <f>IF(P18=0,"",IF(AM18=0,"",(AM18/P18)))</f>
        <v>0.0625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0.0625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3</v>
      </c>
      <c r="BF18" s="113">
        <f>IF(P18=0,"",IF(BE18=0,"",(BE18/P18)))</f>
        <v>0.1875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4</v>
      </c>
      <c r="BO18" s="120">
        <f>IF(P18=0,"",IF(BN18=0,"",(BN18/P18)))</f>
        <v>0.25</v>
      </c>
      <c r="BP18" s="121">
        <v>1</v>
      </c>
      <c r="BQ18" s="122">
        <f>IFERROR(BP18/BN18,"-")</f>
        <v>0.25</v>
      </c>
      <c r="BR18" s="123">
        <v>81000</v>
      </c>
      <c r="BS18" s="124">
        <f>IFERROR(BR18/BN18,"-")</f>
        <v>20250</v>
      </c>
      <c r="BT18" s="125"/>
      <c r="BU18" s="125"/>
      <c r="BV18" s="125">
        <v>1</v>
      </c>
      <c r="BW18" s="126">
        <v>6</v>
      </c>
      <c r="BX18" s="127">
        <f>IF(P18=0,"",IF(BW18=0,"",(BW18/P18)))</f>
        <v>0.375</v>
      </c>
      <c r="BY18" s="128">
        <v>1</v>
      </c>
      <c r="BZ18" s="129">
        <f>IFERROR(BY18/BW18,"-")</f>
        <v>0.16666666666667</v>
      </c>
      <c r="CA18" s="130">
        <v>20000</v>
      </c>
      <c r="CB18" s="131">
        <f>IFERROR(CA18/BW18,"-")</f>
        <v>3333.3333333333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101000</v>
      </c>
      <c r="CQ18" s="141">
        <v>81000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61</v>
      </c>
      <c r="E19" s="203" t="s">
        <v>62</v>
      </c>
      <c r="F19" s="203" t="s">
        <v>67</v>
      </c>
      <c r="G19" s="203"/>
      <c r="H19" s="90"/>
      <c r="I19" s="90"/>
      <c r="J19" s="188"/>
      <c r="K19" s="81">
        <v>84</v>
      </c>
      <c r="L19" s="81">
        <v>36</v>
      </c>
      <c r="M19" s="81">
        <v>14</v>
      </c>
      <c r="N19" s="91">
        <v>8</v>
      </c>
      <c r="O19" s="92">
        <v>0</v>
      </c>
      <c r="P19" s="93">
        <f>N19+O19</f>
        <v>8</v>
      </c>
      <c r="Q19" s="82">
        <f>IFERROR(P19/M19,"-")</f>
        <v>0.57142857142857</v>
      </c>
      <c r="R19" s="81">
        <v>2</v>
      </c>
      <c r="S19" s="81">
        <v>1</v>
      </c>
      <c r="T19" s="82">
        <f>IFERROR(S19/(O19+P19),"-")</f>
        <v>0.125</v>
      </c>
      <c r="U19" s="182"/>
      <c r="V19" s="84">
        <v>1</v>
      </c>
      <c r="W19" s="82">
        <f>IF(P19=0,"-",V19/P19)</f>
        <v>0.125</v>
      </c>
      <c r="X19" s="186">
        <v>10000</v>
      </c>
      <c r="Y19" s="187">
        <f>IFERROR(X19/P19,"-")</f>
        <v>1250</v>
      </c>
      <c r="Z19" s="187">
        <f>IFERROR(X19/V19,"-")</f>
        <v>10000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0.125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5</v>
      </c>
      <c r="BX19" s="127">
        <f>IF(P19=0,"",IF(BW19=0,"",(BW19/P19)))</f>
        <v>0.625</v>
      </c>
      <c r="BY19" s="128">
        <v>1</v>
      </c>
      <c r="BZ19" s="129">
        <f>IFERROR(BY19/BW19,"-")</f>
        <v>0.2</v>
      </c>
      <c r="CA19" s="130">
        <v>10000</v>
      </c>
      <c r="CB19" s="131">
        <f>IFERROR(CA19/BW19,"-")</f>
        <v>2000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10000</v>
      </c>
      <c r="CQ19" s="141">
        <v>10000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0.64666666666667</v>
      </c>
      <c r="B20" s="203" t="s">
        <v>91</v>
      </c>
      <c r="C20" s="203"/>
      <c r="D20" s="203" t="s">
        <v>61</v>
      </c>
      <c r="E20" s="203" t="s">
        <v>62</v>
      </c>
      <c r="F20" s="203" t="s">
        <v>63</v>
      </c>
      <c r="G20" s="203" t="s">
        <v>92</v>
      </c>
      <c r="H20" s="90" t="s">
        <v>65</v>
      </c>
      <c r="I20" s="204" t="s">
        <v>89</v>
      </c>
      <c r="J20" s="188">
        <v>300000</v>
      </c>
      <c r="K20" s="81">
        <v>41</v>
      </c>
      <c r="L20" s="81">
        <v>0</v>
      </c>
      <c r="M20" s="81">
        <v>104</v>
      </c>
      <c r="N20" s="91">
        <v>17</v>
      </c>
      <c r="O20" s="92">
        <v>0</v>
      </c>
      <c r="P20" s="93">
        <f>N20+O20</f>
        <v>17</v>
      </c>
      <c r="Q20" s="82">
        <f>IFERROR(P20/M20,"-")</f>
        <v>0.16346153846154</v>
      </c>
      <c r="R20" s="81">
        <v>3</v>
      </c>
      <c r="S20" s="81">
        <v>3</v>
      </c>
      <c r="T20" s="82">
        <f>IFERROR(S20/(O20+P20),"-")</f>
        <v>0.17647058823529</v>
      </c>
      <c r="U20" s="182">
        <f>IFERROR(J20/SUM(P20:P21),"-")</f>
        <v>12500</v>
      </c>
      <c r="V20" s="84">
        <v>6</v>
      </c>
      <c r="W20" s="82">
        <f>IF(P20=0,"-",V20/P20)</f>
        <v>0.35294117647059</v>
      </c>
      <c r="X20" s="186">
        <v>194000</v>
      </c>
      <c r="Y20" s="187">
        <f>IFERROR(X20/P20,"-")</f>
        <v>11411.764705882</v>
      </c>
      <c r="Z20" s="187">
        <f>IFERROR(X20/V20,"-")</f>
        <v>32333.333333333</v>
      </c>
      <c r="AA20" s="188">
        <f>SUM(X20:X21)-SUM(J20:J21)</f>
        <v>-106000</v>
      </c>
      <c r="AB20" s="85">
        <f>SUM(X20:X21)/SUM(J20:J21)</f>
        <v>0.64666666666667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5</v>
      </c>
      <c r="BF20" s="113">
        <f>IF(P20=0,"",IF(BE20=0,"",(BE20/P20)))</f>
        <v>0.29411764705882</v>
      </c>
      <c r="BG20" s="112">
        <v>2</v>
      </c>
      <c r="BH20" s="114">
        <f>IFERROR(BG20/BE20,"-")</f>
        <v>0.4</v>
      </c>
      <c r="BI20" s="115">
        <v>8000</v>
      </c>
      <c r="BJ20" s="116">
        <f>IFERROR(BI20/BE20,"-")</f>
        <v>1600</v>
      </c>
      <c r="BK20" s="117">
        <v>2</v>
      </c>
      <c r="BL20" s="117"/>
      <c r="BM20" s="117"/>
      <c r="BN20" s="119">
        <v>7</v>
      </c>
      <c r="BO20" s="120">
        <f>IF(P20=0,"",IF(BN20=0,"",(BN20/P20)))</f>
        <v>0.41176470588235</v>
      </c>
      <c r="BP20" s="121">
        <v>1</v>
      </c>
      <c r="BQ20" s="122">
        <f>IFERROR(BP20/BN20,"-")</f>
        <v>0.14285714285714</v>
      </c>
      <c r="BR20" s="123">
        <v>13000</v>
      </c>
      <c r="BS20" s="124">
        <f>IFERROR(BR20/BN20,"-")</f>
        <v>1857.1428571429</v>
      </c>
      <c r="BT20" s="125"/>
      <c r="BU20" s="125"/>
      <c r="BV20" s="125">
        <v>1</v>
      </c>
      <c r="BW20" s="126">
        <v>3</v>
      </c>
      <c r="BX20" s="127">
        <f>IF(P20=0,"",IF(BW20=0,"",(BW20/P20)))</f>
        <v>0.17647058823529</v>
      </c>
      <c r="BY20" s="128">
        <v>1</v>
      </c>
      <c r="BZ20" s="129">
        <f>IFERROR(BY20/BW20,"-")</f>
        <v>0.33333333333333</v>
      </c>
      <c r="CA20" s="130">
        <v>158000</v>
      </c>
      <c r="CB20" s="131">
        <f>IFERROR(CA20/BW20,"-")</f>
        <v>52666.666666667</v>
      </c>
      <c r="CC20" s="132"/>
      <c r="CD20" s="132"/>
      <c r="CE20" s="132">
        <v>1</v>
      </c>
      <c r="CF20" s="133">
        <v>2</v>
      </c>
      <c r="CG20" s="134">
        <f>IF(P20=0,"",IF(CF20=0,"",(CF20/P20)))</f>
        <v>0.11764705882353</v>
      </c>
      <c r="CH20" s="135">
        <v>2</v>
      </c>
      <c r="CI20" s="136">
        <f>IFERROR(CH20/CF20,"-")</f>
        <v>1</v>
      </c>
      <c r="CJ20" s="137">
        <v>15000</v>
      </c>
      <c r="CK20" s="138">
        <f>IFERROR(CJ20/CF20,"-")</f>
        <v>7500</v>
      </c>
      <c r="CL20" s="139">
        <v>1</v>
      </c>
      <c r="CM20" s="139">
        <v>1</v>
      </c>
      <c r="CN20" s="139"/>
      <c r="CO20" s="140">
        <v>6</v>
      </c>
      <c r="CP20" s="141">
        <v>194000</v>
      </c>
      <c r="CQ20" s="141">
        <v>158000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93</v>
      </c>
      <c r="C21" s="203"/>
      <c r="D21" s="203" t="s">
        <v>61</v>
      </c>
      <c r="E21" s="203" t="s">
        <v>62</v>
      </c>
      <c r="F21" s="203" t="s">
        <v>67</v>
      </c>
      <c r="G21" s="203"/>
      <c r="H21" s="90"/>
      <c r="I21" s="90"/>
      <c r="J21" s="188"/>
      <c r="K21" s="81">
        <v>63</v>
      </c>
      <c r="L21" s="81">
        <v>44</v>
      </c>
      <c r="M21" s="81">
        <v>49</v>
      </c>
      <c r="N21" s="91">
        <v>7</v>
      </c>
      <c r="O21" s="92">
        <v>0</v>
      </c>
      <c r="P21" s="93">
        <f>N21+O21</f>
        <v>7</v>
      </c>
      <c r="Q21" s="82">
        <f>IFERROR(P21/M21,"-")</f>
        <v>0.14285714285714</v>
      </c>
      <c r="R21" s="81">
        <v>0</v>
      </c>
      <c r="S21" s="81">
        <v>1</v>
      </c>
      <c r="T21" s="82">
        <f>IFERROR(S21/(O21+P21),"-")</f>
        <v>0.14285714285714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0.14285714285714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5</v>
      </c>
      <c r="BX21" s="127">
        <f>IF(P21=0,"",IF(BW21=0,"",(BW21/P21)))</f>
        <v>0.71428571428571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0.14285714285714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0.93777777777778</v>
      </c>
      <c r="B22" s="203" t="s">
        <v>94</v>
      </c>
      <c r="C22" s="203"/>
      <c r="D22" s="203" t="s">
        <v>76</v>
      </c>
      <c r="E22" s="203" t="s">
        <v>62</v>
      </c>
      <c r="F22" s="203" t="s">
        <v>63</v>
      </c>
      <c r="G22" s="203" t="s">
        <v>95</v>
      </c>
      <c r="H22" s="90" t="s">
        <v>65</v>
      </c>
      <c r="I22" s="90" t="s">
        <v>96</v>
      </c>
      <c r="J22" s="188">
        <v>225000</v>
      </c>
      <c r="K22" s="81">
        <v>15</v>
      </c>
      <c r="L22" s="81">
        <v>0</v>
      </c>
      <c r="M22" s="81">
        <v>58</v>
      </c>
      <c r="N22" s="91">
        <v>9</v>
      </c>
      <c r="O22" s="92">
        <v>0</v>
      </c>
      <c r="P22" s="93">
        <f>N22+O22</f>
        <v>9</v>
      </c>
      <c r="Q22" s="82">
        <f>IFERROR(P22/M22,"-")</f>
        <v>0.1551724137931</v>
      </c>
      <c r="R22" s="81">
        <v>0</v>
      </c>
      <c r="S22" s="81">
        <v>3</v>
      </c>
      <c r="T22" s="82">
        <f>IFERROR(S22/(O22+P22),"-")</f>
        <v>0.33333333333333</v>
      </c>
      <c r="U22" s="182">
        <f>IFERROR(J22/SUM(P22:P23),"-")</f>
        <v>14062.5</v>
      </c>
      <c r="V22" s="84">
        <v>1</v>
      </c>
      <c r="W22" s="82">
        <f>IF(P22=0,"-",V22/P22)</f>
        <v>0.11111111111111</v>
      </c>
      <c r="X22" s="186">
        <v>15000</v>
      </c>
      <c r="Y22" s="187">
        <f>IFERROR(X22/P22,"-")</f>
        <v>1666.6666666667</v>
      </c>
      <c r="Z22" s="187">
        <f>IFERROR(X22/V22,"-")</f>
        <v>15000</v>
      </c>
      <c r="AA22" s="188">
        <f>SUM(X22:X23)-SUM(J22:J23)</f>
        <v>-14000</v>
      </c>
      <c r="AB22" s="85">
        <f>SUM(X22:X23)/SUM(J22:J23)</f>
        <v>0.93777777777778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0.11111111111111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0.22222222222222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0.44444444444444</v>
      </c>
      <c r="BP22" s="121">
        <v>1</v>
      </c>
      <c r="BQ22" s="122">
        <f>IFERROR(BP22/BN22,"-")</f>
        <v>0.25</v>
      </c>
      <c r="BR22" s="123">
        <v>15000</v>
      </c>
      <c r="BS22" s="124">
        <f>IFERROR(BR22/BN22,"-")</f>
        <v>3750</v>
      </c>
      <c r="BT22" s="125"/>
      <c r="BU22" s="125"/>
      <c r="BV22" s="125">
        <v>1</v>
      </c>
      <c r="BW22" s="126">
        <v>2</v>
      </c>
      <c r="BX22" s="127">
        <f>IF(P22=0,"",IF(BW22=0,"",(BW22/P22)))</f>
        <v>0.22222222222222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15000</v>
      </c>
      <c r="CQ22" s="141">
        <v>15000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97</v>
      </c>
      <c r="C23" s="203"/>
      <c r="D23" s="203" t="s">
        <v>76</v>
      </c>
      <c r="E23" s="203" t="s">
        <v>62</v>
      </c>
      <c r="F23" s="203" t="s">
        <v>67</v>
      </c>
      <c r="G23" s="203"/>
      <c r="H23" s="90"/>
      <c r="I23" s="90"/>
      <c r="J23" s="188"/>
      <c r="K23" s="81">
        <v>43</v>
      </c>
      <c r="L23" s="81">
        <v>34</v>
      </c>
      <c r="M23" s="81">
        <v>21</v>
      </c>
      <c r="N23" s="91">
        <v>7</v>
      </c>
      <c r="O23" s="92">
        <v>0</v>
      </c>
      <c r="P23" s="93">
        <f>N23+O23</f>
        <v>7</v>
      </c>
      <c r="Q23" s="82">
        <f>IFERROR(P23/M23,"-")</f>
        <v>0.33333333333333</v>
      </c>
      <c r="R23" s="81">
        <v>0</v>
      </c>
      <c r="S23" s="81">
        <v>1</v>
      </c>
      <c r="T23" s="82">
        <f>IFERROR(S23/(O23+P23),"-")</f>
        <v>0.14285714285714</v>
      </c>
      <c r="U23" s="182"/>
      <c r="V23" s="84">
        <v>2</v>
      </c>
      <c r="W23" s="82">
        <f>IF(P23=0,"-",V23/P23)</f>
        <v>0.28571428571429</v>
      </c>
      <c r="X23" s="186">
        <v>196000</v>
      </c>
      <c r="Y23" s="187">
        <f>IFERROR(X23/P23,"-")</f>
        <v>28000</v>
      </c>
      <c r="Z23" s="187">
        <f>IFERROR(X23/V23,"-")</f>
        <v>98000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5</v>
      </c>
      <c r="BO23" s="120">
        <f>IF(P23=0,"",IF(BN23=0,"",(BN23/P23)))</f>
        <v>0.71428571428571</v>
      </c>
      <c r="BP23" s="121">
        <v>2</v>
      </c>
      <c r="BQ23" s="122">
        <f>IFERROR(BP23/BN23,"-")</f>
        <v>0.4</v>
      </c>
      <c r="BR23" s="123">
        <v>196000</v>
      </c>
      <c r="BS23" s="124">
        <f>IFERROR(BR23/BN23,"-")</f>
        <v>39200</v>
      </c>
      <c r="BT23" s="125">
        <v>1</v>
      </c>
      <c r="BU23" s="125"/>
      <c r="BV23" s="125">
        <v>1</v>
      </c>
      <c r="BW23" s="126">
        <v>2</v>
      </c>
      <c r="BX23" s="127">
        <f>IF(P23=0,"",IF(BW23=0,"",(BW23/P23)))</f>
        <v>0.28571428571429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196000</v>
      </c>
      <c r="CQ23" s="141">
        <v>193000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0.86666666666667</v>
      </c>
      <c r="B24" s="203" t="s">
        <v>98</v>
      </c>
      <c r="C24" s="203"/>
      <c r="D24" s="203" t="s">
        <v>61</v>
      </c>
      <c r="E24" s="203" t="s">
        <v>62</v>
      </c>
      <c r="F24" s="203" t="s">
        <v>63</v>
      </c>
      <c r="G24" s="203" t="s">
        <v>95</v>
      </c>
      <c r="H24" s="90" t="s">
        <v>65</v>
      </c>
      <c r="I24" s="90" t="s">
        <v>99</v>
      </c>
      <c r="J24" s="188">
        <v>225000</v>
      </c>
      <c r="K24" s="81">
        <v>32</v>
      </c>
      <c r="L24" s="81">
        <v>0</v>
      </c>
      <c r="M24" s="81">
        <v>101</v>
      </c>
      <c r="N24" s="91">
        <v>13</v>
      </c>
      <c r="O24" s="92">
        <v>0</v>
      </c>
      <c r="P24" s="93">
        <f>N24+O24</f>
        <v>13</v>
      </c>
      <c r="Q24" s="82">
        <f>IFERROR(P24/M24,"-")</f>
        <v>0.12871287128713</v>
      </c>
      <c r="R24" s="81">
        <v>2</v>
      </c>
      <c r="S24" s="81">
        <v>3</v>
      </c>
      <c r="T24" s="82">
        <f>IFERROR(S24/(O24+P24),"-")</f>
        <v>0.23076923076923</v>
      </c>
      <c r="U24" s="182">
        <f>IFERROR(J24/SUM(P24:P25),"-")</f>
        <v>10227.272727273</v>
      </c>
      <c r="V24" s="84">
        <v>3</v>
      </c>
      <c r="W24" s="82">
        <f>IF(P24=0,"-",V24/P24)</f>
        <v>0.23076923076923</v>
      </c>
      <c r="X24" s="186">
        <v>105000</v>
      </c>
      <c r="Y24" s="187">
        <f>IFERROR(X24/P24,"-")</f>
        <v>8076.9230769231</v>
      </c>
      <c r="Z24" s="187">
        <f>IFERROR(X24/V24,"-")</f>
        <v>35000</v>
      </c>
      <c r="AA24" s="188">
        <f>SUM(X24:X25)-SUM(J24:J25)</f>
        <v>-30000</v>
      </c>
      <c r="AB24" s="85">
        <f>SUM(X24:X25)/SUM(J24:J25)</f>
        <v>0.86666666666667</v>
      </c>
      <c r="AC24" s="79"/>
      <c r="AD24" s="94">
        <v>1</v>
      </c>
      <c r="AE24" s="95">
        <f>IF(P24=0,"",IF(AD24=0,"",(AD24/P24)))</f>
        <v>0.076923076923077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0.076923076923077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2</v>
      </c>
      <c r="BF24" s="113">
        <f>IF(P24=0,"",IF(BE24=0,"",(BE24/P24)))</f>
        <v>0.15384615384615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6</v>
      </c>
      <c r="BO24" s="120">
        <f>IF(P24=0,"",IF(BN24=0,"",(BN24/P24)))</f>
        <v>0.46153846153846</v>
      </c>
      <c r="BP24" s="121">
        <v>1</v>
      </c>
      <c r="BQ24" s="122">
        <f>IFERROR(BP24/BN24,"-")</f>
        <v>0.16666666666667</v>
      </c>
      <c r="BR24" s="123">
        <v>27000</v>
      </c>
      <c r="BS24" s="124">
        <f>IFERROR(BR24/BN24,"-")</f>
        <v>4500</v>
      </c>
      <c r="BT24" s="125"/>
      <c r="BU24" s="125"/>
      <c r="BV24" s="125">
        <v>1</v>
      </c>
      <c r="BW24" s="126">
        <v>1</v>
      </c>
      <c r="BX24" s="127">
        <f>IF(P24=0,"",IF(BW24=0,"",(BW24/P24)))</f>
        <v>0.076923076923077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2</v>
      </c>
      <c r="CG24" s="134">
        <f>IF(P24=0,"",IF(CF24=0,"",(CF24/P24)))</f>
        <v>0.15384615384615</v>
      </c>
      <c r="CH24" s="135">
        <v>2</v>
      </c>
      <c r="CI24" s="136">
        <f>IFERROR(CH24/CF24,"-")</f>
        <v>1</v>
      </c>
      <c r="CJ24" s="137">
        <v>83000</v>
      </c>
      <c r="CK24" s="138">
        <f>IFERROR(CJ24/CF24,"-")</f>
        <v>41500</v>
      </c>
      <c r="CL24" s="139"/>
      <c r="CM24" s="139"/>
      <c r="CN24" s="139">
        <v>2</v>
      </c>
      <c r="CO24" s="140">
        <v>3</v>
      </c>
      <c r="CP24" s="141">
        <v>105000</v>
      </c>
      <c r="CQ24" s="141">
        <v>67000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100</v>
      </c>
      <c r="C25" s="203"/>
      <c r="D25" s="203" t="s">
        <v>61</v>
      </c>
      <c r="E25" s="203" t="s">
        <v>62</v>
      </c>
      <c r="F25" s="203" t="s">
        <v>67</v>
      </c>
      <c r="G25" s="203"/>
      <c r="H25" s="90"/>
      <c r="I25" s="90"/>
      <c r="J25" s="188"/>
      <c r="K25" s="81">
        <v>52</v>
      </c>
      <c r="L25" s="81">
        <v>29</v>
      </c>
      <c r="M25" s="81">
        <v>12</v>
      </c>
      <c r="N25" s="91">
        <v>9</v>
      </c>
      <c r="O25" s="92">
        <v>0</v>
      </c>
      <c r="P25" s="93">
        <f>N25+O25</f>
        <v>9</v>
      </c>
      <c r="Q25" s="82">
        <f>IFERROR(P25/M25,"-")</f>
        <v>0.75</v>
      </c>
      <c r="R25" s="81">
        <v>3</v>
      </c>
      <c r="S25" s="81">
        <v>0</v>
      </c>
      <c r="T25" s="82">
        <f>IFERROR(S25/(O25+P25),"-")</f>
        <v>0</v>
      </c>
      <c r="U25" s="182"/>
      <c r="V25" s="84">
        <v>3</v>
      </c>
      <c r="W25" s="82">
        <f>IF(P25=0,"-",V25/P25)</f>
        <v>0.33333333333333</v>
      </c>
      <c r="X25" s="186">
        <v>90000</v>
      </c>
      <c r="Y25" s="187">
        <f>IFERROR(X25/P25,"-")</f>
        <v>10000</v>
      </c>
      <c r="Z25" s="187">
        <f>IFERROR(X25/V25,"-")</f>
        <v>30000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3</v>
      </c>
      <c r="BF25" s="113">
        <f>IF(P25=0,"",IF(BE25=0,"",(BE25/P25)))</f>
        <v>0.33333333333333</v>
      </c>
      <c r="BG25" s="112">
        <v>1</v>
      </c>
      <c r="BH25" s="114">
        <f>IFERROR(BG25/BE25,"-")</f>
        <v>0.33333333333333</v>
      </c>
      <c r="BI25" s="115">
        <v>20000</v>
      </c>
      <c r="BJ25" s="116">
        <f>IFERROR(BI25/BE25,"-")</f>
        <v>6666.6666666667</v>
      </c>
      <c r="BK25" s="117"/>
      <c r="BL25" s="117"/>
      <c r="BM25" s="117">
        <v>1</v>
      </c>
      <c r="BN25" s="119">
        <v>3</v>
      </c>
      <c r="BO25" s="120">
        <f>IF(P25=0,"",IF(BN25=0,"",(BN25/P25)))</f>
        <v>0.33333333333333</v>
      </c>
      <c r="BP25" s="121">
        <v>1</v>
      </c>
      <c r="BQ25" s="122">
        <f>IFERROR(BP25/BN25,"-")</f>
        <v>0.33333333333333</v>
      </c>
      <c r="BR25" s="123">
        <v>55000</v>
      </c>
      <c r="BS25" s="124">
        <f>IFERROR(BR25/BN25,"-")</f>
        <v>18333.333333333</v>
      </c>
      <c r="BT25" s="125"/>
      <c r="BU25" s="125"/>
      <c r="BV25" s="125">
        <v>1</v>
      </c>
      <c r="BW25" s="126">
        <v>3</v>
      </c>
      <c r="BX25" s="127">
        <f>IF(P25=0,"",IF(BW25=0,"",(BW25/P25)))</f>
        <v>0.33333333333333</v>
      </c>
      <c r="BY25" s="128">
        <v>1</v>
      </c>
      <c r="BZ25" s="129">
        <f>IFERROR(BY25/BW25,"-")</f>
        <v>0.33333333333333</v>
      </c>
      <c r="CA25" s="130">
        <v>15000</v>
      </c>
      <c r="CB25" s="131">
        <f>IFERROR(CA25/BW25,"-")</f>
        <v>5000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3</v>
      </c>
      <c r="CP25" s="141">
        <v>90000</v>
      </c>
      <c r="CQ25" s="141">
        <v>55000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0.52307692307692</v>
      </c>
      <c r="B26" s="203" t="s">
        <v>101</v>
      </c>
      <c r="C26" s="203"/>
      <c r="D26" s="203" t="s">
        <v>61</v>
      </c>
      <c r="E26" s="203" t="s">
        <v>62</v>
      </c>
      <c r="F26" s="203" t="s">
        <v>63</v>
      </c>
      <c r="G26" s="203" t="s">
        <v>102</v>
      </c>
      <c r="H26" s="90" t="s">
        <v>65</v>
      </c>
      <c r="I26" s="205" t="s">
        <v>84</v>
      </c>
      <c r="J26" s="188">
        <v>130000</v>
      </c>
      <c r="K26" s="81">
        <v>6</v>
      </c>
      <c r="L26" s="81">
        <v>0</v>
      </c>
      <c r="M26" s="81">
        <v>47</v>
      </c>
      <c r="N26" s="91">
        <v>5</v>
      </c>
      <c r="O26" s="92">
        <v>0</v>
      </c>
      <c r="P26" s="93">
        <f>N26+O26</f>
        <v>5</v>
      </c>
      <c r="Q26" s="82">
        <f>IFERROR(P26/M26,"-")</f>
        <v>0.1063829787234</v>
      </c>
      <c r="R26" s="81">
        <v>1</v>
      </c>
      <c r="S26" s="81">
        <v>2</v>
      </c>
      <c r="T26" s="82">
        <f>IFERROR(S26/(O26+P26),"-")</f>
        <v>0.4</v>
      </c>
      <c r="U26" s="182">
        <f>IFERROR(J26/SUM(P26:P27),"-")</f>
        <v>11818.181818182</v>
      </c>
      <c r="V26" s="84">
        <v>2</v>
      </c>
      <c r="W26" s="82">
        <f>IF(P26=0,"-",V26/P26)</f>
        <v>0.4</v>
      </c>
      <c r="X26" s="186">
        <v>68000</v>
      </c>
      <c r="Y26" s="187">
        <f>IFERROR(X26/P26,"-")</f>
        <v>13600</v>
      </c>
      <c r="Z26" s="187">
        <f>IFERROR(X26/V26,"-")</f>
        <v>34000</v>
      </c>
      <c r="AA26" s="188">
        <f>SUM(X26:X27)-SUM(J26:J27)</f>
        <v>-62000</v>
      </c>
      <c r="AB26" s="85">
        <f>SUM(X26:X27)/SUM(J26:J27)</f>
        <v>0.52307692307692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0.2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0.2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3</v>
      </c>
      <c r="BX26" s="127">
        <f>IF(P26=0,"",IF(BW26=0,"",(BW26/P26)))</f>
        <v>0.6</v>
      </c>
      <c r="BY26" s="128">
        <v>2</v>
      </c>
      <c r="BZ26" s="129">
        <f>IFERROR(BY26/BW26,"-")</f>
        <v>0.66666666666667</v>
      </c>
      <c r="CA26" s="130">
        <v>68000</v>
      </c>
      <c r="CB26" s="131">
        <f>IFERROR(CA26/BW26,"-")</f>
        <v>22666.666666667</v>
      </c>
      <c r="CC26" s="132"/>
      <c r="CD26" s="132">
        <v>1</v>
      </c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68000</v>
      </c>
      <c r="CQ26" s="141">
        <v>58000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103</v>
      </c>
      <c r="C27" s="203"/>
      <c r="D27" s="203" t="s">
        <v>61</v>
      </c>
      <c r="E27" s="203" t="s">
        <v>62</v>
      </c>
      <c r="F27" s="203" t="s">
        <v>67</v>
      </c>
      <c r="G27" s="203"/>
      <c r="H27" s="90"/>
      <c r="I27" s="90"/>
      <c r="J27" s="188"/>
      <c r="K27" s="81">
        <v>26</v>
      </c>
      <c r="L27" s="81">
        <v>23</v>
      </c>
      <c r="M27" s="81">
        <v>2</v>
      </c>
      <c r="N27" s="91">
        <v>6</v>
      </c>
      <c r="O27" s="92">
        <v>0</v>
      </c>
      <c r="P27" s="93">
        <f>N27+O27</f>
        <v>6</v>
      </c>
      <c r="Q27" s="82">
        <f>IFERROR(P27/M27,"-")</f>
        <v>3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0.16666666666667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0.16666666666667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4.3769230769231</v>
      </c>
      <c r="B28" s="203" t="s">
        <v>104</v>
      </c>
      <c r="C28" s="203"/>
      <c r="D28" s="203" t="s">
        <v>76</v>
      </c>
      <c r="E28" s="203" t="s">
        <v>62</v>
      </c>
      <c r="F28" s="203" t="s">
        <v>63</v>
      </c>
      <c r="G28" s="203" t="s">
        <v>102</v>
      </c>
      <c r="H28" s="90" t="s">
        <v>65</v>
      </c>
      <c r="I28" s="90" t="s">
        <v>105</v>
      </c>
      <c r="J28" s="188">
        <v>130000</v>
      </c>
      <c r="K28" s="81">
        <v>7</v>
      </c>
      <c r="L28" s="81">
        <v>0</v>
      </c>
      <c r="M28" s="81">
        <v>37</v>
      </c>
      <c r="N28" s="91">
        <v>5</v>
      </c>
      <c r="O28" s="92">
        <v>0</v>
      </c>
      <c r="P28" s="93">
        <f>N28+O28</f>
        <v>5</v>
      </c>
      <c r="Q28" s="82">
        <f>IFERROR(P28/M28,"-")</f>
        <v>0.13513513513514</v>
      </c>
      <c r="R28" s="81">
        <v>0</v>
      </c>
      <c r="S28" s="81">
        <v>3</v>
      </c>
      <c r="T28" s="82">
        <f>IFERROR(S28/(O28+P28),"-")</f>
        <v>0.6</v>
      </c>
      <c r="U28" s="182">
        <f>IFERROR(J28/SUM(P28:P29),"-")</f>
        <v>8666.6666666667</v>
      </c>
      <c r="V28" s="84">
        <v>1</v>
      </c>
      <c r="W28" s="82">
        <f>IF(P28=0,"-",V28/P28)</f>
        <v>0.2</v>
      </c>
      <c r="X28" s="186">
        <v>153000</v>
      </c>
      <c r="Y28" s="187">
        <f>IFERROR(X28/P28,"-")</f>
        <v>30600</v>
      </c>
      <c r="Z28" s="187">
        <f>IFERROR(X28/V28,"-")</f>
        <v>153000</v>
      </c>
      <c r="AA28" s="188">
        <f>SUM(X28:X29)-SUM(J28:J29)</f>
        <v>439000</v>
      </c>
      <c r="AB28" s="85">
        <f>SUM(X28:X29)/SUM(J28:J29)</f>
        <v>4.3769230769231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0.2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3</v>
      </c>
      <c r="BF28" s="113">
        <f>IF(P28=0,"",IF(BE28=0,"",(BE28/P28)))</f>
        <v>0.6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0.2</v>
      </c>
      <c r="BP28" s="121">
        <v>1</v>
      </c>
      <c r="BQ28" s="122">
        <f>IFERROR(BP28/BN28,"-")</f>
        <v>1</v>
      </c>
      <c r="BR28" s="123">
        <v>153000</v>
      </c>
      <c r="BS28" s="124">
        <f>IFERROR(BR28/BN28,"-")</f>
        <v>153000</v>
      </c>
      <c r="BT28" s="125"/>
      <c r="BU28" s="125"/>
      <c r="BV28" s="125">
        <v>1</v>
      </c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153000</v>
      </c>
      <c r="CQ28" s="141">
        <v>153000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106</v>
      </c>
      <c r="C29" s="203"/>
      <c r="D29" s="203" t="s">
        <v>76</v>
      </c>
      <c r="E29" s="203" t="s">
        <v>62</v>
      </c>
      <c r="F29" s="203" t="s">
        <v>67</v>
      </c>
      <c r="G29" s="203"/>
      <c r="H29" s="90"/>
      <c r="I29" s="90"/>
      <c r="J29" s="188"/>
      <c r="K29" s="81">
        <v>46</v>
      </c>
      <c r="L29" s="81">
        <v>36</v>
      </c>
      <c r="M29" s="81">
        <v>54</v>
      </c>
      <c r="N29" s="91">
        <v>10</v>
      </c>
      <c r="O29" s="92">
        <v>0</v>
      </c>
      <c r="P29" s="93">
        <f>N29+O29</f>
        <v>10</v>
      </c>
      <c r="Q29" s="82">
        <f>IFERROR(P29/M29,"-")</f>
        <v>0.18518518518519</v>
      </c>
      <c r="R29" s="81">
        <v>1</v>
      </c>
      <c r="S29" s="81">
        <v>2</v>
      </c>
      <c r="T29" s="82">
        <f>IFERROR(S29/(O29+P29),"-")</f>
        <v>0.2</v>
      </c>
      <c r="U29" s="182"/>
      <c r="V29" s="84">
        <v>1</v>
      </c>
      <c r="W29" s="82">
        <f>IF(P29=0,"-",V29/P29)</f>
        <v>0.1</v>
      </c>
      <c r="X29" s="186">
        <v>416000</v>
      </c>
      <c r="Y29" s="187">
        <f>IFERROR(X29/P29,"-")</f>
        <v>41600</v>
      </c>
      <c r="Z29" s="187">
        <f>IFERROR(X29/V29,"-")</f>
        <v>416000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2</v>
      </c>
      <c r="AW29" s="107">
        <f>IF(P29=0,"",IF(AV29=0,"",(AV29/P29)))</f>
        <v>0.2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2</v>
      </c>
      <c r="BF29" s="113">
        <f>IF(P29=0,"",IF(BE29=0,"",(BE29/P29)))</f>
        <v>0.2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5</v>
      </c>
      <c r="BX29" s="127">
        <f>IF(P29=0,"",IF(BW29=0,"",(BW29/P29)))</f>
        <v>0.5</v>
      </c>
      <c r="BY29" s="128">
        <v>1</v>
      </c>
      <c r="BZ29" s="129">
        <f>IFERROR(BY29/BW29,"-")</f>
        <v>0.2</v>
      </c>
      <c r="CA29" s="130">
        <v>416000</v>
      </c>
      <c r="CB29" s="131">
        <f>IFERROR(CA29/BW29,"-")</f>
        <v>83200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416000</v>
      </c>
      <c r="CQ29" s="141">
        <v>416000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0.55</v>
      </c>
      <c r="B30" s="203" t="s">
        <v>107</v>
      </c>
      <c r="C30" s="203"/>
      <c r="D30" s="203" t="s">
        <v>76</v>
      </c>
      <c r="E30" s="203" t="s">
        <v>62</v>
      </c>
      <c r="F30" s="203" t="s">
        <v>63</v>
      </c>
      <c r="G30" s="203" t="s">
        <v>108</v>
      </c>
      <c r="H30" s="90" t="s">
        <v>109</v>
      </c>
      <c r="I30" s="204" t="s">
        <v>89</v>
      </c>
      <c r="J30" s="188">
        <v>120000</v>
      </c>
      <c r="K30" s="81">
        <v>15</v>
      </c>
      <c r="L30" s="81">
        <v>0</v>
      </c>
      <c r="M30" s="81">
        <v>57</v>
      </c>
      <c r="N30" s="91">
        <v>11</v>
      </c>
      <c r="O30" s="92">
        <v>1</v>
      </c>
      <c r="P30" s="93">
        <f>N30+O30</f>
        <v>12</v>
      </c>
      <c r="Q30" s="82">
        <f>IFERROR(P30/M30,"-")</f>
        <v>0.21052631578947</v>
      </c>
      <c r="R30" s="81">
        <v>1</v>
      </c>
      <c r="S30" s="81">
        <v>7</v>
      </c>
      <c r="T30" s="82">
        <f>IFERROR(S30/(O30+P30),"-")</f>
        <v>0.53846153846154</v>
      </c>
      <c r="U30" s="182">
        <f>IFERROR(J30/SUM(P30:P31),"-")</f>
        <v>6000</v>
      </c>
      <c r="V30" s="84">
        <v>2</v>
      </c>
      <c r="W30" s="82">
        <f>IF(P30=0,"-",V30/P30)</f>
        <v>0.16666666666667</v>
      </c>
      <c r="X30" s="186">
        <v>50000</v>
      </c>
      <c r="Y30" s="187">
        <f>IFERROR(X30/P30,"-")</f>
        <v>4166.6666666667</v>
      </c>
      <c r="Z30" s="187">
        <f>IFERROR(X30/V30,"-")</f>
        <v>25000</v>
      </c>
      <c r="AA30" s="188">
        <f>SUM(X30:X31)-SUM(J30:J31)</f>
        <v>-54000</v>
      </c>
      <c r="AB30" s="85">
        <f>SUM(X30:X31)/SUM(J30:J31)</f>
        <v>0.55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0.083333333333333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3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7</v>
      </c>
      <c r="BO30" s="120">
        <f>IF(P30=0,"",IF(BN30=0,"",(BN30/P30)))</f>
        <v>0.58333333333333</v>
      </c>
      <c r="BP30" s="121">
        <v>2</v>
      </c>
      <c r="BQ30" s="122">
        <f>IFERROR(BP30/BN30,"-")</f>
        <v>0.28571428571429</v>
      </c>
      <c r="BR30" s="123">
        <v>50000</v>
      </c>
      <c r="BS30" s="124">
        <f>IFERROR(BR30/BN30,"-")</f>
        <v>7142.8571428571</v>
      </c>
      <c r="BT30" s="125"/>
      <c r="BU30" s="125"/>
      <c r="BV30" s="125">
        <v>2</v>
      </c>
      <c r="BW30" s="126">
        <v>1</v>
      </c>
      <c r="BX30" s="127">
        <f>IF(P30=0,"",IF(BW30=0,"",(BW30/P30)))</f>
        <v>0.083333333333333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50000</v>
      </c>
      <c r="CQ30" s="141">
        <v>34000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110</v>
      </c>
      <c r="C31" s="203"/>
      <c r="D31" s="203" t="s">
        <v>76</v>
      </c>
      <c r="E31" s="203" t="s">
        <v>62</v>
      </c>
      <c r="F31" s="203" t="s">
        <v>67</v>
      </c>
      <c r="G31" s="203"/>
      <c r="H31" s="90"/>
      <c r="I31" s="90"/>
      <c r="J31" s="188"/>
      <c r="K31" s="81">
        <v>41</v>
      </c>
      <c r="L31" s="81">
        <v>29</v>
      </c>
      <c r="M31" s="81">
        <v>6</v>
      </c>
      <c r="N31" s="91">
        <v>8</v>
      </c>
      <c r="O31" s="92">
        <v>0</v>
      </c>
      <c r="P31" s="93">
        <f>N31+O31</f>
        <v>8</v>
      </c>
      <c r="Q31" s="82">
        <f>IFERROR(P31/M31,"-")</f>
        <v>1.3333333333333</v>
      </c>
      <c r="R31" s="81">
        <v>0</v>
      </c>
      <c r="S31" s="81">
        <v>2</v>
      </c>
      <c r="T31" s="82">
        <f>IFERROR(S31/(O31+P31),"-")</f>
        <v>0.25</v>
      </c>
      <c r="U31" s="182"/>
      <c r="V31" s="84">
        <v>3</v>
      </c>
      <c r="W31" s="82">
        <f>IF(P31=0,"-",V31/P31)</f>
        <v>0.375</v>
      </c>
      <c r="X31" s="186">
        <v>16000</v>
      </c>
      <c r="Y31" s="187">
        <f>IFERROR(X31/P31,"-")</f>
        <v>2000</v>
      </c>
      <c r="Z31" s="187">
        <f>IFERROR(X31/V31,"-")</f>
        <v>5333.3333333333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3</v>
      </c>
      <c r="BF31" s="113">
        <f>IF(P31=0,"",IF(BE31=0,"",(BE31/P31)))</f>
        <v>0.375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0.375</v>
      </c>
      <c r="BP31" s="121">
        <v>1</v>
      </c>
      <c r="BQ31" s="122">
        <f>IFERROR(BP31/BN31,"-")</f>
        <v>0.33333333333333</v>
      </c>
      <c r="BR31" s="123">
        <v>3000</v>
      </c>
      <c r="BS31" s="124">
        <f>IFERROR(BR31/BN31,"-")</f>
        <v>1000</v>
      </c>
      <c r="BT31" s="125">
        <v>1</v>
      </c>
      <c r="BU31" s="125"/>
      <c r="BV31" s="125"/>
      <c r="BW31" s="126">
        <v>2</v>
      </c>
      <c r="BX31" s="127">
        <f>IF(P31=0,"",IF(BW31=0,"",(BW31/P31)))</f>
        <v>0.25</v>
      </c>
      <c r="BY31" s="128">
        <v>2</v>
      </c>
      <c r="BZ31" s="129">
        <f>IFERROR(BY31/BW31,"-")</f>
        <v>1</v>
      </c>
      <c r="CA31" s="130">
        <v>13000</v>
      </c>
      <c r="CB31" s="131">
        <f>IFERROR(CA31/BW31,"-")</f>
        <v>6500</v>
      </c>
      <c r="CC31" s="132">
        <v>1</v>
      </c>
      <c r="CD31" s="132">
        <v>1</v>
      </c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3</v>
      </c>
      <c r="CP31" s="141">
        <v>16000</v>
      </c>
      <c r="CQ31" s="141">
        <v>10000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0.0375</v>
      </c>
      <c r="B32" s="203" t="s">
        <v>111</v>
      </c>
      <c r="C32" s="203"/>
      <c r="D32" s="203" t="s">
        <v>61</v>
      </c>
      <c r="E32" s="203" t="s">
        <v>62</v>
      </c>
      <c r="F32" s="203" t="s">
        <v>63</v>
      </c>
      <c r="G32" s="203" t="s">
        <v>112</v>
      </c>
      <c r="H32" s="90" t="s">
        <v>65</v>
      </c>
      <c r="I32" s="205" t="s">
        <v>113</v>
      </c>
      <c r="J32" s="188">
        <v>80000</v>
      </c>
      <c r="K32" s="81">
        <v>13</v>
      </c>
      <c r="L32" s="81">
        <v>0</v>
      </c>
      <c r="M32" s="81">
        <v>67</v>
      </c>
      <c r="N32" s="91">
        <v>5</v>
      </c>
      <c r="O32" s="92">
        <v>0</v>
      </c>
      <c r="P32" s="93">
        <f>N32+O32</f>
        <v>5</v>
      </c>
      <c r="Q32" s="82">
        <f>IFERROR(P32/M32,"-")</f>
        <v>0.074626865671642</v>
      </c>
      <c r="R32" s="81">
        <v>0</v>
      </c>
      <c r="S32" s="81">
        <v>3</v>
      </c>
      <c r="T32" s="82">
        <f>IFERROR(S32/(O32+P32),"-")</f>
        <v>0.6</v>
      </c>
      <c r="U32" s="182">
        <f>IFERROR(J32/SUM(P32:P33),"-")</f>
        <v>11428.571428571</v>
      </c>
      <c r="V32" s="84">
        <v>1</v>
      </c>
      <c r="W32" s="82">
        <f>IF(P32=0,"-",V32/P32)</f>
        <v>0.2</v>
      </c>
      <c r="X32" s="186">
        <v>3000</v>
      </c>
      <c r="Y32" s="187">
        <f>IFERROR(X32/P32,"-")</f>
        <v>600</v>
      </c>
      <c r="Z32" s="187">
        <f>IFERROR(X32/V32,"-")</f>
        <v>3000</v>
      </c>
      <c r="AA32" s="188">
        <f>SUM(X32:X33)-SUM(J32:J33)</f>
        <v>-77000</v>
      </c>
      <c r="AB32" s="85">
        <f>SUM(X32:X33)/SUM(J32:J33)</f>
        <v>0.0375</v>
      </c>
      <c r="AC32" s="79"/>
      <c r="AD32" s="94">
        <v>1</v>
      </c>
      <c r="AE32" s="95">
        <f>IF(P32=0,"",IF(AD32=0,"",(AD32/P32)))</f>
        <v>0.2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0.2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2</v>
      </c>
      <c r="BX32" s="127">
        <f>IF(P32=0,"",IF(BW32=0,"",(BW32/P32)))</f>
        <v>0.4</v>
      </c>
      <c r="BY32" s="128">
        <v>1</v>
      </c>
      <c r="BZ32" s="129">
        <f>IFERROR(BY32/BW32,"-")</f>
        <v>0.5</v>
      </c>
      <c r="CA32" s="130">
        <v>3000</v>
      </c>
      <c r="CB32" s="131">
        <f>IFERROR(CA32/BW32,"-")</f>
        <v>1500</v>
      </c>
      <c r="CC32" s="132">
        <v>1</v>
      </c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3000</v>
      </c>
      <c r="CQ32" s="141">
        <v>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114</v>
      </c>
      <c r="C33" s="203"/>
      <c r="D33" s="203" t="s">
        <v>61</v>
      </c>
      <c r="E33" s="203" t="s">
        <v>62</v>
      </c>
      <c r="F33" s="203" t="s">
        <v>67</v>
      </c>
      <c r="G33" s="203"/>
      <c r="H33" s="90"/>
      <c r="I33" s="90"/>
      <c r="J33" s="188"/>
      <c r="K33" s="81">
        <v>17</v>
      </c>
      <c r="L33" s="81">
        <v>16</v>
      </c>
      <c r="M33" s="81">
        <v>3</v>
      </c>
      <c r="N33" s="91">
        <v>2</v>
      </c>
      <c r="O33" s="92">
        <v>0</v>
      </c>
      <c r="P33" s="93">
        <f>N33+O33</f>
        <v>2</v>
      </c>
      <c r="Q33" s="82">
        <f>IFERROR(P33/M33,"-")</f>
        <v>0.66666666666667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0.6625</v>
      </c>
      <c r="B34" s="203" t="s">
        <v>115</v>
      </c>
      <c r="C34" s="203"/>
      <c r="D34" s="203" t="s">
        <v>76</v>
      </c>
      <c r="E34" s="203" t="s">
        <v>62</v>
      </c>
      <c r="F34" s="203" t="s">
        <v>63</v>
      </c>
      <c r="G34" s="203" t="s">
        <v>112</v>
      </c>
      <c r="H34" s="90" t="s">
        <v>65</v>
      </c>
      <c r="I34" s="204" t="s">
        <v>89</v>
      </c>
      <c r="J34" s="188">
        <v>80000</v>
      </c>
      <c r="K34" s="81">
        <v>15</v>
      </c>
      <c r="L34" s="81">
        <v>0</v>
      </c>
      <c r="M34" s="81">
        <v>28</v>
      </c>
      <c r="N34" s="91">
        <v>8</v>
      </c>
      <c r="O34" s="92">
        <v>0</v>
      </c>
      <c r="P34" s="93">
        <f>N34+O34</f>
        <v>8</v>
      </c>
      <c r="Q34" s="82">
        <f>IFERROR(P34/M34,"-")</f>
        <v>0.28571428571429</v>
      </c>
      <c r="R34" s="81">
        <v>2</v>
      </c>
      <c r="S34" s="81">
        <v>1</v>
      </c>
      <c r="T34" s="82">
        <f>IFERROR(S34/(O34+P34),"-")</f>
        <v>0.125</v>
      </c>
      <c r="U34" s="182">
        <f>IFERROR(J34/SUM(P34:P35),"-")</f>
        <v>7272.7272727273</v>
      </c>
      <c r="V34" s="84">
        <v>2</v>
      </c>
      <c r="W34" s="82">
        <f>IF(P34=0,"-",V34/P34)</f>
        <v>0.25</v>
      </c>
      <c r="X34" s="186">
        <v>38000</v>
      </c>
      <c r="Y34" s="187">
        <f>IFERROR(X34/P34,"-")</f>
        <v>4750</v>
      </c>
      <c r="Z34" s="187">
        <f>IFERROR(X34/V34,"-")</f>
        <v>19000</v>
      </c>
      <c r="AA34" s="188">
        <f>SUM(X34:X35)-SUM(J34:J35)</f>
        <v>-27000</v>
      </c>
      <c r="AB34" s="85">
        <f>SUM(X34:X35)/SUM(J34:J35)</f>
        <v>0.6625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0.25</v>
      </c>
      <c r="BP34" s="121">
        <v>1</v>
      </c>
      <c r="BQ34" s="122">
        <f>IFERROR(BP34/BN34,"-")</f>
        <v>0.5</v>
      </c>
      <c r="BR34" s="123">
        <v>3000</v>
      </c>
      <c r="BS34" s="124">
        <f>IFERROR(BR34/BN34,"-")</f>
        <v>1500</v>
      </c>
      <c r="BT34" s="125">
        <v>1</v>
      </c>
      <c r="BU34" s="125"/>
      <c r="BV34" s="125"/>
      <c r="BW34" s="126">
        <v>5</v>
      </c>
      <c r="BX34" s="127">
        <f>IF(P34=0,"",IF(BW34=0,"",(BW34/P34)))</f>
        <v>0.625</v>
      </c>
      <c r="BY34" s="128">
        <v>1</v>
      </c>
      <c r="BZ34" s="129">
        <f>IFERROR(BY34/BW34,"-")</f>
        <v>0.2</v>
      </c>
      <c r="CA34" s="130">
        <v>35000</v>
      </c>
      <c r="CB34" s="131">
        <f>IFERROR(CA34/BW34,"-")</f>
        <v>7000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38000</v>
      </c>
      <c r="CQ34" s="141">
        <v>35000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116</v>
      </c>
      <c r="C35" s="203"/>
      <c r="D35" s="203" t="s">
        <v>76</v>
      </c>
      <c r="E35" s="203" t="s">
        <v>62</v>
      </c>
      <c r="F35" s="203" t="s">
        <v>67</v>
      </c>
      <c r="G35" s="203"/>
      <c r="H35" s="90"/>
      <c r="I35" s="90"/>
      <c r="J35" s="188"/>
      <c r="K35" s="81">
        <v>27</v>
      </c>
      <c r="L35" s="81">
        <v>22</v>
      </c>
      <c r="M35" s="81">
        <v>4</v>
      </c>
      <c r="N35" s="91">
        <v>3</v>
      </c>
      <c r="O35" s="92">
        <v>0</v>
      </c>
      <c r="P35" s="93">
        <f>N35+O35</f>
        <v>3</v>
      </c>
      <c r="Q35" s="82">
        <f>IFERROR(P35/M35,"-")</f>
        <v>0.75</v>
      </c>
      <c r="R35" s="81">
        <v>0</v>
      </c>
      <c r="S35" s="81">
        <v>1</v>
      </c>
      <c r="T35" s="82">
        <f>IFERROR(S35/(O35+P35),"-")</f>
        <v>0.33333333333333</v>
      </c>
      <c r="U35" s="182"/>
      <c r="V35" s="84">
        <v>1</v>
      </c>
      <c r="W35" s="82">
        <f>IF(P35=0,"-",V35/P35)</f>
        <v>0.33333333333333</v>
      </c>
      <c r="X35" s="186">
        <v>15000</v>
      </c>
      <c r="Y35" s="187">
        <f>IFERROR(X35/P35,"-")</f>
        <v>5000</v>
      </c>
      <c r="Z35" s="187">
        <f>IFERROR(X35/V35,"-")</f>
        <v>15000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0.33333333333333</v>
      </c>
      <c r="BP35" s="121">
        <v>1</v>
      </c>
      <c r="BQ35" s="122">
        <f>IFERROR(BP35/BN35,"-")</f>
        <v>1</v>
      </c>
      <c r="BR35" s="123">
        <v>15000</v>
      </c>
      <c r="BS35" s="124">
        <f>IFERROR(BR35/BN35,"-")</f>
        <v>15000</v>
      </c>
      <c r="BT35" s="125"/>
      <c r="BU35" s="125"/>
      <c r="BV35" s="125">
        <v>1</v>
      </c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0.33333333333333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1</v>
      </c>
      <c r="CP35" s="141">
        <v>15000</v>
      </c>
      <c r="CQ35" s="141">
        <v>15000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</v>
      </c>
      <c r="B36" s="203" t="s">
        <v>117</v>
      </c>
      <c r="C36" s="203"/>
      <c r="D36" s="203" t="s">
        <v>118</v>
      </c>
      <c r="E36" s="203" t="s">
        <v>119</v>
      </c>
      <c r="F36" s="203" t="s">
        <v>63</v>
      </c>
      <c r="G36" s="203" t="s">
        <v>87</v>
      </c>
      <c r="H36" s="90" t="s">
        <v>120</v>
      </c>
      <c r="I36" s="90" t="s">
        <v>121</v>
      </c>
      <c r="J36" s="188">
        <v>50000</v>
      </c>
      <c r="K36" s="81">
        <v>16</v>
      </c>
      <c r="L36" s="81">
        <v>0</v>
      </c>
      <c r="M36" s="81">
        <v>33</v>
      </c>
      <c r="N36" s="91">
        <v>5</v>
      </c>
      <c r="O36" s="92">
        <v>0</v>
      </c>
      <c r="P36" s="93">
        <f>N36+O36</f>
        <v>5</v>
      </c>
      <c r="Q36" s="82">
        <f>IFERROR(P36/M36,"-")</f>
        <v>0.15151515151515</v>
      </c>
      <c r="R36" s="81">
        <v>0</v>
      </c>
      <c r="S36" s="81">
        <v>1</v>
      </c>
      <c r="T36" s="82">
        <f>IFERROR(S36/(O36+P36),"-")</f>
        <v>0.2</v>
      </c>
      <c r="U36" s="182">
        <f>IFERROR(J36/SUM(P36:P37),"-")</f>
        <v>8333.3333333333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-50000</v>
      </c>
      <c r="AB36" s="85">
        <f>SUM(X36:X37)/SUM(J36:J37)</f>
        <v>0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2</v>
      </c>
      <c r="AW36" s="107">
        <f>IF(P36=0,"",IF(AV36=0,"",(AV36/P36)))</f>
        <v>0.4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0.2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0.4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122</v>
      </c>
      <c r="C37" s="203"/>
      <c r="D37" s="203" t="s">
        <v>118</v>
      </c>
      <c r="E37" s="203" t="s">
        <v>119</v>
      </c>
      <c r="F37" s="203" t="s">
        <v>67</v>
      </c>
      <c r="G37" s="203"/>
      <c r="H37" s="90"/>
      <c r="I37" s="90"/>
      <c r="J37" s="188"/>
      <c r="K37" s="81">
        <v>7</v>
      </c>
      <c r="L37" s="81">
        <v>7</v>
      </c>
      <c r="M37" s="81">
        <v>0</v>
      </c>
      <c r="N37" s="91">
        <v>1</v>
      </c>
      <c r="O37" s="92">
        <v>0</v>
      </c>
      <c r="P37" s="93">
        <f>N37+O37</f>
        <v>1</v>
      </c>
      <c r="Q37" s="82" t="str">
        <f>IFERROR(P37/M37,"-")</f>
        <v>-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1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0.2</v>
      </c>
      <c r="B38" s="203" t="s">
        <v>123</v>
      </c>
      <c r="C38" s="203"/>
      <c r="D38" s="203" t="s">
        <v>124</v>
      </c>
      <c r="E38" s="203" t="s">
        <v>125</v>
      </c>
      <c r="F38" s="203" t="s">
        <v>63</v>
      </c>
      <c r="G38" s="203" t="s">
        <v>87</v>
      </c>
      <c r="H38" s="90" t="s">
        <v>120</v>
      </c>
      <c r="I38" s="90" t="s">
        <v>126</v>
      </c>
      <c r="J38" s="188">
        <v>50000</v>
      </c>
      <c r="K38" s="81">
        <v>6</v>
      </c>
      <c r="L38" s="81">
        <v>0</v>
      </c>
      <c r="M38" s="81">
        <v>21</v>
      </c>
      <c r="N38" s="91">
        <v>1</v>
      </c>
      <c r="O38" s="92">
        <v>0</v>
      </c>
      <c r="P38" s="93">
        <f>N38+O38</f>
        <v>1</v>
      </c>
      <c r="Q38" s="82">
        <f>IFERROR(P38/M38,"-")</f>
        <v>0.047619047619048</v>
      </c>
      <c r="R38" s="81">
        <v>0</v>
      </c>
      <c r="S38" s="81">
        <v>0</v>
      </c>
      <c r="T38" s="82">
        <f>IFERROR(S38/(O38+P38),"-")</f>
        <v>0</v>
      </c>
      <c r="U38" s="182">
        <f>IFERROR(J38/SUM(P38:P39),"-")</f>
        <v>10000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-40000</v>
      </c>
      <c r="AB38" s="85">
        <f>SUM(X38:X39)/SUM(J38:J39)</f>
        <v>0.2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1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127</v>
      </c>
      <c r="C39" s="203"/>
      <c r="D39" s="203" t="s">
        <v>124</v>
      </c>
      <c r="E39" s="203" t="s">
        <v>125</v>
      </c>
      <c r="F39" s="203" t="s">
        <v>67</v>
      </c>
      <c r="G39" s="203"/>
      <c r="H39" s="90"/>
      <c r="I39" s="90"/>
      <c r="J39" s="188"/>
      <c r="K39" s="81">
        <v>14</v>
      </c>
      <c r="L39" s="81">
        <v>10</v>
      </c>
      <c r="M39" s="81">
        <v>1</v>
      </c>
      <c r="N39" s="91">
        <v>4</v>
      </c>
      <c r="O39" s="92">
        <v>0</v>
      </c>
      <c r="P39" s="93">
        <f>N39+O39</f>
        <v>4</v>
      </c>
      <c r="Q39" s="82">
        <f>IFERROR(P39/M39,"-")</f>
        <v>4</v>
      </c>
      <c r="R39" s="81">
        <v>1</v>
      </c>
      <c r="S39" s="81">
        <v>1</v>
      </c>
      <c r="T39" s="82">
        <f>IFERROR(S39/(O39+P39),"-")</f>
        <v>0.25</v>
      </c>
      <c r="U39" s="182"/>
      <c r="V39" s="84">
        <v>2</v>
      </c>
      <c r="W39" s="82">
        <f>IF(P39=0,"-",V39/P39)</f>
        <v>0.5</v>
      </c>
      <c r="X39" s="186">
        <v>10000</v>
      </c>
      <c r="Y39" s="187">
        <f>IFERROR(X39/P39,"-")</f>
        <v>2500</v>
      </c>
      <c r="Z39" s="187">
        <f>IFERROR(X39/V39,"-")</f>
        <v>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0.25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3</v>
      </c>
      <c r="BX39" s="127">
        <f>IF(P39=0,"",IF(BW39=0,"",(BW39/P39)))</f>
        <v>0.75</v>
      </c>
      <c r="BY39" s="128">
        <v>2</v>
      </c>
      <c r="BZ39" s="129">
        <f>IFERROR(BY39/BW39,"-")</f>
        <v>0.66666666666667</v>
      </c>
      <c r="CA39" s="130">
        <v>10000</v>
      </c>
      <c r="CB39" s="131">
        <f>IFERROR(CA39/BW39,"-")</f>
        <v>3333.3333333333</v>
      </c>
      <c r="CC39" s="132">
        <v>2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10000</v>
      </c>
      <c r="CQ39" s="141">
        <v>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3.5</v>
      </c>
      <c r="B40" s="203" t="s">
        <v>128</v>
      </c>
      <c r="C40" s="203"/>
      <c r="D40" s="203" t="s">
        <v>129</v>
      </c>
      <c r="E40" s="203" t="s">
        <v>130</v>
      </c>
      <c r="F40" s="203" t="s">
        <v>63</v>
      </c>
      <c r="G40" s="203" t="s">
        <v>87</v>
      </c>
      <c r="H40" s="90" t="s">
        <v>120</v>
      </c>
      <c r="I40" s="90" t="s">
        <v>131</v>
      </c>
      <c r="J40" s="188">
        <v>50000</v>
      </c>
      <c r="K40" s="81">
        <v>6</v>
      </c>
      <c r="L40" s="81">
        <v>0</v>
      </c>
      <c r="M40" s="81">
        <v>31</v>
      </c>
      <c r="N40" s="91">
        <v>4</v>
      </c>
      <c r="O40" s="92">
        <v>0</v>
      </c>
      <c r="P40" s="93">
        <f>N40+O40</f>
        <v>4</v>
      </c>
      <c r="Q40" s="82">
        <f>IFERROR(P40/M40,"-")</f>
        <v>0.12903225806452</v>
      </c>
      <c r="R40" s="81">
        <v>0</v>
      </c>
      <c r="S40" s="81">
        <v>2</v>
      </c>
      <c r="T40" s="82">
        <f>IFERROR(S40/(O40+P40),"-")</f>
        <v>0.5</v>
      </c>
      <c r="U40" s="182">
        <f>IFERROR(J40/SUM(P40:P41),"-")</f>
        <v>5000</v>
      </c>
      <c r="V40" s="84">
        <v>1</v>
      </c>
      <c r="W40" s="82">
        <f>IF(P40=0,"-",V40/P40)</f>
        <v>0.25</v>
      </c>
      <c r="X40" s="186">
        <v>175000</v>
      </c>
      <c r="Y40" s="187">
        <f>IFERROR(X40/P40,"-")</f>
        <v>43750</v>
      </c>
      <c r="Z40" s="187">
        <f>IFERROR(X40/V40,"-")</f>
        <v>175000</v>
      </c>
      <c r="AA40" s="188">
        <f>SUM(X40:X41)-SUM(J40:J41)</f>
        <v>125000</v>
      </c>
      <c r="AB40" s="85">
        <f>SUM(X40:X41)/SUM(J40:J41)</f>
        <v>3.5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3</v>
      </c>
      <c r="BO40" s="120">
        <f>IF(P40=0,"",IF(BN40=0,"",(BN40/P40)))</f>
        <v>0.75</v>
      </c>
      <c r="BP40" s="121">
        <v>1</v>
      </c>
      <c r="BQ40" s="122">
        <f>IFERROR(BP40/BN40,"-")</f>
        <v>0.33333333333333</v>
      </c>
      <c r="BR40" s="123">
        <v>175000</v>
      </c>
      <c r="BS40" s="124">
        <f>IFERROR(BR40/BN40,"-")</f>
        <v>58333.333333333</v>
      </c>
      <c r="BT40" s="125"/>
      <c r="BU40" s="125"/>
      <c r="BV40" s="125">
        <v>1</v>
      </c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175000</v>
      </c>
      <c r="CQ40" s="141">
        <v>175000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/>
      <c r="B41" s="203" t="s">
        <v>132</v>
      </c>
      <c r="C41" s="203"/>
      <c r="D41" s="203" t="s">
        <v>129</v>
      </c>
      <c r="E41" s="203" t="s">
        <v>130</v>
      </c>
      <c r="F41" s="203" t="s">
        <v>67</v>
      </c>
      <c r="G41" s="203"/>
      <c r="H41" s="90"/>
      <c r="I41" s="90"/>
      <c r="J41" s="188"/>
      <c r="K41" s="81">
        <v>15</v>
      </c>
      <c r="L41" s="81">
        <v>14</v>
      </c>
      <c r="M41" s="81">
        <v>5</v>
      </c>
      <c r="N41" s="91">
        <v>6</v>
      </c>
      <c r="O41" s="92">
        <v>0</v>
      </c>
      <c r="P41" s="93">
        <f>N41+O41</f>
        <v>6</v>
      </c>
      <c r="Q41" s="82">
        <f>IFERROR(P41/M41,"-")</f>
        <v>1.2</v>
      </c>
      <c r="R41" s="81">
        <v>0</v>
      </c>
      <c r="S41" s="81">
        <v>1</v>
      </c>
      <c r="T41" s="82">
        <f>IFERROR(S41/(O41+P41),"-")</f>
        <v>0.16666666666667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0.16666666666667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2</v>
      </c>
      <c r="BF41" s="113">
        <f>IF(P41=0,"",IF(BE41=0,"",(BE41/P41)))</f>
        <v>0.33333333333333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0.16666666666667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0.28</v>
      </c>
      <c r="B42" s="203" t="s">
        <v>133</v>
      </c>
      <c r="C42" s="203"/>
      <c r="D42" s="203" t="s">
        <v>134</v>
      </c>
      <c r="E42" s="203" t="s">
        <v>135</v>
      </c>
      <c r="F42" s="203" t="s">
        <v>63</v>
      </c>
      <c r="G42" s="203" t="s">
        <v>87</v>
      </c>
      <c r="H42" s="90" t="s">
        <v>120</v>
      </c>
      <c r="I42" s="205" t="s">
        <v>84</v>
      </c>
      <c r="J42" s="188">
        <v>50000</v>
      </c>
      <c r="K42" s="81">
        <v>1</v>
      </c>
      <c r="L42" s="81">
        <v>0</v>
      </c>
      <c r="M42" s="81">
        <v>15</v>
      </c>
      <c r="N42" s="91">
        <v>1</v>
      </c>
      <c r="O42" s="92">
        <v>0</v>
      </c>
      <c r="P42" s="93">
        <f>N42+O42</f>
        <v>1</v>
      </c>
      <c r="Q42" s="82">
        <f>IFERROR(P42/M42,"-")</f>
        <v>0.066666666666667</v>
      </c>
      <c r="R42" s="81">
        <v>0</v>
      </c>
      <c r="S42" s="81">
        <v>0</v>
      </c>
      <c r="T42" s="82">
        <f>IFERROR(S42/(O42+P42),"-")</f>
        <v>0</v>
      </c>
      <c r="U42" s="182">
        <f>IFERROR(J42/SUM(P42:P43),"-")</f>
        <v>6250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-36000</v>
      </c>
      <c r="AB42" s="85">
        <f>SUM(X42:X43)/SUM(J42:J43)</f>
        <v>0.28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1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136</v>
      </c>
      <c r="C43" s="203"/>
      <c r="D43" s="203" t="s">
        <v>134</v>
      </c>
      <c r="E43" s="203" t="s">
        <v>135</v>
      </c>
      <c r="F43" s="203" t="s">
        <v>67</v>
      </c>
      <c r="G43" s="203"/>
      <c r="H43" s="90"/>
      <c r="I43" s="90"/>
      <c r="J43" s="188"/>
      <c r="K43" s="81">
        <v>27</v>
      </c>
      <c r="L43" s="81">
        <v>18</v>
      </c>
      <c r="M43" s="81">
        <v>10</v>
      </c>
      <c r="N43" s="91">
        <v>7</v>
      </c>
      <c r="O43" s="92">
        <v>0</v>
      </c>
      <c r="P43" s="93">
        <f>N43+O43</f>
        <v>7</v>
      </c>
      <c r="Q43" s="82">
        <f>IFERROR(P43/M43,"-")</f>
        <v>0.7</v>
      </c>
      <c r="R43" s="81">
        <v>1</v>
      </c>
      <c r="S43" s="81">
        <v>2</v>
      </c>
      <c r="T43" s="82">
        <f>IFERROR(S43/(O43+P43),"-")</f>
        <v>0.28571428571429</v>
      </c>
      <c r="U43" s="182"/>
      <c r="V43" s="84">
        <v>1</v>
      </c>
      <c r="W43" s="82">
        <f>IF(P43=0,"-",V43/P43)</f>
        <v>0.14285714285714</v>
      </c>
      <c r="X43" s="186">
        <v>14000</v>
      </c>
      <c r="Y43" s="187">
        <f>IFERROR(X43/P43,"-")</f>
        <v>2000</v>
      </c>
      <c r="Z43" s="187">
        <f>IFERROR(X43/V43,"-")</f>
        <v>14000</v>
      </c>
      <c r="AA43" s="188"/>
      <c r="AB43" s="85"/>
      <c r="AC43" s="79"/>
      <c r="AD43" s="94">
        <v>1</v>
      </c>
      <c r="AE43" s="95">
        <f>IF(P43=0,"",IF(AD43=0,"",(AD43/P43)))</f>
        <v>0.14285714285714</v>
      </c>
      <c r="AF43" s="94"/>
      <c r="AG43" s="96">
        <f>IFERROR(AF43/AD43,"-")</f>
        <v>0</v>
      </c>
      <c r="AH43" s="97"/>
      <c r="AI43" s="98">
        <f>IFERROR(AH43/AD43,"-")</f>
        <v>0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0.14285714285714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5</v>
      </c>
      <c r="BO43" s="120">
        <f>IF(P43=0,"",IF(BN43=0,"",(BN43/P43)))</f>
        <v>0.71428571428571</v>
      </c>
      <c r="BP43" s="121">
        <v>1</v>
      </c>
      <c r="BQ43" s="122">
        <f>IFERROR(BP43/BN43,"-")</f>
        <v>0.2</v>
      </c>
      <c r="BR43" s="123">
        <v>14000</v>
      </c>
      <c r="BS43" s="124">
        <f>IFERROR(BR43/BN43,"-")</f>
        <v>2800</v>
      </c>
      <c r="BT43" s="125"/>
      <c r="BU43" s="125"/>
      <c r="BV43" s="125">
        <v>1</v>
      </c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14000</v>
      </c>
      <c r="CQ43" s="141">
        <v>14000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3.6666666666667</v>
      </c>
      <c r="B44" s="203" t="s">
        <v>137</v>
      </c>
      <c r="C44" s="203"/>
      <c r="D44" s="203" t="s">
        <v>138</v>
      </c>
      <c r="E44" s="203" t="s">
        <v>139</v>
      </c>
      <c r="F44" s="203" t="s">
        <v>63</v>
      </c>
      <c r="G44" s="203" t="s">
        <v>64</v>
      </c>
      <c r="H44" s="90" t="s">
        <v>140</v>
      </c>
      <c r="I44" s="205" t="s">
        <v>113</v>
      </c>
      <c r="J44" s="188">
        <v>30000</v>
      </c>
      <c r="K44" s="81">
        <v>3</v>
      </c>
      <c r="L44" s="81">
        <v>0</v>
      </c>
      <c r="M44" s="81">
        <v>30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>
        <f>IFERROR(J44/SUM(P44:P45),"-")</f>
        <v>10000</v>
      </c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>
        <f>SUM(X44:X45)-SUM(J44:J45)</f>
        <v>80000</v>
      </c>
      <c r="AB44" s="85">
        <f>SUM(X44:X45)/SUM(J44:J45)</f>
        <v>3.6666666666667</v>
      </c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141</v>
      </c>
      <c r="C45" s="203"/>
      <c r="D45" s="203" t="s">
        <v>138</v>
      </c>
      <c r="E45" s="203" t="s">
        <v>139</v>
      </c>
      <c r="F45" s="203" t="s">
        <v>67</v>
      </c>
      <c r="G45" s="203"/>
      <c r="H45" s="90"/>
      <c r="I45" s="90"/>
      <c r="J45" s="188"/>
      <c r="K45" s="81">
        <v>42</v>
      </c>
      <c r="L45" s="81">
        <v>13</v>
      </c>
      <c r="M45" s="81">
        <v>5</v>
      </c>
      <c r="N45" s="91">
        <v>3</v>
      </c>
      <c r="O45" s="92">
        <v>0</v>
      </c>
      <c r="P45" s="93">
        <f>N45+O45</f>
        <v>3</v>
      </c>
      <c r="Q45" s="82">
        <f>IFERROR(P45/M45,"-")</f>
        <v>0.6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0.33333333333333</v>
      </c>
      <c r="X45" s="186">
        <v>110000</v>
      </c>
      <c r="Y45" s="187">
        <f>IFERROR(X45/P45,"-")</f>
        <v>36666.666666667</v>
      </c>
      <c r="Z45" s="187">
        <f>IFERROR(X45/V45,"-")</f>
        <v>110000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2</v>
      </c>
      <c r="BX45" s="127">
        <f>IF(P45=0,"",IF(BW45=0,"",(BW45/P45)))</f>
        <v>0.66666666666667</v>
      </c>
      <c r="BY45" s="128">
        <v>1</v>
      </c>
      <c r="BZ45" s="129">
        <f>IFERROR(BY45/BW45,"-")</f>
        <v>0.5</v>
      </c>
      <c r="CA45" s="130">
        <v>110000</v>
      </c>
      <c r="CB45" s="131">
        <f>IFERROR(CA45/BW45,"-")</f>
        <v>55000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110000</v>
      </c>
      <c r="CQ45" s="141">
        <v>110000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0.1</v>
      </c>
      <c r="B46" s="203" t="s">
        <v>142</v>
      </c>
      <c r="C46" s="203"/>
      <c r="D46" s="203" t="s">
        <v>138</v>
      </c>
      <c r="E46" s="203" t="s">
        <v>143</v>
      </c>
      <c r="F46" s="203" t="s">
        <v>63</v>
      </c>
      <c r="G46" s="203" t="s">
        <v>64</v>
      </c>
      <c r="H46" s="90" t="s">
        <v>140</v>
      </c>
      <c r="I46" s="204" t="s">
        <v>81</v>
      </c>
      <c r="J46" s="188">
        <v>30000</v>
      </c>
      <c r="K46" s="81">
        <v>3</v>
      </c>
      <c r="L46" s="81">
        <v>0</v>
      </c>
      <c r="M46" s="81">
        <v>31</v>
      </c>
      <c r="N46" s="91">
        <v>2</v>
      </c>
      <c r="O46" s="92">
        <v>0</v>
      </c>
      <c r="P46" s="93">
        <f>N46+O46</f>
        <v>2</v>
      </c>
      <c r="Q46" s="82">
        <f>IFERROR(P46/M46,"-")</f>
        <v>0.064516129032258</v>
      </c>
      <c r="R46" s="81">
        <v>1</v>
      </c>
      <c r="S46" s="81">
        <v>0</v>
      </c>
      <c r="T46" s="82">
        <f>IFERROR(S46/(O46+P46),"-")</f>
        <v>0</v>
      </c>
      <c r="U46" s="182">
        <f>IFERROR(J46/SUM(P46:P47),"-")</f>
        <v>10000</v>
      </c>
      <c r="V46" s="84">
        <v>1</v>
      </c>
      <c r="W46" s="82">
        <f>IF(P46=0,"-",V46/P46)</f>
        <v>0.5</v>
      </c>
      <c r="X46" s="186">
        <v>3000</v>
      </c>
      <c r="Y46" s="187">
        <f>IFERROR(X46/P46,"-")</f>
        <v>1500</v>
      </c>
      <c r="Z46" s="187">
        <f>IFERROR(X46/V46,"-")</f>
        <v>3000</v>
      </c>
      <c r="AA46" s="188">
        <f>SUM(X46:X47)-SUM(J46:J47)</f>
        <v>-27000</v>
      </c>
      <c r="AB46" s="85">
        <f>SUM(X46:X47)/SUM(J46:J47)</f>
        <v>0.1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1</v>
      </c>
      <c r="BG46" s="112">
        <v>1</v>
      </c>
      <c r="BH46" s="114">
        <f>IFERROR(BG46/BE46,"-")</f>
        <v>0.5</v>
      </c>
      <c r="BI46" s="115">
        <v>3000</v>
      </c>
      <c r="BJ46" s="116">
        <f>IFERROR(BI46/BE46,"-")</f>
        <v>1500</v>
      </c>
      <c r="BK46" s="117">
        <v>1</v>
      </c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144</v>
      </c>
      <c r="C47" s="203"/>
      <c r="D47" s="203" t="s">
        <v>138</v>
      </c>
      <c r="E47" s="203" t="s">
        <v>143</v>
      </c>
      <c r="F47" s="203" t="s">
        <v>67</v>
      </c>
      <c r="G47" s="203"/>
      <c r="H47" s="90"/>
      <c r="I47" s="90"/>
      <c r="J47" s="188"/>
      <c r="K47" s="81">
        <v>20</v>
      </c>
      <c r="L47" s="81">
        <v>8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1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145</v>
      </c>
      <c r="C48" s="203"/>
      <c r="D48" s="203" t="s">
        <v>138</v>
      </c>
      <c r="E48" s="203" t="s">
        <v>146</v>
      </c>
      <c r="F48" s="203" t="s">
        <v>63</v>
      </c>
      <c r="G48" s="203" t="s">
        <v>64</v>
      </c>
      <c r="H48" s="90" t="s">
        <v>140</v>
      </c>
      <c r="I48" s="205" t="s">
        <v>84</v>
      </c>
      <c r="J48" s="188">
        <v>30000</v>
      </c>
      <c r="K48" s="81">
        <v>2</v>
      </c>
      <c r="L48" s="81">
        <v>0</v>
      </c>
      <c r="M48" s="81">
        <v>32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 t="str">
        <f>IFERROR(J48/SUM(P48:P49),"-")</f>
        <v>-</v>
      </c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>
        <f>SUM(X48:X49)-SUM(J48:J49)</f>
        <v>-30000</v>
      </c>
      <c r="AB48" s="85">
        <f>SUM(X48:X49)/SUM(J48:J49)</f>
        <v>0</v>
      </c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147</v>
      </c>
      <c r="C49" s="203"/>
      <c r="D49" s="203" t="s">
        <v>138</v>
      </c>
      <c r="E49" s="203" t="s">
        <v>146</v>
      </c>
      <c r="F49" s="203" t="s">
        <v>67</v>
      </c>
      <c r="G49" s="203"/>
      <c r="H49" s="90"/>
      <c r="I49" s="90"/>
      <c r="J49" s="188"/>
      <c r="K49" s="81">
        <v>47</v>
      </c>
      <c r="L49" s="81">
        <v>10</v>
      </c>
      <c r="M49" s="81">
        <v>2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0.53333333333333</v>
      </c>
      <c r="B50" s="203" t="s">
        <v>148</v>
      </c>
      <c r="C50" s="203"/>
      <c r="D50" s="203" t="s">
        <v>138</v>
      </c>
      <c r="E50" s="203" t="s">
        <v>149</v>
      </c>
      <c r="F50" s="203" t="s">
        <v>63</v>
      </c>
      <c r="G50" s="203" t="s">
        <v>64</v>
      </c>
      <c r="H50" s="90" t="s">
        <v>140</v>
      </c>
      <c r="I50" s="204" t="s">
        <v>89</v>
      </c>
      <c r="J50" s="188">
        <v>30000</v>
      </c>
      <c r="K50" s="81">
        <v>3</v>
      </c>
      <c r="L50" s="81">
        <v>0</v>
      </c>
      <c r="M50" s="81">
        <v>43</v>
      </c>
      <c r="N50" s="91">
        <v>1</v>
      </c>
      <c r="O50" s="92">
        <v>0</v>
      </c>
      <c r="P50" s="93">
        <f>N50+O50</f>
        <v>1</v>
      </c>
      <c r="Q50" s="82">
        <f>IFERROR(P50/M50,"-")</f>
        <v>0.023255813953488</v>
      </c>
      <c r="R50" s="81">
        <v>1</v>
      </c>
      <c r="S50" s="81">
        <v>0</v>
      </c>
      <c r="T50" s="82">
        <f>IFERROR(S50/(O50+P50),"-")</f>
        <v>0</v>
      </c>
      <c r="U50" s="182">
        <f>IFERROR(J50/SUM(P50:P51),"-")</f>
        <v>15000</v>
      </c>
      <c r="V50" s="84">
        <v>1</v>
      </c>
      <c r="W50" s="82">
        <f>IF(P50=0,"-",V50/P50)</f>
        <v>1</v>
      </c>
      <c r="X50" s="186">
        <v>16000</v>
      </c>
      <c r="Y50" s="187">
        <f>IFERROR(X50/P50,"-")</f>
        <v>16000</v>
      </c>
      <c r="Z50" s="187">
        <f>IFERROR(X50/V50,"-")</f>
        <v>16000</v>
      </c>
      <c r="AA50" s="188">
        <f>SUM(X50:X51)-SUM(J50:J51)</f>
        <v>-14000</v>
      </c>
      <c r="AB50" s="85">
        <f>SUM(X50:X51)/SUM(J50:J51)</f>
        <v>0.53333333333333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1</v>
      </c>
      <c r="BP50" s="121">
        <v>1</v>
      </c>
      <c r="BQ50" s="122">
        <f>IFERROR(BP50/BN50,"-")</f>
        <v>1</v>
      </c>
      <c r="BR50" s="123">
        <v>16000</v>
      </c>
      <c r="BS50" s="124">
        <f>IFERROR(BR50/BN50,"-")</f>
        <v>16000</v>
      </c>
      <c r="BT50" s="125"/>
      <c r="BU50" s="125"/>
      <c r="BV50" s="125">
        <v>1</v>
      </c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16000</v>
      </c>
      <c r="CQ50" s="141">
        <v>16000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150</v>
      </c>
      <c r="C51" s="203"/>
      <c r="D51" s="203" t="s">
        <v>138</v>
      </c>
      <c r="E51" s="203" t="s">
        <v>149</v>
      </c>
      <c r="F51" s="203" t="s">
        <v>67</v>
      </c>
      <c r="G51" s="203"/>
      <c r="H51" s="90"/>
      <c r="I51" s="90"/>
      <c r="J51" s="188"/>
      <c r="K51" s="81">
        <v>5</v>
      </c>
      <c r="L51" s="81">
        <v>4</v>
      </c>
      <c r="M51" s="81">
        <v>0</v>
      </c>
      <c r="N51" s="91">
        <v>1</v>
      </c>
      <c r="O51" s="92">
        <v>0</v>
      </c>
      <c r="P51" s="93">
        <f>N51+O51</f>
        <v>1</v>
      </c>
      <c r="Q51" s="82" t="str">
        <f>IFERROR(P51/M51,"-")</f>
        <v>-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</v>
      </c>
      <c r="B52" s="203" t="s">
        <v>151</v>
      </c>
      <c r="C52" s="203"/>
      <c r="D52" s="203" t="s">
        <v>138</v>
      </c>
      <c r="E52" s="203" t="s">
        <v>139</v>
      </c>
      <c r="F52" s="203" t="s">
        <v>63</v>
      </c>
      <c r="G52" s="203" t="s">
        <v>64</v>
      </c>
      <c r="H52" s="90" t="s">
        <v>140</v>
      </c>
      <c r="I52" s="205" t="s">
        <v>152</v>
      </c>
      <c r="J52" s="188">
        <v>30000</v>
      </c>
      <c r="K52" s="81">
        <v>2</v>
      </c>
      <c r="L52" s="81">
        <v>0</v>
      </c>
      <c r="M52" s="81">
        <v>36</v>
      </c>
      <c r="N52" s="91">
        <v>2</v>
      </c>
      <c r="O52" s="92">
        <v>0</v>
      </c>
      <c r="P52" s="93">
        <f>N52+O52</f>
        <v>2</v>
      </c>
      <c r="Q52" s="82">
        <f>IFERROR(P52/M52,"-")</f>
        <v>0.055555555555556</v>
      </c>
      <c r="R52" s="81">
        <v>0</v>
      </c>
      <c r="S52" s="81">
        <v>0</v>
      </c>
      <c r="T52" s="82">
        <f>IFERROR(S52/(O52+P52),"-")</f>
        <v>0</v>
      </c>
      <c r="U52" s="182">
        <f>IFERROR(J52/SUM(P52:P53),"-")</f>
        <v>10000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-30000</v>
      </c>
      <c r="AB52" s="85">
        <f>SUM(X52:X53)/SUM(J52:J53)</f>
        <v>0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1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153</v>
      </c>
      <c r="C53" s="203"/>
      <c r="D53" s="203" t="s">
        <v>138</v>
      </c>
      <c r="E53" s="203" t="s">
        <v>139</v>
      </c>
      <c r="F53" s="203" t="s">
        <v>67</v>
      </c>
      <c r="G53" s="203"/>
      <c r="H53" s="90"/>
      <c r="I53" s="90"/>
      <c r="J53" s="188"/>
      <c r="K53" s="81">
        <v>40</v>
      </c>
      <c r="L53" s="81">
        <v>10</v>
      </c>
      <c r="M53" s="81">
        <v>2</v>
      </c>
      <c r="N53" s="91">
        <v>1</v>
      </c>
      <c r="O53" s="92">
        <v>0</v>
      </c>
      <c r="P53" s="93">
        <f>N53+O53</f>
        <v>1</v>
      </c>
      <c r="Q53" s="82">
        <f>IFERROR(P53/M53,"-")</f>
        <v>0.5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1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</v>
      </c>
      <c r="B54" s="203" t="s">
        <v>154</v>
      </c>
      <c r="C54" s="203"/>
      <c r="D54" s="203" t="s">
        <v>138</v>
      </c>
      <c r="E54" s="203" t="s">
        <v>143</v>
      </c>
      <c r="F54" s="203" t="s">
        <v>63</v>
      </c>
      <c r="G54" s="203" t="s">
        <v>64</v>
      </c>
      <c r="H54" s="90" t="s">
        <v>140</v>
      </c>
      <c r="I54" s="204" t="s">
        <v>77</v>
      </c>
      <c r="J54" s="188">
        <v>30000</v>
      </c>
      <c r="K54" s="81">
        <v>5</v>
      </c>
      <c r="L54" s="81">
        <v>0</v>
      </c>
      <c r="M54" s="81">
        <v>23</v>
      </c>
      <c r="N54" s="91">
        <v>3</v>
      </c>
      <c r="O54" s="92">
        <v>0</v>
      </c>
      <c r="P54" s="93">
        <f>N54+O54</f>
        <v>3</v>
      </c>
      <c r="Q54" s="82">
        <f>IFERROR(P54/M54,"-")</f>
        <v>0.1304347826087</v>
      </c>
      <c r="R54" s="81">
        <v>1</v>
      </c>
      <c r="S54" s="81">
        <v>1</v>
      </c>
      <c r="T54" s="82">
        <f>IFERROR(S54/(O54+P54),"-")</f>
        <v>0.33333333333333</v>
      </c>
      <c r="U54" s="182">
        <f>IFERROR(J54/SUM(P54:P55),"-")</f>
        <v>10000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-30000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2</v>
      </c>
      <c r="AW54" s="107">
        <f>IF(P54=0,"",IF(AV54=0,"",(AV54/P54)))</f>
        <v>0.66666666666667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0.33333333333333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155</v>
      </c>
      <c r="C55" s="203"/>
      <c r="D55" s="203" t="s">
        <v>138</v>
      </c>
      <c r="E55" s="203" t="s">
        <v>143</v>
      </c>
      <c r="F55" s="203" t="s">
        <v>67</v>
      </c>
      <c r="G55" s="203"/>
      <c r="H55" s="90"/>
      <c r="I55" s="90"/>
      <c r="J55" s="188"/>
      <c r="K55" s="81">
        <v>10</v>
      </c>
      <c r="L55" s="81">
        <v>6</v>
      </c>
      <c r="M55" s="81">
        <v>10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0.1</v>
      </c>
      <c r="B56" s="203" t="s">
        <v>156</v>
      </c>
      <c r="C56" s="203"/>
      <c r="D56" s="203" t="s">
        <v>138</v>
      </c>
      <c r="E56" s="203" t="s">
        <v>146</v>
      </c>
      <c r="F56" s="203" t="s">
        <v>63</v>
      </c>
      <c r="G56" s="203" t="s">
        <v>64</v>
      </c>
      <c r="H56" s="90" t="s">
        <v>140</v>
      </c>
      <c r="I56" s="205" t="s">
        <v>157</v>
      </c>
      <c r="J56" s="188">
        <v>30000</v>
      </c>
      <c r="K56" s="81">
        <v>2</v>
      </c>
      <c r="L56" s="81">
        <v>0</v>
      </c>
      <c r="M56" s="81">
        <v>20</v>
      </c>
      <c r="N56" s="91">
        <v>2</v>
      </c>
      <c r="O56" s="92">
        <v>0</v>
      </c>
      <c r="P56" s="93">
        <f>N56+O56</f>
        <v>2</v>
      </c>
      <c r="Q56" s="82">
        <f>IFERROR(P56/M56,"-")</f>
        <v>0.1</v>
      </c>
      <c r="R56" s="81">
        <v>0</v>
      </c>
      <c r="S56" s="81">
        <v>1</v>
      </c>
      <c r="T56" s="82">
        <f>IFERROR(S56/(O56+P56),"-")</f>
        <v>0.5</v>
      </c>
      <c r="U56" s="182">
        <f>IFERROR(J56/SUM(P56:P57),"-")</f>
        <v>6000</v>
      </c>
      <c r="V56" s="84">
        <v>1</v>
      </c>
      <c r="W56" s="82">
        <f>IF(P56=0,"-",V56/P56)</f>
        <v>0.5</v>
      </c>
      <c r="X56" s="186">
        <v>3000</v>
      </c>
      <c r="Y56" s="187">
        <f>IFERROR(X56/P56,"-")</f>
        <v>1500</v>
      </c>
      <c r="Z56" s="187">
        <f>IFERROR(X56/V56,"-")</f>
        <v>3000</v>
      </c>
      <c r="AA56" s="188">
        <f>SUM(X56:X57)-SUM(J56:J57)</f>
        <v>-27000</v>
      </c>
      <c r="AB56" s="85">
        <f>SUM(X56:X57)/SUM(J56:J57)</f>
        <v>0.1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1</v>
      </c>
      <c r="BG56" s="112">
        <v>1</v>
      </c>
      <c r="BH56" s="114">
        <f>IFERROR(BG56/BE56,"-")</f>
        <v>0.5</v>
      </c>
      <c r="BI56" s="115">
        <v>3000</v>
      </c>
      <c r="BJ56" s="116">
        <f>IFERROR(BI56/BE56,"-")</f>
        <v>1500</v>
      </c>
      <c r="BK56" s="117">
        <v>1</v>
      </c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3000</v>
      </c>
      <c r="CQ56" s="141">
        <v>3000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158</v>
      </c>
      <c r="C57" s="203"/>
      <c r="D57" s="203" t="s">
        <v>138</v>
      </c>
      <c r="E57" s="203" t="s">
        <v>146</v>
      </c>
      <c r="F57" s="203" t="s">
        <v>67</v>
      </c>
      <c r="G57" s="203"/>
      <c r="H57" s="90"/>
      <c r="I57" s="90"/>
      <c r="J57" s="188"/>
      <c r="K57" s="81">
        <v>74</v>
      </c>
      <c r="L57" s="81">
        <v>12</v>
      </c>
      <c r="M57" s="81">
        <v>9</v>
      </c>
      <c r="N57" s="91">
        <v>3</v>
      </c>
      <c r="O57" s="92">
        <v>0</v>
      </c>
      <c r="P57" s="93">
        <f>N57+O57</f>
        <v>3</v>
      </c>
      <c r="Q57" s="82">
        <f>IFERROR(P57/M57,"-")</f>
        <v>0.33333333333333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0.33333333333333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2</v>
      </c>
      <c r="BX57" s="127">
        <f>IF(P57=0,"",IF(BW57=0,"",(BW57/P57)))</f>
        <v>0.66666666666667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159</v>
      </c>
      <c r="C58" s="203"/>
      <c r="D58" s="203" t="s">
        <v>138</v>
      </c>
      <c r="E58" s="203" t="s">
        <v>149</v>
      </c>
      <c r="F58" s="203" t="s">
        <v>63</v>
      </c>
      <c r="G58" s="203" t="s">
        <v>64</v>
      </c>
      <c r="H58" s="90" t="s">
        <v>140</v>
      </c>
      <c r="I58" s="204" t="s">
        <v>160</v>
      </c>
      <c r="J58" s="188">
        <v>30000</v>
      </c>
      <c r="K58" s="81">
        <v>5</v>
      </c>
      <c r="L58" s="81">
        <v>0</v>
      </c>
      <c r="M58" s="81">
        <v>17</v>
      </c>
      <c r="N58" s="91">
        <v>1</v>
      </c>
      <c r="O58" s="92">
        <v>0</v>
      </c>
      <c r="P58" s="93">
        <f>N58+O58</f>
        <v>1</v>
      </c>
      <c r="Q58" s="82">
        <f>IFERROR(P58/M58,"-")</f>
        <v>0.058823529411765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10000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-30000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1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161</v>
      </c>
      <c r="C59" s="203"/>
      <c r="D59" s="203" t="s">
        <v>138</v>
      </c>
      <c r="E59" s="203" t="s">
        <v>149</v>
      </c>
      <c r="F59" s="203" t="s">
        <v>67</v>
      </c>
      <c r="G59" s="203"/>
      <c r="H59" s="90"/>
      <c r="I59" s="90"/>
      <c r="J59" s="188"/>
      <c r="K59" s="81">
        <v>10</v>
      </c>
      <c r="L59" s="81">
        <v>7</v>
      </c>
      <c r="M59" s="81">
        <v>7</v>
      </c>
      <c r="N59" s="91">
        <v>2</v>
      </c>
      <c r="O59" s="92">
        <v>0</v>
      </c>
      <c r="P59" s="93">
        <f>N59+O59</f>
        <v>2</v>
      </c>
      <c r="Q59" s="82">
        <f>IFERROR(P59/M59,"-")</f>
        <v>0.28571428571429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3.54</v>
      </c>
      <c r="B60" s="203" t="s">
        <v>162</v>
      </c>
      <c r="C60" s="203"/>
      <c r="D60" s="203" t="s">
        <v>134</v>
      </c>
      <c r="E60" s="203" t="s">
        <v>135</v>
      </c>
      <c r="F60" s="203" t="s">
        <v>63</v>
      </c>
      <c r="G60" s="203" t="s">
        <v>108</v>
      </c>
      <c r="H60" s="90" t="s">
        <v>163</v>
      </c>
      <c r="I60" s="205" t="s">
        <v>113</v>
      </c>
      <c r="J60" s="188">
        <v>100000</v>
      </c>
      <c r="K60" s="81">
        <v>3</v>
      </c>
      <c r="L60" s="81">
        <v>0</v>
      </c>
      <c r="M60" s="81">
        <v>30</v>
      </c>
      <c r="N60" s="91">
        <v>2</v>
      </c>
      <c r="O60" s="92">
        <v>0</v>
      </c>
      <c r="P60" s="93">
        <f>N60+O60</f>
        <v>2</v>
      </c>
      <c r="Q60" s="82">
        <f>IFERROR(P60/M60,"-")</f>
        <v>0.066666666666667</v>
      </c>
      <c r="R60" s="81">
        <v>1</v>
      </c>
      <c r="S60" s="81">
        <v>1</v>
      </c>
      <c r="T60" s="82">
        <f>IFERROR(S60/(O60+P60),"-")</f>
        <v>0.5</v>
      </c>
      <c r="U60" s="182">
        <f>IFERROR(J60/SUM(P60:P64),"-")</f>
        <v>6250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SUM(X60:X64)-SUM(J60:J64)</f>
        <v>254000</v>
      </c>
      <c r="AB60" s="85">
        <f>SUM(X60:X64)/SUM(J60:J64)</f>
        <v>3.54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2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164</v>
      </c>
      <c r="C61" s="203"/>
      <c r="D61" s="203" t="s">
        <v>129</v>
      </c>
      <c r="E61" s="203" t="s">
        <v>130</v>
      </c>
      <c r="F61" s="203" t="s">
        <v>63</v>
      </c>
      <c r="G61" s="203" t="s">
        <v>108</v>
      </c>
      <c r="H61" s="90" t="s">
        <v>163</v>
      </c>
      <c r="I61" s="204" t="s">
        <v>89</v>
      </c>
      <c r="J61" s="188"/>
      <c r="K61" s="81">
        <v>2</v>
      </c>
      <c r="L61" s="81">
        <v>0</v>
      </c>
      <c r="M61" s="81">
        <v>21</v>
      </c>
      <c r="N61" s="91">
        <v>1</v>
      </c>
      <c r="O61" s="92">
        <v>0</v>
      </c>
      <c r="P61" s="93">
        <f>N61+O61</f>
        <v>1</v>
      </c>
      <c r="Q61" s="82">
        <f>IFERROR(P61/M61,"-")</f>
        <v>0.047619047619048</v>
      </c>
      <c r="R61" s="81">
        <v>1</v>
      </c>
      <c r="S61" s="81">
        <v>0</v>
      </c>
      <c r="T61" s="82">
        <f>IFERROR(S61/(O61+P61),"-")</f>
        <v>0</v>
      </c>
      <c r="U61" s="182"/>
      <c r="V61" s="84">
        <v>1</v>
      </c>
      <c r="W61" s="82">
        <f>IF(P61=0,"-",V61/P61)</f>
        <v>1</v>
      </c>
      <c r="X61" s="186">
        <v>295000</v>
      </c>
      <c r="Y61" s="187">
        <f>IFERROR(X61/P61,"-")</f>
        <v>295000</v>
      </c>
      <c r="Z61" s="187">
        <f>IFERROR(X61/V61,"-")</f>
        <v>295000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1</v>
      </c>
      <c r="BP61" s="121">
        <v>1</v>
      </c>
      <c r="BQ61" s="122">
        <f>IFERROR(BP61/BN61,"-")</f>
        <v>1</v>
      </c>
      <c r="BR61" s="123">
        <v>295000</v>
      </c>
      <c r="BS61" s="124">
        <f>IFERROR(BR61/BN61,"-")</f>
        <v>295000</v>
      </c>
      <c r="BT61" s="125"/>
      <c r="BU61" s="125"/>
      <c r="BV61" s="125">
        <v>1</v>
      </c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295000</v>
      </c>
      <c r="CQ61" s="141">
        <v>295000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/>
      <c r="B62" s="203" t="s">
        <v>165</v>
      </c>
      <c r="C62" s="203"/>
      <c r="D62" s="203" t="s">
        <v>124</v>
      </c>
      <c r="E62" s="203" t="s">
        <v>125</v>
      </c>
      <c r="F62" s="203" t="s">
        <v>63</v>
      </c>
      <c r="G62" s="203" t="s">
        <v>108</v>
      </c>
      <c r="H62" s="90" t="s">
        <v>163</v>
      </c>
      <c r="I62" s="205" t="s">
        <v>152</v>
      </c>
      <c r="J62" s="188"/>
      <c r="K62" s="81">
        <v>1</v>
      </c>
      <c r="L62" s="81">
        <v>0</v>
      </c>
      <c r="M62" s="81">
        <v>11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166</v>
      </c>
      <c r="C63" s="203"/>
      <c r="D63" s="203" t="s">
        <v>167</v>
      </c>
      <c r="E63" s="203" t="s">
        <v>168</v>
      </c>
      <c r="F63" s="203" t="s">
        <v>63</v>
      </c>
      <c r="G63" s="203" t="s">
        <v>108</v>
      </c>
      <c r="H63" s="90" t="s">
        <v>163</v>
      </c>
      <c r="I63" s="204" t="s">
        <v>160</v>
      </c>
      <c r="J63" s="188"/>
      <c r="K63" s="81">
        <v>7</v>
      </c>
      <c r="L63" s="81">
        <v>0</v>
      </c>
      <c r="M63" s="81">
        <v>36</v>
      </c>
      <c r="N63" s="91">
        <v>3</v>
      </c>
      <c r="O63" s="92">
        <v>0</v>
      </c>
      <c r="P63" s="93">
        <f>N63+O63</f>
        <v>3</v>
      </c>
      <c r="Q63" s="82">
        <f>IFERROR(P63/M63,"-")</f>
        <v>0.083333333333333</v>
      </c>
      <c r="R63" s="81">
        <v>0</v>
      </c>
      <c r="S63" s="81">
        <v>1</v>
      </c>
      <c r="T63" s="82">
        <f>IFERROR(S63/(O63+P63),"-")</f>
        <v>0.33333333333333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0.33333333333333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0.66666666666667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169</v>
      </c>
      <c r="C64" s="203"/>
      <c r="D64" s="203"/>
      <c r="E64" s="203"/>
      <c r="F64" s="203" t="s">
        <v>67</v>
      </c>
      <c r="G64" s="203" t="s">
        <v>170</v>
      </c>
      <c r="H64" s="90"/>
      <c r="I64" s="90"/>
      <c r="J64" s="188"/>
      <c r="K64" s="81">
        <v>46</v>
      </c>
      <c r="L64" s="81">
        <v>34</v>
      </c>
      <c r="M64" s="81">
        <v>8</v>
      </c>
      <c r="N64" s="91">
        <v>10</v>
      </c>
      <c r="O64" s="92">
        <v>0</v>
      </c>
      <c r="P64" s="93">
        <f>N64+O64</f>
        <v>10</v>
      </c>
      <c r="Q64" s="82">
        <f>IFERROR(P64/M64,"-")</f>
        <v>1.25</v>
      </c>
      <c r="R64" s="81">
        <v>3</v>
      </c>
      <c r="S64" s="81">
        <v>0</v>
      </c>
      <c r="T64" s="82">
        <f>IFERROR(S64/(O64+P64),"-")</f>
        <v>0</v>
      </c>
      <c r="U64" s="182"/>
      <c r="V64" s="84">
        <v>2</v>
      </c>
      <c r="W64" s="82">
        <f>IF(P64=0,"-",V64/P64)</f>
        <v>0.2</v>
      </c>
      <c r="X64" s="186">
        <v>59000</v>
      </c>
      <c r="Y64" s="187">
        <f>IFERROR(X64/P64,"-")</f>
        <v>5900</v>
      </c>
      <c r="Z64" s="187">
        <f>IFERROR(X64/V64,"-")</f>
        <v>29500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0.1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>
        <v>2</v>
      </c>
      <c r="BF64" s="113">
        <f>IF(P64=0,"",IF(BE64=0,"",(BE64/P64)))</f>
        <v>0.2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4</v>
      </c>
      <c r="BX64" s="127">
        <f>IF(P64=0,"",IF(BW64=0,"",(BW64/P64)))</f>
        <v>0.4</v>
      </c>
      <c r="BY64" s="128">
        <v>2</v>
      </c>
      <c r="BZ64" s="129">
        <f>IFERROR(BY64/BW64,"-")</f>
        <v>0.5</v>
      </c>
      <c r="CA64" s="130">
        <v>61000</v>
      </c>
      <c r="CB64" s="131">
        <f>IFERROR(CA64/BW64,"-")</f>
        <v>15250</v>
      </c>
      <c r="CC64" s="132"/>
      <c r="CD64" s="132"/>
      <c r="CE64" s="132">
        <v>2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2</v>
      </c>
      <c r="CP64" s="141">
        <v>59000</v>
      </c>
      <c r="CQ64" s="141">
        <v>41000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1.19</v>
      </c>
      <c r="B65" s="203" t="s">
        <v>171</v>
      </c>
      <c r="C65" s="203"/>
      <c r="D65" s="203" t="s">
        <v>138</v>
      </c>
      <c r="E65" s="203" t="s">
        <v>172</v>
      </c>
      <c r="F65" s="203" t="s">
        <v>63</v>
      </c>
      <c r="G65" s="203" t="s">
        <v>173</v>
      </c>
      <c r="H65" s="90" t="s">
        <v>174</v>
      </c>
      <c r="I65" s="90" t="s">
        <v>175</v>
      </c>
      <c r="J65" s="188">
        <v>100000</v>
      </c>
      <c r="K65" s="81">
        <v>2</v>
      </c>
      <c r="L65" s="81">
        <v>0</v>
      </c>
      <c r="M65" s="81">
        <v>17</v>
      </c>
      <c r="N65" s="91">
        <v>2</v>
      </c>
      <c r="O65" s="92">
        <v>0</v>
      </c>
      <c r="P65" s="93">
        <f>N65+O65</f>
        <v>2</v>
      </c>
      <c r="Q65" s="82">
        <f>IFERROR(P65/M65,"-")</f>
        <v>0.11764705882353</v>
      </c>
      <c r="R65" s="81">
        <v>1</v>
      </c>
      <c r="S65" s="81">
        <v>1</v>
      </c>
      <c r="T65" s="82">
        <f>IFERROR(S65/(O65+P65),"-")</f>
        <v>0.5</v>
      </c>
      <c r="U65" s="182">
        <f>IFERROR(J65/SUM(P65:P67),"-")</f>
        <v>8333.3333333333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SUM(X65:X67)-SUM(J65:J67)</f>
        <v>19000</v>
      </c>
      <c r="AB65" s="85">
        <f>SUM(X65:X67)/SUM(J65:J67)</f>
        <v>1.19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2</v>
      </c>
      <c r="BO65" s="120">
        <f>IF(P65=0,"",IF(BN65=0,"",(BN65/P65)))</f>
        <v>1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176</v>
      </c>
      <c r="C66" s="203"/>
      <c r="D66" s="203" t="s">
        <v>138</v>
      </c>
      <c r="E66" s="203" t="s">
        <v>62</v>
      </c>
      <c r="F66" s="203" t="s">
        <v>63</v>
      </c>
      <c r="G66" s="203"/>
      <c r="H66" s="90" t="s">
        <v>174</v>
      </c>
      <c r="I66" s="90" t="s">
        <v>177</v>
      </c>
      <c r="J66" s="188"/>
      <c r="K66" s="81">
        <v>13</v>
      </c>
      <c r="L66" s="81">
        <v>0</v>
      </c>
      <c r="M66" s="81">
        <v>27</v>
      </c>
      <c r="N66" s="91">
        <v>5</v>
      </c>
      <c r="O66" s="92">
        <v>0</v>
      </c>
      <c r="P66" s="93">
        <f>N66+O66</f>
        <v>5</v>
      </c>
      <c r="Q66" s="82">
        <f>IFERROR(P66/M66,"-")</f>
        <v>0.18518518518519</v>
      </c>
      <c r="R66" s="81">
        <v>1</v>
      </c>
      <c r="S66" s="81">
        <v>3</v>
      </c>
      <c r="T66" s="82">
        <f>IFERROR(S66/(O66+P66),"-")</f>
        <v>0.6</v>
      </c>
      <c r="U66" s="182"/>
      <c r="V66" s="84">
        <v>1</v>
      </c>
      <c r="W66" s="82">
        <f>IF(P66=0,"-",V66/P66)</f>
        <v>0.2</v>
      </c>
      <c r="X66" s="186">
        <v>109000</v>
      </c>
      <c r="Y66" s="187">
        <f>IFERROR(X66/P66,"-")</f>
        <v>21800</v>
      </c>
      <c r="Z66" s="187">
        <f>IFERROR(X66/V66,"-")</f>
        <v>109000</v>
      </c>
      <c r="AA66" s="188"/>
      <c r="AB66" s="85"/>
      <c r="AC66" s="79"/>
      <c r="AD66" s="94">
        <v>1</v>
      </c>
      <c r="AE66" s="95">
        <f>IF(P66=0,"",IF(AD66=0,"",(AD66/P66)))</f>
        <v>0.2</v>
      </c>
      <c r="AF66" s="94"/>
      <c r="AG66" s="96">
        <f>IFERROR(AF66/AD66,"-")</f>
        <v>0</v>
      </c>
      <c r="AH66" s="97"/>
      <c r="AI66" s="98">
        <f>IFERROR(AH66/AD66,"-")</f>
        <v>0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2</v>
      </c>
      <c r="BO66" s="120">
        <f>IF(P66=0,"",IF(BN66=0,"",(BN66/P66)))</f>
        <v>0.4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2</v>
      </c>
      <c r="BX66" s="127">
        <f>IF(P66=0,"",IF(BW66=0,"",(BW66/P66)))</f>
        <v>0.4</v>
      </c>
      <c r="BY66" s="128">
        <v>1</v>
      </c>
      <c r="BZ66" s="129">
        <f>IFERROR(BY66/BW66,"-")</f>
        <v>0.5</v>
      </c>
      <c r="CA66" s="130">
        <v>109000</v>
      </c>
      <c r="CB66" s="131">
        <f>IFERROR(CA66/BW66,"-")</f>
        <v>54500</v>
      </c>
      <c r="CC66" s="132"/>
      <c r="CD66" s="132"/>
      <c r="CE66" s="132">
        <v>1</v>
      </c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109000</v>
      </c>
      <c r="CQ66" s="141">
        <v>109000</v>
      </c>
      <c r="CR66" s="141"/>
      <c r="CS66" s="142" t="str">
        <f>IF(AND(CQ66=0,CR66=0),"",IF(AND(CQ66&lt;=100000,CR66&lt;=100000),"",IF(CQ66/CP66&gt;0.7,"男高",IF(CR66/CP66&gt;0.7,"女高",""))))</f>
        <v>男高</v>
      </c>
    </row>
    <row r="67" spans="1:98">
      <c r="A67" s="80"/>
      <c r="B67" s="203" t="s">
        <v>178</v>
      </c>
      <c r="C67" s="203"/>
      <c r="D67" s="203"/>
      <c r="E67" s="203"/>
      <c r="F67" s="203" t="s">
        <v>67</v>
      </c>
      <c r="G67" s="203"/>
      <c r="H67" s="90"/>
      <c r="I67" s="90"/>
      <c r="J67" s="188"/>
      <c r="K67" s="81">
        <v>29</v>
      </c>
      <c r="L67" s="81">
        <v>21</v>
      </c>
      <c r="M67" s="81">
        <v>34</v>
      </c>
      <c r="N67" s="91">
        <v>5</v>
      </c>
      <c r="O67" s="92">
        <v>0</v>
      </c>
      <c r="P67" s="93">
        <f>N67+O67</f>
        <v>5</v>
      </c>
      <c r="Q67" s="82">
        <f>IFERROR(P67/M67,"-")</f>
        <v>0.14705882352941</v>
      </c>
      <c r="R67" s="81">
        <v>1</v>
      </c>
      <c r="S67" s="81">
        <v>2</v>
      </c>
      <c r="T67" s="82">
        <f>IFERROR(S67/(O67+P67),"-")</f>
        <v>0.4</v>
      </c>
      <c r="U67" s="182"/>
      <c r="V67" s="84">
        <v>1</v>
      </c>
      <c r="W67" s="82">
        <f>IF(P67=0,"-",V67/P67)</f>
        <v>0.2</v>
      </c>
      <c r="X67" s="186">
        <v>10000</v>
      </c>
      <c r="Y67" s="187">
        <f>IFERROR(X67/P67,"-")</f>
        <v>2000</v>
      </c>
      <c r="Z67" s="187">
        <f>IFERROR(X67/V67,"-")</f>
        <v>10000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2</v>
      </c>
      <c r="BF67" s="113">
        <f>IF(P67=0,"",IF(BE67=0,"",(BE67/P67)))</f>
        <v>0.4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2</v>
      </c>
      <c r="BO67" s="120">
        <f>IF(P67=0,"",IF(BN67=0,"",(BN67/P67)))</f>
        <v>0.4</v>
      </c>
      <c r="BP67" s="121">
        <v>1</v>
      </c>
      <c r="BQ67" s="122">
        <f>IFERROR(BP67/BN67,"-")</f>
        <v>0.5</v>
      </c>
      <c r="BR67" s="123">
        <v>10000</v>
      </c>
      <c r="BS67" s="124">
        <f>IFERROR(BR67/BN67,"-")</f>
        <v>5000</v>
      </c>
      <c r="BT67" s="125">
        <v>1</v>
      </c>
      <c r="BU67" s="125"/>
      <c r="BV67" s="125"/>
      <c r="BW67" s="126">
        <v>1</v>
      </c>
      <c r="BX67" s="127">
        <f>IF(P67=0,"",IF(BW67=0,"",(BW67/P67)))</f>
        <v>0.2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10000</v>
      </c>
      <c r="CQ67" s="141">
        <v>10000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0.14</v>
      </c>
      <c r="B68" s="203" t="s">
        <v>179</v>
      </c>
      <c r="C68" s="203"/>
      <c r="D68" s="203" t="s">
        <v>76</v>
      </c>
      <c r="E68" s="203" t="s">
        <v>180</v>
      </c>
      <c r="F68" s="203" t="s">
        <v>63</v>
      </c>
      <c r="G68" s="203" t="s">
        <v>87</v>
      </c>
      <c r="H68" s="90" t="s">
        <v>65</v>
      </c>
      <c r="I68" s="204" t="s">
        <v>81</v>
      </c>
      <c r="J68" s="188">
        <v>150000</v>
      </c>
      <c r="K68" s="81">
        <v>11</v>
      </c>
      <c r="L68" s="81">
        <v>0</v>
      </c>
      <c r="M68" s="81">
        <v>45</v>
      </c>
      <c r="N68" s="91">
        <v>5</v>
      </c>
      <c r="O68" s="92">
        <v>0</v>
      </c>
      <c r="P68" s="93">
        <f>N68+O68</f>
        <v>5</v>
      </c>
      <c r="Q68" s="82">
        <f>IFERROR(P68/M68,"-")</f>
        <v>0.11111111111111</v>
      </c>
      <c r="R68" s="81">
        <v>1</v>
      </c>
      <c r="S68" s="81">
        <v>2</v>
      </c>
      <c r="T68" s="82">
        <f>IFERROR(S68/(O68+P68),"-")</f>
        <v>0.4</v>
      </c>
      <c r="U68" s="182">
        <f>IFERROR(J68/SUM(P68:P69),"-")</f>
        <v>8823.5294117647</v>
      </c>
      <c r="V68" s="84">
        <v>2</v>
      </c>
      <c r="W68" s="82">
        <f>IF(P68=0,"-",V68/P68)</f>
        <v>0.4</v>
      </c>
      <c r="X68" s="186">
        <v>21000</v>
      </c>
      <c r="Y68" s="187">
        <f>IFERROR(X68/P68,"-")</f>
        <v>4200</v>
      </c>
      <c r="Z68" s="187">
        <f>IFERROR(X68/V68,"-")</f>
        <v>10500</v>
      </c>
      <c r="AA68" s="188">
        <f>SUM(X68:X69)-SUM(J68:J69)</f>
        <v>-129000</v>
      </c>
      <c r="AB68" s="85">
        <f>SUM(X68:X69)/SUM(J68:J69)</f>
        <v>0.14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0.2</v>
      </c>
      <c r="AX68" s="106">
        <v>1</v>
      </c>
      <c r="AY68" s="108">
        <f>IFERROR(AX68/AV68,"-")</f>
        <v>1</v>
      </c>
      <c r="AZ68" s="109">
        <v>13000</v>
      </c>
      <c r="BA68" s="110">
        <f>IFERROR(AZ68/AV68,"-")</f>
        <v>13000</v>
      </c>
      <c r="BB68" s="111"/>
      <c r="BC68" s="111"/>
      <c r="BD68" s="111">
        <v>1</v>
      </c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2</v>
      </c>
      <c r="BO68" s="120">
        <f>IF(P68=0,"",IF(BN68=0,"",(BN68/P68)))</f>
        <v>0.4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2</v>
      </c>
      <c r="BX68" s="127">
        <f>IF(P68=0,"",IF(BW68=0,"",(BW68/P68)))</f>
        <v>0.4</v>
      </c>
      <c r="BY68" s="128">
        <v>1</v>
      </c>
      <c r="BZ68" s="129">
        <f>IFERROR(BY68/BW68,"-")</f>
        <v>0.5</v>
      </c>
      <c r="CA68" s="130">
        <v>8000</v>
      </c>
      <c r="CB68" s="131">
        <f>IFERROR(CA68/BW68,"-")</f>
        <v>4000</v>
      </c>
      <c r="CC68" s="132"/>
      <c r="CD68" s="132">
        <v>1</v>
      </c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2</v>
      </c>
      <c r="CP68" s="141">
        <v>21000</v>
      </c>
      <c r="CQ68" s="141">
        <v>13000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181</v>
      </c>
      <c r="C69" s="203"/>
      <c r="D69" s="203" t="s">
        <v>76</v>
      </c>
      <c r="E69" s="203" t="s">
        <v>180</v>
      </c>
      <c r="F69" s="203" t="s">
        <v>67</v>
      </c>
      <c r="G69" s="203"/>
      <c r="H69" s="90"/>
      <c r="I69" s="90"/>
      <c r="J69" s="188"/>
      <c r="K69" s="81">
        <v>40</v>
      </c>
      <c r="L69" s="81">
        <v>28</v>
      </c>
      <c r="M69" s="81">
        <v>20</v>
      </c>
      <c r="N69" s="91">
        <v>12</v>
      </c>
      <c r="O69" s="92">
        <v>0</v>
      </c>
      <c r="P69" s="93">
        <f>N69+O69</f>
        <v>12</v>
      </c>
      <c r="Q69" s="82">
        <f>IFERROR(P69/M69,"-")</f>
        <v>0.6</v>
      </c>
      <c r="R69" s="81">
        <v>0</v>
      </c>
      <c r="S69" s="81">
        <v>1</v>
      </c>
      <c r="T69" s="82">
        <f>IFERROR(S69/(O69+P69),"-")</f>
        <v>0.083333333333333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0.083333333333333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>
        <v>4</v>
      </c>
      <c r="BF69" s="113">
        <f>IF(P69=0,"",IF(BE69=0,"",(BE69/P69)))</f>
        <v>0.33333333333333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3</v>
      </c>
      <c r="BO69" s="120">
        <f>IF(P69=0,"",IF(BN69=0,"",(BN69/P69)))</f>
        <v>0.25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2</v>
      </c>
      <c r="BX69" s="127">
        <f>IF(P69=0,"",IF(BW69=0,"",(BW69/P69)))</f>
        <v>0.16666666666667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>
        <v>2</v>
      </c>
      <c r="CG69" s="134">
        <f>IF(P69=0,"",IF(CF69=0,"",(CF69/P69)))</f>
        <v>0.16666666666667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0.34</v>
      </c>
      <c r="B70" s="203" t="s">
        <v>182</v>
      </c>
      <c r="C70" s="203"/>
      <c r="D70" s="203" t="s">
        <v>61</v>
      </c>
      <c r="E70" s="203" t="s">
        <v>62</v>
      </c>
      <c r="F70" s="203" t="s">
        <v>63</v>
      </c>
      <c r="G70" s="203" t="s">
        <v>183</v>
      </c>
      <c r="H70" s="90" t="s">
        <v>109</v>
      </c>
      <c r="I70" s="90" t="s">
        <v>184</v>
      </c>
      <c r="J70" s="188">
        <v>150000</v>
      </c>
      <c r="K70" s="81">
        <v>19</v>
      </c>
      <c r="L70" s="81">
        <v>0</v>
      </c>
      <c r="M70" s="81">
        <v>136</v>
      </c>
      <c r="N70" s="91">
        <v>7</v>
      </c>
      <c r="O70" s="92">
        <v>0</v>
      </c>
      <c r="P70" s="93">
        <f>N70+O70</f>
        <v>7</v>
      </c>
      <c r="Q70" s="82">
        <f>IFERROR(P70/M70,"-")</f>
        <v>0.051470588235294</v>
      </c>
      <c r="R70" s="81">
        <v>2</v>
      </c>
      <c r="S70" s="81">
        <v>2</v>
      </c>
      <c r="T70" s="82">
        <f>IFERROR(S70/(O70+P70),"-")</f>
        <v>0.28571428571429</v>
      </c>
      <c r="U70" s="182">
        <f>IFERROR(J70/SUM(P70:P71),"-")</f>
        <v>13636.363636364</v>
      </c>
      <c r="V70" s="84">
        <v>2</v>
      </c>
      <c r="W70" s="82">
        <f>IF(P70=0,"-",V70/P70)</f>
        <v>0.28571428571429</v>
      </c>
      <c r="X70" s="186">
        <v>28000</v>
      </c>
      <c r="Y70" s="187">
        <f>IFERROR(X70/P70,"-")</f>
        <v>4000</v>
      </c>
      <c r="Z70" s="187">
        <f>IFERROR(X70/V70,"-")</f>
        <v>14000</v>
      </c>
      <c r="AA70" s="188">
        <f>SUM(X70:X71)-SUM(J70:J71)</f>
        <v>-99000</v>
      </c>
      <c r="AB70" s="85">
        <f>SUM(X70:X71)/SUM(J70:J71)</f>
        <v>0.34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0.14285714285714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4</v>
      </c>
      <c r="BO70" s="120">
        <f>IF(P70=0,"",IF(BN70=0,"",(BN70/P70)))</f>
        <v>0.57142857142857</v>
      </c>
      <c r="BP70" s="121">
        <v>1</v>
      </c>
      <c r="BQ70" s="122">
        <f>IFERROR(BP70/BN70,"-")</f>
        <v>0.25</v>
      </c>
      <c r="BR70" s="123">
        <v>11000</v>
      </c>
      <c r="BS70" s="124">
        <f>IFERROR(BR70/BN70,"-")</f>
        <v>2750</v>
      </c>
      <c r="BT70" s="125"/>
      <c r="BU70" s="125"/>
      <c r="BV70" s="125">
        <v>1</v>
      </c>
      <c r="BW70" s="126">
        <v>2</v>
      </c>
      <c r="BX70" s="127">
        <f>IF(P70=0,"",IF(BW70=0,"",(BW70/P70)))</f>
        <v>0.28571428571429</v>
      </c>
      <c r="BY70" s="128">
        <v>1</v>
      </c>
      <c r="BZ70" s="129">
        <f>IFERROR(BY70/BW70,"-")</f>
        <v>0.5</v>
      </c>
      <c r="CA70" s="130">
        <v>17000</v>
      </c>
      <c r="CB70" s="131">
        <f>IFERROR(CA70/BW70,"-")</f>
        <v>8500</v>
      </c>
      <c r="CC70" s="132"/>
      <c r="CD70" s="132"/>
      <c r="CE70" s="132">
        <v>1</v>
      </c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2</v>
      </c>
      <c r="CP70" s="141">
        <v>28000</v>
      </c>
      <c r="CQ70" s="141">
        <v>17000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185</v>
      </c>
      <c r="C71" s="203"/>
      <c r="D71" s="203" t="s">
        <v>61</v>
      </c>
      <c r="E71" s="203" t="s">
        <v>62</v>
      </c>
      <c r="F71" s="203" t="s">
        <v>67</v>
      </c>
      <c r="G71" s="203"/>
      <c r="H71" s="90"/>
      <c r="I71" s="90"/>
      <c r="J71" s="188"/>
      <c r="K71" s="81">
        <v>37</v>
      </c>
      <c r="L71" s="81">
        <v>19</v>
      </c>
      <c r="M71" s="81">
        <v>10</v>
      </c>
      <c r="N71" s="91">
        <v>4</v>
      </c>
      <c r="O71" s="92">
        <v>0</v>
      </c>
      <c r="P71" s="93">
        <f>N71+O71</f>
        <v>4</v>
      </c>
      <c r="Q71" s="82">
        <f>IFERROR(P71/M71,"-")</f>
        <v>0.4</v>
      </c>
      <c r="R71" s="81">
        <v>0</v>
      </c>
      <c r="S71" s="81">
        <v>1</v>
      </c>
      <c r="T71" s="82">
        <f>IFERROR(S71/(O71+P71),"-")</f>
        <v>0.25</v>
      </c>
      <c r="U71" s="182"/>
      <c r="V71" s="84">
        <v>1</v>
      </c>
      <c r="W71" s="82">
        <f>IF(P71=0,"-",V71/P71)</f>
        <v>0.25</v>
      </c>
      <c r="X71" s="186">
        <v>23000</v>
      </c>
      <c r="Y71" s="187">
        <f>IFERROR(X71/P71,"-")</f>
        <v>5750</v>
      </c>
      <c r="Z71" s="187">
        <f>IFERROR(X71/V71,"-")</f>
        <v>23000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0.25</v>
      </c>
      <c r="BP71" s="121">
        <v>1</v>
      </c>
      <c r="BQ71" s="122">
        <f>IFERROR(BP71/BN71,"-")</f>
        <v>1</v>
      </c>
      <c r="BR71" s="123">
        <v>23000</v>
      </c>
      <c r="BS71" s="124">
        <f>IFERROR(BR71/BN71,"-")</f>
        <v>23000</v>
      </c>
      <c r="BT71" s="125"/>
      <c r="BU71" s="125"/>
      <c r="BV71" s="125">
        <v>1</v>
      </c>
      <c r="BW71" s="126">
        <v>3</v>
      </c>
      <c r="BX71" s="127">
        <f>IF(P71=0,"",IF(BW71=0,"",(BW71/P71)))</f>
        <v>0.75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23000</v>
      </c>
      <c r="CQ71" s="141">
        <v>23000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186</v>
      </c>
      <c r="C72" s="203"/>
      <c r="D72" s="203" t="s">
        <v>76</v>
      </c>
      <c r="E72" s="203" t="s">
        <v>180</v>
      </c>
      <c r="F72" s="203" t="s">
        <v>63</v>
      </c>
      <c r="G72" s="203" t="s">
        <v>183</v>
      </c>
      <c r="H72" s="90" t="s">
        <v>65</v>
      </c>
      <c r="I72" s="205" t="s">
        <v>152</v>
      </c>
      <c r="J72" s="188">
        <v>90000</v>
      </c>
      <c r="K72" s="81">
        <v>7</v>
      </c>
      <c r="L72" s="81">
        <v>0</v>
      </c>
      <c r="M72" s="81">
        <v>45</v>
      </c>
      <c r="N72" s="91">
        <v>3</v>
      </c>
      <c r="O72" s="92">
        <v>0</v>
      </c>
      <c r="P72" s="93">
        <f>N72+O72</f>
        <v>3</v>
      </c>
      <c r="Q72" s="82">
        <f>IFERROR(P72/M72,"-")</f>
        <v>0.066666666666667</v>
      </c>
      <c r="R72" s="81">
        <v>0</v>
      </c>
      <c r="S72" s="81">
        <v>0</v>
      </c>
      <c r="T72" s="82">
        <f>IFERROR(S72/(O72+P72),"-")</f>
        <v>0</v>
      </c>
      <c r="U72" s="182">
        <f>IFERROR(J72/SUM(P72:P73),"-")</f>
        <v>15000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-90000</v>
      </c>
      <c r="AB72" s="85">
        <f>SUM(X72:X73)/SUM(J72:J73)</f>
        <v>0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0.33333333333333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0.33333333333333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187</v>
      </c>
      <c r="C73" s="203"/>
      <c r="D73" s="203" t="s">
        <v>76</v>
      </c>
      <c r="E73" s="203" t="s">
        <v>180</v>
      </c>
      <c r="F73" s="203" t="s">
        <v>67</v>
      </c>
      <c r="G73" s="203"/>
      <c r="H73" s="90"/>
      <c r="I73" s="90"/>
      <c r="J73" s="188"/>
      <c r="K73" s="81">
        <v>12</v>
      </c>
      <c r="L73" s="81">
        <v>9</v>
      </c>
      <c r="M73" s="81">
        <v>1</v>
      </c>
      <c r="N73" s="91">
        <v>3</v>
      </c>
      <c r="O73" s="92">
        <v>0</v>
      </c>
      <c r="P73" s="93">
        <f>N73+O73</f>
        <v>3</v>
      </c>
      <c r="Q73" s="82">
        <f>IFERROR(P73/M73,"-")</f>
        <v>3</v>
      </c>
      <c r="R73" s="81">
        <v>0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0.33333333333333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2</v>
      </c>
      <c r="BO73" s="120">
        <f>IF(P73=0,"",IF(BN73=0,"",(BN73/P73)))</f>
        <v>0.66666666666667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</v>
      </c>
      <c r="B74" s="203" t="s">
        <v>188</v>
      </c>
      <c r="C74" s="203"/>
      <c r="D74" s="203" t="s">
        <v>76</v>
      </c>
      <c r="E74" s="203" t="s">
        <v>180</v>
      </c>
      <c r="F74" s="203" t="s">
        <v>63</v>
      </c>
      <c r="G74" s="203" t="s">
        <v>189</v>
      </c>
      <c r="H74" s="90" t="s">
        <v>109</v>
      </c>
      <c r="I74" s="90"/>
      <c r="J74" s="188">
        <v>190000</v>
      </c>
      <c r="K74" s="81">
        <v>8</v>
      </c>
      <c r="L74" s="81">
        <v>0</v>
      </c>
      <c r="M74" s="81">
        <v>41</v>
      </c>
      <c r="N74" s="91">
        <v>4</v>
      </c>
      <c r="O74" s="92">
        <v>0</v>
      </c>
      <c r="P74" s="93">
        <f>N74+O74</f>
        <v>4</v>
      </c>
      <c r="Q74" s="82">
        <f>IFERROR(P74/M74,"-")</f>
        <v>0.097560975609756</v>
      </c>
      <c r="R74" s="81">
        <v>0</v>
      </c>
      <c r="S74" s="81">
        <v>0</v>
      </c>
      <c r="T74" s="82">
        <f>IFERROR(S74/(O74+P74),"-")</f>
        <v>0</v>
      </c>
      <c r="U74" s="182">
        <f>IFERROR(J74/SUM(P74:P75),"-")</f>
        <v>27142.857142857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-190000</v>
      </c>
      <c r="AB74" s="85">
        <f>SUM(X74:X75)/SUM(J74:J75)</f>
        <v>0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0.25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2</v>
      </c>
      <c r="BO74" s="120">
        <f>IF(P74=0,"",IF(BN74=0,"",(BN74/P74)))</f>
        <v>0.5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0.25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190</v>
      </c>
      <c r="C75" s="203"/>
      <c r="D75" s="203" t="s">
        <v>76</v>
      </c>
      <c r="E75" s="203" t="s">
        <v>180</v>
      </c>
      <c r="F75" s="203" t="s">
        <v>67</v>
      </c>
      <c r="G75" s="203"/>
      <c r="H75" s="90"/>
      <c r="I75" s="90"/>
      <c r="J75" s="188"/>
      <c r="K75" s="81">
        <v>34</v>
      </c>
      <c r="L75" s="81">
        <v>17</v>
      </c>
      <c r="M75" s="81">
        <v>2</v>
      </c>
      <c r="N75" s="91">
        <v>3</v>
      </c>
      <c r="O75" s="92">
        <v>0</v>
      </c>
      <c r="P75" s="93">
        <f>N75+O75</f>
        <v>3</v>
      </c>
      <c r="Q75" s="82">
        <f>IFERROR(P75/M75,"-")</f>
        <v>1.5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2</v>
      </c>
      <c r="BO75" s="120">
        <f>IF(P75=0,"",IF(BN75=0,"",(BN75/P75)))</f>
        <v>0.66666666666667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1</v>
      </c>
      <c r="BX75" s="127">
        <f>IF(P75=0,"",IF(BW75=0,"",(BW75/P75)))</f>
        <v>0.33333333333333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1.025</v>
      </c>
      <c r="B76" s="203" t="s">
        <v>191</v>
      </c>
      <c r="C76" s="203"/>
      <c r="D76" s="203"/>
      <c r="E76" s="203"/>
      <c r="F76" s="203" t="s">
        <v>63</v>
      </c>
      <c r="G76" s="203" t="s">
        <v>192</v>
      </c>
      <c r="H76" s="90" t="s">
        <v>193</v>
      </c>
      <c r="I76" s="90"/>
      <c r="J76" s="188">
        <v>80000</v>
      </c>
      <c r="K76" s="81">
        <v>16</v>
      </c>
      <c r="L76" s="81">
        <v>0</v>
      </c>
      <c r="M76" s="81">
        <v>76</v>
      </c>
      <c r="N76" s="91">
        <v>6</v>
      </c>
      <c r="O76" s="92">
        <v>0</v>
      </c>
      <c r="P76" s="93">
        <f>N76+O76</f>
        <v>6</v>
      </c>
      <c r="Q76" s="82">
        <f>IFERROR(P76/M76,"-")</f>
        <v>0.078947368421053</v>
      </c>
      <c r="R76" s="81">
        <v>1</v>
      </c>
      <c r="S76" s="81">
        <v>2</v>
      </c>
      <c r="T76" s="82">
        <f>IFERROR(S76/(O76+P76),"-")</f>
        <v>0.33333333333333</v>
      </c>
      <c r="U76" s="182">
        <f>IFERROR(J76/SUM(P76:P77),"-")</f>
        <v>8888.8888888889</v>
      </c>
      <c r="V76" s="84">
        <v>3</v>
      </c>
      <c r="W76" s="82">
        <f>IF(P76=0,"-",V76/P76)</f>
        <v>0.5</v>
      </c>
      <c r="X76" s="186">
        <v>64000</v>
      </c>
      <c r="Y76" s="187">
        <f>IFERROR(X76/P76,"-")</f>
        <v>10666.666666667</v>
      </c>
      <c r="Z76" s="187">
        <f>IFERROR(X76/V76,"-")</f>
        <v>21333.333333333</v>
      </c>
      <c r="AA76" s="188">
        <f>SUM(X76:X77)-SUM(J76:J77)</f>
        <v>2000</v>
      </c>
      <c r="AB76" s="85">
        <f>SUM(X76:X77)/SUM(J76:J77)</f>
        <v>1.025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2</v>
      </c>
      <c r="BF76" s="113">
        <f>IF(P76=0,"",IF(BE76=0,"",(BE76/P76)))</f>
        <v>0.33333333333333</v>
      </c>
      <c r="BG76" s="112">
        <v>1</v>
      </c>
      <c r="BH76" s="114">
        <f>IFERROR(BG76/BE76,"-")</f>
        <v>0.5</v>
      </c>
      <c r="BI76" s="115">
        <v>35000</v>
      </c>
      <c r="BJ76" s="116">
        <f>IFERROR(BI76/BE76,"-")</f>
        <v>17500</v>
      </c>
      <c r="BK76" s="117"/>
      <c r="BL76" s="117"/>
      <c r="BM76" s="117">
        <v>1</v>
      </c>
      <c r="BN76" s="119">
        <v>1</v>
      </c>
      <c r="BO76" s="120">
        <f>IF(P76=0,"",IF(BN76=0,"",(BN76/P76)))</f>
        <v>0.16666666666667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3</v>
      </c>
      <c r="BX76" s="127">
        <f>IF(P76=0,"",IF(BW76=0,"",(BW76/P76)))</f>
        <v>0.5</v>
      </c>
      <c r="BY76" s="128">
        <v>2</v>
      </c>
      <c r="BZ76" s="129">
        <f>IFERROR(BY76/BW76,"-")</f>
        <v>0.66666666666667</v>
      </c>
      <c r="CA76" s="130">
        <v>29000</v>
      </c>
      <c r="CB76" s="131">
        <f>IFERROR(CA76/BW76,"-")</f>
        <v>9666.6666666667</v>
      </c>
      <c r="CC76" s="132"/>
      <c r="CD76" s="132"/>
      <c r="CE76" s="132">
        <v>2</v>
      </c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3</v>
      </c>
      <c r="CP76" s="141">
        <v>64000</v>
      </c>
      <c r="CQ76" s="141">
        <v>35000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194</v>
      </c>
      <c r="C77" s="203"/>
      <c r="D77" s="203"/>
      <c r="E77" s="203"/>
      <c r="F77" s="203" t="s">
        <v>67</v>
      </c>
      <c r="G77" s="203"/>
      <c r="H77" s="90"/>
      <c r="I77" s="90"/>
      <c r="J77" s="188"/>
      <c r="K77" s="81">
        <v>27</v>
      </c>
      <c r="L77" s="81">
        <v>21</v>
      </c>
      <c r="M77" s="81">
        <v>7</v>
      </c>
      <c r="N77" s="91">
        <v>3</v>
      </c>
      <c r="O77" s="92">
        <v>0</v>
      </c>
      <c r="P77" s="93">
        <f>N77+O77</f>
        <v>3</v>
      </c>
      <c r="Q77" s="82">
        <f>IFERROR(P77/M77,"-")</f>
        <v>0.42857142857143</v>
      </c>
      <c r="R77" s="81">
        <v>0</v>
      </c>
      <c r="S77" s="81">
        <v>1</v>
      </c>
      <c r="T77" s="82">
        <f>IFERROR(S77/(O77+P77),"-")</f>
        <v>0.33333333333333</v>
      </c>
      <c r="U77" s="182"/>
      <c r="V77" s="84">
        <v>1</v>
      </c>
      <c r="W77" s="82">
        <f>IF(P77=0,"-",V77/P77)</f>
        <v>0.33333333333333</v>
      </c>
      <c r="X77" s="186">
        <v>18000</v>
      </c>
      <c r="Y77" s="187">
        <f>IFERROR(X77/P77,"-")</f>
        <v>6000</v>
      </c>
      <c r="Z77" s="187">
        <f>IFERROR(X77/V77,"-")</f>
        <v>18000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3</v>
      </c>
      <c r="BO77" s="120">
        <f>IF(P77=0,"",IF(BN77=0,"",(BN77/P77)))</f>
        <v>1</v>
      </c>
      <c r="BP77" s="121">
        <v>1</v>
      </c>
      <c r="BQ77" s="122">
        <f>IFERROR(BP77/BN77,"-")</f>
        <v>0.33333333333333</v>
      </c>
      <c r="BR77" s="123">
        <v>18000</v>
      </c>
      <c r="BS77" s="124">
        <f>IFERROR(BR77/BN77,"-")</f>
        <v>6000</v>
      </c>
      <c r="BT77" s="125"/>
      <c r="BU77" s="125"/>
      <c r="BV77" s="125">
        <v>1</v>
      </c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18000</v>
      </c>
      <c r="CQ77" s="141">
        <v>18000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0.803125</v>
      </c>
      <c r="B78" s="203" t="s">
        <v>195</v>
      </c>
      <c r="C78" s="203"/>
      <c r="D78" s="203" t="s">
        <v>196</v>
      </c>
      <c r="E78" s="203" t="s">
        <v>62</v>
      </c>
      <c r="F78" s="203" t="s">
        <v>63</v>
      </c>
      <c r="G78" s="203" t="s">
        <v>102</v>
      </c>
      <c r="H78" s="90" t="s">
        <v>197</v>
      </c>
      <c r="I78" s="204" t="s">
        <v>160</v>
      </c>
      <c r="J78" s="188">
        <v>320000</v>
      </c>
      <c r="K78" s="81">
        <v>36</v>
      </c>
      <c r="L78" s="81">
        <v>0</v>
      </c>
      <c r="M78" s="81">
        <v>125</v>
      </c>
      <c r="N78" s="91">
        <v>20</v>
      </c>
      <c r="O78" s="92">
        <v>0</v>
      </c>
      <c r="P78" s="93">
        <f>N78+O78</f>
        <v>20</v>
      </c>
      <c r="Q78" s="82">
        <f>IFERROR(P78/M78,"-")</f>
        <v>0.16</v>
      </c>
      <c r="R78" s="81">
        <v>0</v>
      </c>
      <c r="S78" s="81">
        <v>5</v>
      </c>
      <c r="T78" s="82">
        <f>IFERROR(S78/(O78+P78),"-")</f>
        <v>0.25</v>
      </c>
      <c r="U78" s="182">
        <f>IFERROR(J78/SUM(P78:P79),"-")</f>
        <v>8421.0526315789</v>
      </c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>
        <f>SUM(X78:X79)-SUM(J78:J79)</f>
        <v>-63000</v>
      </c>
      <c r="AB78" s="85">
        <f>SUM(X78:X79)/SUM(J78:J79)</f>
        <v>0.803125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>
        <v>1</v>
      </c>
      <c r="AN78" s="101">
        <f>IF(P78=0,"",IF(AM78=0,"",(AM78/P78)))</f>
        <v>0.05</v>
      </c>
      <c r="AO78" s="100"/>
      <c r="AP78" s="102">
        <f>IFERROR(AP78/AM78,"-")</f>
        <v>0</v>
      </c>
      <c r="AQ78" s="103"/>
      <c r="AR78" s="104">
        <f>IFERROR(AQ78/AM78,"-")</f>
        <v>0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5</v>
      </c>
      <c r="BF78" s="113">
        <f>IF(P78=0,"",IF(BE78=0,"",(BE78/P78)))</f>
        <v>0.25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8</v>
      </c>
      <c r="BO78" s="120">
        <f>IF(P78=0,"",IF(BN78=0,"",(BN78/P78)))</f>
        <v>0.4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>
        <v>5</v>
      </c>
      <c r="BX78" s="127">
        <f>IF(P78=0,"",IF(BW78=0,"",(BW78/P78)))</f>
        <v>0.25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>
        <v>1</v>
      </c>
      <c r="CG78" s="134">
        <f>IF(P78=0,"",IF(CF78=0,"",(CF78/P78)))</f>
        <v>0.05</v>
      </c>
      <c r="CH78" s="135"/>
      <c r="CI78" s="136">
        <f>IFERROR(CH78/CF78,"-")</f>
        <v>0</v>
      </c>
      <c r="CJ78" s="137"/>
      <c r="CK78" s="138">
        <f>IFERROR(CJ78/CF78,"-")</f>
        <v>0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198</v>
      </c>
      <c r="C79" s="203"/>
      <c r="D79" s="203" t="s">
        <v>196</v>
      </c>
      <c r="E79" s="203" t="s">
        <v>62</v>
      </c>
      <c r="F79" s="203" t="s">
        <v>67</v>
      </c>
      <c r="G79" s="203"/>
      <c r="H79" s="90"/>
      <c r="I79" s="90"/>
      <c r="J79" s="188"/>
      <c r="K79" s="81">
        <v>67</v>
      </c>
      <c r="L79" s="81">
        <v>55</v>
      </c>
      <c r="M79" s="81">
        <v>14</v>
      </c>
      <c r="N79" s="91">
        <v>18</v>
      </c>
      <c r="O79" s="92">
        <v>0</v>
      </c>
      <c r="P79" s="93">
        <f>N79+O79</f>
        <v>18</v>
      </c>
      <c r="Q79" s="82">
        <f>IFERROR(P79/M79,"-")</f>
        <v>1.2857142857143</v>
      </c>
      <c r="R79" s="81">
        <v>7</v>
      </c>
      <c r="S79" s="81">
        <v>3</v>
      </c>
      <c r="T79" s="82">
        <f>IFERROR(S79/(O79+P79),"-")</f>
        <v>0.16666666666667</v>
      </c>
      <c r="U79" s="182"/>
      <c r="V79" s="84">
        <v>8</v>
      </c>
      <c r="W79" s="82">
        <f>IF(P79=0,"-",V79/P79)</f>
        <v>0.44444444444444</v>
      </c>
      <c r="X79" s="186">
        <v>257000</v>
      </c>
      <c r="Y79" s="187">
        <f>IFERROR(X79/P79,"-")</f>
        <v>14277.777777778</v>
      </c>
      <c r="Z79" s="187">
        <f>IFERROR(X79/V79,"-")</f>
        <v>32125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3</v>
      </c>
      <c r="BF79" s="113">
        <f>IF(P79=0,"",IF(BE79=0,"",(BE79/P79)))</f>
        <v>0.16666666666667</v>
      </c>
      <c r="BG79" s="112">
        <v>1</v>
      </c>
      <c r="BH79" s="114">
        <f>IFERROR(BG79/BE79,"-")</f>
        <v>0.33333333333333</v>
      </c>
      <c r="BI79" s="115">
        <v>3000</v>
      </c>
      <c r="BJ79" s="116">
        <f>IFERROR(BI79/BE79,"-")</f>
        <v>1000</v>
      </c>
      <c r="BK79" s="117">
        <v>1</v>
      </c>
      <c r="BL79" s="117"/>
      <c r="BM79" s="117"/>
      <c r="BN79" s="119">
        <v>9</v>
      </c>
      <c r="BO79" s="120">
        <f>IF(P79=0,"",IF(BN79=0,"",(BN79/P79)))</f>
        <v>0.5</v>
      </c>
      <c r="BP79" s="121">
        <v>5</v>
      </c>
      <c r="BQ79" s="122">
        <f>IFERROR(BP79/BN79,"-")</f>
        <v>0.55555555555556</v>
      </c>
      <c r="BR79" s="123">
        <v>81000</v>
      </c>
      <c r="BS79" s="124">
        <f>IFERROR(BR79/BN79,"-")</f>
        <v>9000</v>
      </c>
      <c r="BT79" s="125">
        <v>1</v>
      </c>
      <c r="BU79" s="125">
        <v>2</v>
      </c>
      <c r="BV79" s="125">
        <v>2</v>
      </c>
      <c r="BW79" s="126">
        <v>6</v>
      </c>
      <c r="BX79" s="127">
        <f>IF(P79=0,"",IF(BW79=0,"",(BW79/P79)))</f>
        <v>0.33333333333333</v>
      </c>
      <c r="BY79" s="128">
        <v>2</v>
      </c>
      <c r="BZ79" s="129">
        <f>IFERROR(BY79/BW79,"-")</f>
        <v>0.33333333333333</v>
      </c>
      <c r="CA79" s="130">
        <v>173000</v>
      </c>
      <c r="CB79" s="131">
        <f>IFERROR(CA79/BW79,"-")</f>
        <v>28833.333333333</v>
      </c>
      <c r="CC79" s="132"/>
      <c r="CD79" s="132"/>
      <c r="CE79" s="132">
        <v>2</v>
      </c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8</v>
      </c>
      <c r="CP79" s="141">
        <v>257000</v>
      </c>
      <c r="CQ79" s="141">
        <v>93000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0.496</v>
      </c>
      <c r="B80" s="203" t="s">
        <v>199</v>
      </c>
      <c r="C80" s="203"/>
      <c r="D80" s="203" t="s">
        <v>138</v>
      </c>
      <c r="E80" s="203" t="s">
        <v>172</v>
      </c>
      <c r="F80" s="203" t="s">
        <v>63</v>
      </c>
      <c r="G80" s="203" t="s">
        <v>183</v>
      </c>
      <c r="H80" s="90" t="s">
        <v>200</v>
      </c>
      <c r="I80" s="90" t="s">
        <v>201</v>
      </c>
      <c r="J80" s="188">
        <v>250000</v>
      </c>
      <c r="K80" s="81">
        <v>31</v>
      </c>
      <c r="L80" s="81">
        <v>0</v>
      </c>
      <c r="M80" s="81">
        <v>120</v>
      </c>
      <c r="N80" s="91">
        <v>9</v>
      </c>
      <c r="O80" s="92">
        <v>0</v>
      </c>
      <c r="P80" s="93">
        <f>N80+O80</f>
        <v>9</v>
      </c>
      <c r="Q80" s="82">
        <f>IFERROR(P80/M80,"-")</f>
        <v>0.075</v>
      </c>
      <c r="R80" s="81">
        <v>2</v>
      </c>
      <c r="S80" s="81">
        <v>2</v>
      </c>
      <c r="T80" s="82">
        <f>IFERROR(S80/(O80+P80),"-")</f>
        <v>0.22222222222222</v>
      </c>
      <c r="U80" s="182">
        <f>IFERROR(J80/SUM(P80:P81),"-")</f>
        <v>13157.894736842</v>
      </c>
      <c r="V80" s="84">
        <v>2</v>
      </c>
      <c r="W80" s="82">
        <f>IF(P80=0,"-",V80/P80)</f>
        <v>0.22222222222222</v>
      </c>
      <c r="X80" s="186">
        <v>54000</v>
      </c>
      <c r="Y80" s="187">
        <f>IFERROR(X80/P80,"-")</f>
        <v>6000</v>
      </c>
      <c r="Z80" s="187">
        <f>IFERROR(X80/V80,"-")</f>
        <v>27000</v>
      </c>
      <c r="AA80" s="188">
        <f>SUM(X80:X81)-SUM(J80:J81)</f>
        <v>-126000</v>
      </c>
      <c r="AB80" s="85">
        <f>SUM(X80:X81)/SUM(J80:J81)</f>
        <v>0.496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>
        <v>1</v>
      </c>
      <c r="AN80" s="101">
        <f>IF(P80=0,"",IF(AM80=0,"",(AM80/P80)))</f>
        <v>0.11111111111111</v>
      </c>
      <c r="AO80" s="100"/>
      <c r="AP80" s="102">
        <f>IFERROR(AP80/AM80,"-")</f>
        <v>0</v>
      </c>
      <c r="AQ80" s="103"/>
      <c r="AR80" s="104">
        <f>IFERROR(AQ80/AM80,"-")</f>
        <v>0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0.11111111111111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4</v>
      </c>
      <c r="BO80" s="120">
        <f>IF(P80=0,"",IF(BN80=0,"",(BN80/P80)))</f>
        <v>0.44444444444444</v>
      </c>
      <c r="BP80" s="121">
        <v>1</v>
      </c>
      <c r="BQ80" s="122">
        <f>IFERROR(BP80/BN80,"-")</f>
        <v>0.25</v>
      </c>
      <c r="BR80" s="123">
        <v>30000</v>
      </c>
      <c r="BS80" s="124">
        <f>IFERROR(BR80/BN80,"-")</f>
        <v>7500</v>
      </c>
      <c r="BT80" s="125"/>
      <c r="BU80" s="125"/>
      <c r="BV80" s="125">
        <v>1</v>
      </c>
      <c r="BW80" s="126">
        <v>3</v>
      </c>
      <c r="BX80" s="127">
        <f>IF(P80=0,"",IF(BW80=0,"",(BW80/P80)))</f>
        <v>0.33333333333333</v>
      </c>
      <c r="BY80" s="128">
        <v>1</v>
      </c>
      <c r="BZ80" s="129">
        <f>IFERROR(BY80/BW80,"-")</f>
        <v>0.33333333333333</v>
      </c>
      <c r="CA80" s="130">
        <v>24000</v>
      </c>
      <c r="CB80" s="131">
        <f>IFERROR(CA80/BW80,"-")</f>
        <v>8000</v>
      </c>
      <c r="CC80" s="132"/>
      <c r="CD80" s="132"/>
      <c r="CE80" s="132">
        <v>1</v>
      </c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2</v>
      </c>
      <c r="CP80" s="141">
        <v>54000</v>
      </c>
      <c r="CQ80" s="141">
        <v>30000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202</v>
      </c>
      <c r="C81" s="203"/>
      <c r="D81" s="203" t="s">
        <v>138</v>
      </c>
      <c r="E81" s="203" t="s">
        <v>172</v>
      </c>
      <c r="F81" s="203" t="s">
        <v>67</v>
      </c>
      <c r="G81" s="203"/>
      <c r="H81" s="90"/>
      <c r="I81" s="90"/>
      <c r="J81" s="188"/>
      <c r="K81" s="81">
        <v>70</v>
      </c>
      <c r="L81" s="81">
        <v>37</v>
      </c>
      <c r="M81" s="81">
        <v>11</v>
      </c>
      <c r="N81" s="91">
        <v>10</v>
      </c>
      <c r="O81" s="92">
        <v>0</v>
      </c>
      <c r="P81" s="93">
        <f>N81+O81</f>
        <v>10</v>
      </c>
      <c r="Q81" s="82">
        <f>IFERROR(P81/M81,"-")</f>
        <v>0.90909090909091</v>
      </c>
      <c r="R81" s="81">
        <v>2</v>
      </c>
      <c r="S81" s="81">
        <v>1</v>
      </c>
      <c r="T81" s="82">
        <f>IFERROR(S81/(O81+P81),"-")</f>
        <v>0.1</v>
      </c>
      <c r="U81" s="182"/>
      <c r="V81" s="84">
        <v>1</v>
      </c>
      <c r="W81" s="82">
        <f>IF(P81=0,"-",V81/P81)</f>
        <v>0.1</v>
      </c>
      <c r="X81" s="186">
        <v>70000</v>
      </c>
      <c r="Y81" s="187">
        <f>IFERROR(X81/P81,"-")</f>
        <v>7000</v>
      </c>
      <c r="Z81" s="187">
        <f>IFERROR(X81/V81,"-")</f>
        <v>70000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2</v>
      </c>
      <c r="BF81" s="113">
        <f>IF(P81=0,"",IF(BE81=0,"",(BE81/P81)))</f>
        <v>0.2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1</v>
      </c>
      <c r="BO81" s="120">
        <f>IF(P81=0,"",IF(BN81=0,"",(BN81/P81)))</f>
        <v>0.1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6</v>
      </c>
      <c r="BX81" s="127">
        <f>IF(P81=0,"",IF(BW81=0,"",(BW81/P81)))</f>
        <v>0.6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>
        <v>1</v>
      </c>
      <c r="CG81" s="134">
        <f>IF(P81=0,"",IF(CF81=0,"",(CF81/P81)))</f>
        <v>0.1</v>
      </c>
      <c r="CH81" s="135">
        <v>1</v>
      </c>
      <c r="CI81" s="136">
        <f>IFERROR(CH81/CF81,"-")</f>
        <v>1</v>
      </c>
      <c r="CJ81" s="137">
        <v>70000</v>
      </c>
      <c r="CK81" s="138">
        <f>IFERROR(CJ81/CF81,"-")</f>
        <v>70000</v>
      </c>
      <c r="CL81" s="139"/>
      <c r="CM81" s="139"/>
      <c r="CN81" s="139">
        <v>1</v>
      </c>
      <c r="CO81" s="140">
        <v>1</v>
      </c>
      <c r="CP81" s="141">
        <v>70000</v>
      </c>
      <c r="CQ81" s="141">
        <v>70000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30"/>
      <c r="B82" s="87"/>
      <c r="C82" s="88"/>
      <c r="D82" s="88"/>
      <c r="E82" s="88"/>
      <c r="F82" s="89"/>
      <c r="G82" s="90"/>
      <c r="H82" s="90"/>
      <c r="I82" s="90"/>
      <c r="J82" s="192"/>
      <c r="K82" s="34"/>
      <c r="L82" s="34"/>
      <c r="M82" s="31"/>
      <c r="N82" s="23"/>
      <c r="O82" s="23"/>
      <c r="P82" s="23"/>
      <c r="Q82" s="33"/>
      <c r="R82" s="32"/>
      <c r="S82" s="23"/>
      <c r="T82" s="32"/>
      <c r="U82" s="183"/>
      <c r="V82" s="25"/>
      <c r="W82" s="25"/>
      <c r="X82" s="189"/>
      <c r="Y82" s="189"/>
      <c r="Z82" s="189"/>
      <c r="AA82" s="189"/>
      <c r="AB82" s="33"/>
      <c r="AC82" s="59"/>
      <c r="AD82" s="63"/>
      <c r="AE82" s="64"/>
      <c r="AF82" s="63"/>
      <c r="AG82" s="67"/>
      <c r="AH82" s="68"/>
      <c r="AI82" s="69"/>
      <c r="AJ82" s="70"/>
      <c r="AK82" s="70"/>
      <c r="AL82" s="70"/>
      <c r="AM82" s="63"/>
      <c r="AN82" s="64"/>
      <c r="AO82" s="63"/>
      <c r="AP82" s="67"/>
      <c r="AQ82" s="68"/>
      <c r="AR82" s="69"/>
      <c r="AS82" s="70"/>
      <c r="AT82" s="70"/>
      <c r="AU82" s="70"/>
      <c r="AV82" s="63"/>
      <c r="AW82" s="64"/>
      <c r="AX82" s="63"/>
      <c r="AY82" s="67"/>
      <c r="AZ82" s="68"/>
      <c r="BA82" s="69"/>
      <c r="BB82" s="70"/>
      <c r="BC82" s="70"/>
      <c r="BD82" s="70"/>
      <c r="BE82" s="63"/>
      <c r="BF82" s="64"/>
      <c r="BG82" s="63"/>
      <c r="BH82" s="67"/>
      <c r="BI82" s="68"/>
      <c r="BJ82" s="69"/>
      <c r="BK82" s="70"/>
      <c r="BL82" s="70"/>
      <c r="BM82" s="70"/>
      <c r="BN82" s="65"/>
      <c r="BO82" s="66"/>
      <c r="BP82" s="63"/>
      <c r="BQ82" s="67"/>
      <c r="BR82" s="68"/>
      <c r="BS82" s="69"/>
      <c r="BT82" s="70"/>
      <c r="BU82" s="70"/>
      <c r="BV82" s="70"/>
      <c r="BW82" s="65"/>
      <c r="BX82" s="66"/>
      <c r="BY82" s="63"/>
      <c r="BZ82" s="67"/>
      <c r="CA82" s="68"/>
      <c r="CB82" s="69"/>
      <c r="CC82" s="70"/>
      <c r="CD82" s="70"/>
      <c r="CE82" s="70"/>
      <c r="CF82" s="65"/>
      <c r="CG82" s="66"/>
      <c r="CH82" s="63"/>
      <c r="CI82" s="67"/>
      <c r="CJ82" s="68"/>
      <c r="CK82" s="69"/>
      <c r="CL82" s="70"/>
      <c r="CM82" s="70"/>
      <c r="CN82" s="70"/>
      <c r="CO82" s="71"/>
      <c r="CP82" s="68"/>
      <c r="CQ82" s="68"/>
      <c r="CR82" s="68"/>
      <c r="CS82" s="72"/>
    </row>
    <row r="83" spans="1:98">
      <c r="A83" s="30"/>
      <c r="B83" s="37"/>
      <c r="C83" s="21"/>
      <c r="D83" s="21"/>
      <c r="E83" s="21"/>
      <c r="F83" s="22"/>
      <c r="G83" s="36"/>
      <c r="H83" s="36"/>
      <c r="I83" s="75"/>
      <c r="J83" s="193"/>
      <c r="K83" s="34"/>
      <c r="L83" s="34"/>
      <c r="M83" s="31"/>
      <c r="N83" s="23"/>
      <c r="O83" s="23"/>
      <c r="P83" s="23"/>
      <c r="Q83" s="33"/>
      <c r="R83" s="32"/>
      <c r="S83" s="23"/>
      <c r="T83" s="32"/>
      <c r="U83" s="183"/>
      <c r="V83" s="25"/>
      <c r="W83" s="25"/>
      <c r="X83" s="189"/>
      <c r="Y83" s="189"/>
      <c r="Z83" s="189"/>
      <c r="AA83" s="189"/>
      <c r="AB83" s="33"/>
      <c r="AC83" s="61"/>
      <c r="AD83" s="63"/>
      <c r="AE83" s="64"/>
      <c r="AF83" s="63"/>
      <c r="AG83" s="67"/>
      <c r="AH83" s="68"/>
      <c r="AI83" s="69"/>
      <c r="AJ83" s="70"/>
      <c r="AK83" s="70"/>
      <c r="AL83" s="70"/>
      <c r="AM83" s="63"/>
      <c r="AN83" s="64"/>
      <c r="AO83" s="63"/>
      <c r="AP83" s="67"/>
      <c r="AQ83" s="68"/>
      <c r="AR83" s="69"/>
      <c r="AS83" s="70"/>
      <c r="AT83" s="70"/>
      <c r="AU83" s="70"/>
      <c r="AV83" s="63"/>
      <c r="AW83" s="64"/>
      <c r="AX83" s="63"/>
      <c r="AY83" s="67"/>
      <c r="AZ83" s="68"/>
      <c r="BA83" s="69"/>
      <c r="BB83" s="70"/>
      <c r="BC83" s="70"/>
      <c r="BD83" s="70"/>
      <c r="BE83" s="63"/>
      <c r="BF83" s="64"/>
      <c r="BG83" s="63"/>
      <c r="BH83" s="67"/>
      <c r="BI83" s="68"/>
      <c r="BJ83" s="69"/>
      <c r="BK83" s="70"/>
      <c r="BL83" s="70"/>
      <c r="BM83" s="70"/>
      <c r="BN83" s="65"/>
      <c r="BO83" s="66"/>
      <c r="BP83" s="63"/>
      <c r="BQ83" s="67"/>
      <c r="BR83" s="68"/>
      <c r="BS83" s="69"/>
      <c r="BT83" s="70"/>
      <c r="BU83" s="70"/>
      <c r="BV83" s="70"/>
      <c r="BW83" s="65"/>
      <c r="BX83" s="66"/>
      <c r="BY83" s="63"/>
      <c r="BZ83" s="67"/>
      <c r="CA83" s="68"/>
      <c r="CB83" s="69"/>
      <c r="CC83" s="70"/>
      <c r="CD83" s="70"/>
      <c r="CE83" s="70"/>
      <c r="CF83" s="65"/>
      <c r="CG83" s="66"/>
      <c r="CH83" s="63"/>
      <c r="CI83" s="67"/>
      <c r="CJ83" s="68"/>
      <c r="CK83" s="69"/>
      <c r="CL83" s="70"/>
      <c r="CM83" s="70"/>
      <c r="CN83" s="70"/>
      <c r="CO83" s="71"/>
      <c r="CP83" s="68"/>
      <c r="CQ83" s="68"/>
      <c r="CR83" s="68"/>
      <c r="CS83" s="72"/>
    </row>
    <row r="84" spans="1:98">
      <c r="A84" s="19">
        <f>AB84</f>
        <v>1.1589447619048</v>
      </c>
      <c r="B84" s="39"/>
      <c r="C84" s="39"/>
      <c r="D84" s="39"/>
      <c r="E84" s="39"/>
      <c r="F84" s="39"/>
      <c r="G84" s="40" t="s">
        <v>203</v>
      </c>
      <c r="H84" s="40"/>
      <c r="I84" s="40"/>
      <c r="J84" s="190">
        <f>SUM(J6:J83)</f>
        <v>4200000</v>
      </c>
      <c r="K84" s="41">
        <f>SUM(K6:K83)</f>
        <v>1794</v>
      </c>
      <c r="L84" s="41">
        <f>SUM(L6:L83)</f>
        <v>790</v>
      </c>
      <c r="M84" s="41">
        <f>SUM(M6:M83)</f>
        <v>2559</v>
      </c>
      <c r="N84" s="41">
        <f>SUM(N6:N83)</f>
        <v>417</v>
      </c>
      <c r="O84" s="41">
        <f>SUM(O6:O83)</f>
        <v>2</v>
      </c>
      <c r="P84" s="41">
        <f>SUM(P6:P83)</f>
        <v>419</v>
      </c>
      <c r="Q84" s="42">
        <f>IFERROR(P84/M84,"-")</f>
        <v>0.16373583431028</v>
      </c>
      <c r="R84" s="78">
        <f>SUM(R6:R83)</f>
        <v>63</v>
      </c>
      <c r="S84" s="78">
        <f>SUM(S6:S83)</f>
        <v>92</v>
      </c>
      <c r="T84" s="42">
        <f>IFERROR(R84/P84,"-")</f>
        <v>0.15035799522673</v>
      </c>
      <c r="U84" s="184">
        <f>IFERROR(J84/P84,"-")</f>
        <v>10023.866348449</v>
      </c>
      <c r="V84" s="44">
        <f>SUM(V6:V83)</f>
        <v>85</v>
      </c>
      <c r="W84" s="42">
        <f>IFERROR(V84/P84,"-")</f>
        <v>0.20286396181384</v>
      </c>
      <c r="X84" s="190">
        <f>SUM(X6:X83)</f>
        <v>4867568</v>
      </c>
      <c r="Y84" s="190">
        <f>IFERROR(X84/P84,"-")</f>
        <v>11617.107398568</v>
      </c>
      <c r="Z84" s="190">
        <f>IFERROR(X84/V84,"-")</f>
        <v>57265.505882353</v>
      </c>
      <c r="AA84" s="190">
        <f>X84-J84</f>
        <v>667568</v>
      </c>
      <c r="AB84" s="47">
        <f>X84/J84</f>
        <v>1.1589447619048</v>
      </c>
      <c r="AC84" s="60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4"/>
    <mergeCell ref="J60:J64"/>
    <mergeCell ref="U60:U64"/>
    <mergeCell ref="AA60:AA64"/>
    <mergeCell ref="AB60:AB64"/>
    <mergeCell ref="A65:A67"/>
    <mergeCell ref="J65:J67"/>
    <mergeCell ref="U65:U67"/>
    <mergeCell ref="AA65:AA67"/>
    <mergeCell ref="AB65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