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<sst xmlns="http://schemas.openxmlformats.org/spreadsheetml/2006/main" uniqueCount="237">
  <si>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</si>
  <si>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</si>
  <si>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</si>
  <si>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</si>
  <si>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</si>
  <si>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</si>
  <si>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</si>
  <si>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</si>
  <si>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</si>
  <si>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</si>
  <si>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</si>
  <si>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</si>
  <si>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</si>
  <si>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</si>
  <si>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</si>
  <si>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</si>
  <si>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</si>
  <si>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</si>
  <si>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</si>
  <si>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</si>
  <si>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</si>
  <si>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</si>
  <si>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</si>
  <si>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</si>
  <si>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01月</t>
  </si>
  <si>
    <t>パートナー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</si>
  <si>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</si>
  <si>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</si>
  <si>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</si>
  <si>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</si>
  <si>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</si>
  <si>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</si>
  <si>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</si>
  <si>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</si>
  <si>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</si>
  <si>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</si>
  <si>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</si>
  <si>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</si>
  <si>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</si>
  <si>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</si>
  <si>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</si>
  <si>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</si>
  <si>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</si>
  <si>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</si>
  <si>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</si>
  <si>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</si>
  <si>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</si>
  <si>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</si>
  <si>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</si>
  <si>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</si>
  <si>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</si>
  <si>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</si>
  <si>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</si>
  <si>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</si>
  <si>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</si>
  <si>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</si>
  <si>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</si>
  <si>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</si>
  <si>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</si>
  <si>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</si>
  <si>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pp649</t>
  </si>
  <si>
    <t>※雑誌版 SPA</t>
  </si>
  <si>
    <t>「求む」キャッチ</t>
  </si>
  <si>
    <t>lp01</t>
  </si>
  <si>
    <t>スポニチ関東</t>
  </si>
  <si>
    <t>全5段</t>
  </si>
  <si>
    <t>1月10日(木)</t>
  </si>
  <si>
    <t>pp650</t>
  </si>
  <si>
    <t>空電</t>
  </si>
  <si>
    <t>pp651</t>
  </si>
  <si>
    <t>★C版</t>
  </si>
  <si>
    <t>「出会い懇願！私たち（この歳でも）真剣なんです」キャッチ</t>
  </si>
  <si>
    <t>スポニチ関東 特価</t>
  </si>
  <si>
    <t>12月29日(土)</t>
  </si>
  <si>
    <t>pp652</t>
  </si>
  <si>
    <t>pp653</t>
  </si>
  <si>
    <t>スポニチ関西</t>
  </si>
  <si>
    <t>1月05日(土)</t>
  </si>
  <si>
    <t>pp654</t>
  </si>
  <si>
    <t>pp655</t>
  </si>
  <si>
    <t>スポニチ関西 特価</t>
  </si>
  <si>
    <t>pp656</t>
  </si>
  <si>
    <t>pp657</t>
  </si>
  <si>
    <t>「メールより電話が簡単！ 女性から誘われて意気投合！」キャッチ</t>
  </si>
  <si>
    <t>サンスポ関東</t>
  </si>
  <si>
    <t>1月06日(日)</t>
  </si>
  <si>
    <t>pp658</t>
  </si>
  <si>
    <t>pp659</t>
  </si>
  <si>
    <t>※熟女版</t>
  </si>
  <si>
    <t>1月26日(土)</t>
  </si>
  <si>
    <t>pp660</t>
  </si>
  <si>
    <t>pp661</t>
  </si>
  <si>
    <t>サンスポ関西</t>
  </si>
  <si>
    <t>pp662</t>
  </si>
  <si>
    <t>pp663</t>
  </si>
  <si>
    <t>1月13日(日)</t>
  </si>
  <si>
    <t>pp664</t>
  </si>
  <si>
    <t>pp665</t>
  </si>
  <si>
    <t>スポーツ報知関東</t>
  </si>
  <si>
    <t>終面全5段</t>
  </si>
  <si>
    <t>1月12日(土)</t>
  </si>
  <si>
    <t>pp666</t>
  </si>
  <si>
    <t>pp667</t>
  </si>
  <si>
    <t>ニッカン関東</t>
  </si>
  <si>
    <t>pp668</t>
  </si>
  <si>
    <t>pp669</t>
  </si>
  <si>
    <t>※C版</t>
  </si>
  <si>
    <t>ニッカン関東・平日</t>
  </si>
  <si>
    <t>1月22日(火)</t>
  </si>
  <si>
    <t>pp670</t>
  </si>
  <si>
    <t>pp671</t>
  </si>
  <si>
    <t>「トゥギャザーする女性をゲットしようぜ！」キャッチ</t>
  </si>
  <si>
    <t>1月30日(水)</t>
  </si>
  <si>
    <t>pp672</t>
  </si>
  <si>
    <t>pp673</t>
  </si>
  <si>
    <t>「記事23」キャッチ「男の夢をかなえます 超美熟女から逆指名</t>
  </si>
  <si>
    <t>ニッカン関西</t>
  </si>
  <si>
    <t>1月20日(日)</t>
  </si>
  <si>
    <t>pp674</t>
  </si>
  <si>
    <t>pp675</t>
  </si>
  <si>
    <t>1月27日(日)</t>
  </si>
  <si>
    <t>pp676</t>
  </si>
  <si>
    <t>pp677</t>
  </si>
  <si>
    <t>デイリースポーツ関西</t>
  </si>
  <si>
    <t>4C終面全5段</t>
  </si>
  <si>
    <t>1月11日(金)</t>
  </si>
  <si>
    <t>pp678</t>
  </si>
  <si>
    <t>pp679</t>
  </si>
  <si>
    <t>「切羽詰まった女性がなりふり構わず誘ってきます！」キャッチ</t>
  </si>
  <si>
    <t>pp680</t>
  </si>
  <si>
    <t>pp681</t>
  </si>
  <si>
    <t>九スポ</t>
  </si>
  <si>
    <t>pp682</t>
  </si>
  <si>
    <t>pp683</t>
  </si>
  <si>
    <t>pp684</t>
  </si>
  <si>
    <t>pp685</t>
  </si>
  <si>
    <t>※記事14</t>
  </si>
  <si>
    <t>4C終面雑報</t>
  </si>
  <si>
    <t>1月09日(水)</t>
  </si>
  <si>
    <t>pp686</t>
  </si>
  <si>
    <t>pp687</t>
  </si>
  <si>
    <t>※記事20</t>
  </si>
  <si>
    <t>pp688</t>
  </si>
  <si>
    <t>pp689</t>
  </si>
  <si>
    <t>※記事23</t>
  </si>
  <si>
    <t>1月14日(月)</t>
  </si>
  <si>
    <t>pp690</t>
  </si>
  <si>
    <t>pp691</t>
  </si>
  <si>
    <t>★記事51</t>
  </si>
  <si>
    <t>「ド素人同志の男女だから思い切り楽しめる」</t>
  </si>
  <si>
    <t>4C雑報</t>
  </si>
  <si>
    <t>pp692</t>
  </si>
  <si>
    <t>pp693</t>
  </si>
  <si>
    <t>★記事52</t>
  </si>
  <si>
    <t>「情報弱者になるな！知っている人はヤっている」</t>
  </si>
  <si>
    <t>pp694</t>
  </si>
  <si>
    <t>pp695</t>
  </si>
  <si>
    <t>★記事53</t>
  </si>
  <si>
    <t>「50歳以上でも恋愛できるのか？その答えがこのサイトにあります！」</t>
  </si>
  <si>
    <t>pp696</t>
  </si>
  <si>
    <t>pp697</t>
  </si>
  <si>
    <t>★記事54</t>
  </si>
  <si>
    <t>「私みたいなおばさんが初めてで後悔しない？」</t>
  </si>
  <si>
    <t>pp698</t>
  </si>
  <si>
    <t>pp699</t>
  </si>
  <si>
    <t>1月19日(土)</t>
  </si>
  <si>
    <t>pp700</t>
  </si>
  <si>
    <t>pp701</t>
  </si>
  <si>
    <t>②「情報弱者になるな！知っている人はヤっている」</t>
  </si>
  <si>
    <t>pp702</t>
  </si>
  <si>
    <t>pp703</t>
  </si>
  <si>
    <t>pp704</t>
  </si>
  <si>
    <t>pp705</t>
  </si>
  <si>
    <t>pp706</t>
  </si>
  <si>
    <t>pp707</t>
  </si>
  <si>
    <t>4C記事枠</t>
  </si>
  <si>
    <t>pp708</t>
  </si>
  <si>
    <t>pp709</t>
  </si>
  <si>
    <t>pp710</t>
  </si>
  <si>
    <t>pp711</t>
  </si>
  <si>
    <t>(空電共通)</t>
  </si>
  <si>
    <t>共通</t>
  </si>
  <si>
    <t>pp712</t>
  </si>
  <si>
    <t>※女性からナンパしてほしい版風</t>
  </si>
  <si>
    <t>「もう５０代の熟女だけど、試しに付き合ってみる？」</t>
  </si>
  <si>
    <t>日刊ゲンダイ東海版</t>
  </si>
  <si>
    <t>全2段</t>
  </si>
  <si>
    <t>1～15日</t>
  </si>
  <si>
    <t>pp713</t>
  </si>
  <si>
    <t>「求む！50歳以上の女性好き男性」</t>
  </si>
  <si>
    <t>16～31日</t>
  </si>
  <si>
    <t>pp714</t>
  </si>
  <si>
    <t>pp715</t>
  </si>
  <si>
    <t>※パートナー煙突2 女性からナンパしてほしい版風</t>
  </si>
  <si>
    <t>1C煙突</t>
  </si>
  <si>
    <t>pp716</t>
  </si>
  <si>
    <t>pp717</t>
  </si>
  <si>
    <t>スポーツ報知関西　1回目</t>
  </si>
  <si>
    <t>pp718</t>
  </si>
  <si>
    <t>スポーツ報知関西　2回目</t>
  </si>
  <si>
    <t>pp719</t>
  </si>
  <si>
    <t>スポーツ報知関西　3回目</t>
  </si>
  <si>
    <t>pp720</t>
  </si>
  <si>
    <t>スポーツ報知関西　4回目</t>
  </si>
  <si>
    <t>pp721</t>
  </si>
  <si>
    <t>スポーツ報知関西　5回目</t>
  </si>
  <si>
    <t>pp722</t>
  </si>
  <si>
    <t>★記事52②</t>
  </si>
  <si>
    <t>スポーツ報知関西　6回目</t>
  </si>
  <si>
    <t>pp723</t>
  </si>
  <si>
    <t>スポーツ報知関西　7回目</t>
  </si>
  <si>
    <t>pp724</t>
  </si>
  <si>
    <t>スポーツ報知関西　8回目</t>
  </si>
  <si>
    <t>pp725</t>
  </si>
  <si>
    <t>スポーツ報知関西　9回目</t>
  </si>
  <si>
    <t>pp726</t>
  </si>
  <si>
    <t>スポーツ報知関西　10回目</t>
  </si>
  <si>
    <t>pp727</t>
  </si>
  <si>
    <t>スポーツ報知関西　11回目</t>
  </si>
  <si>
    <t>pp728</t>
  </si>
  <si>
    <t>スポーツ報知関西　12回目</t>
  </si>
  <si>
    <t>pp729</t>
  </si>
  <si>
    <t>スポーツ報知関西　13回目</t>
  </si>
  <si>
    <t>pp730</t>
  </si>
  <si>
    <t>pp731</t>
  </si>
  <si>
    <t>道新スポーツ</t>
  </si>
  <si>
    <t>pp732</t>
  </si>
  <si>
    <t>pp733</t>
  </si>
  <si>
    <t>pp734</t>
  </si>
  <si>
    <t>pp735</t>
  </si>
  <si>
    <t>pp736</t>
  </si>
  <si>
    <t>空電 (共通)</t>
  </si>
  <si>
    <t>pp737</t>
  </si>
  <si>
    <t>東スポ・大スポ・九スポ・中京</t>
  </si>
  <si>
    <t>記事枠</t>
  </si>
  <si>
    <t>pp738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</si>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</sst>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90</v>
      </c>
      <c r="D6" s="195">
        <v>4270000</v>
      </c>
      <c r="E6" s="81">
        <v>1821</v>
      </c>
      <c r="F6" s="81">
        <v>797</v>
      </c>
      <c r="G6" s="81">
        <v>2385</v>
      </c>
      <c r="H6" s="91">
        <v>468</v>
      </c>
      <c r="I6" s="92">
        <v>0</v>
      </c>
      <c r="J6" s="145">
        <f>H6+I6</f>
        <v>468</v>
      </c>
      <c r="K6" s="82">
        <f>IFERROR(J6/G6,"-")</f>
        <v>0.19622641509434</v>
      </c>
      <c r="L6" s="81">
        <v>57</v>
      </c>
      <c r="M6" s="81">
        <v>123</v>
      </c>
      <c r="N6" s="82">
        <f>IFERROR(L6/J6,"-")</f>
        <v>0.12179487179487</v>
      </c>
      <c r="O6" s="83">
        <f>IFERROR(D6/J6,"-")</f>
        <v>9123.9316239316</v>
      </c>
      <c r="P6" s="84">
        <v>99</v>
      </c>
      <c r="Q6" s="82">
        <f>IFERROR(P6/J6,"-")</f>
        <v>0.21153846153846</v>
      </c>
      <c r="R6" s="200">
        <v>6252000</v>
      </c>
      <c r="S6" s="201">
        <f>IFERROR(R6/J6,"-")</f>
        <v>13358.974358974</v>
      </c>
      <c r="T6" s="201">
        <f>IFERROR(R6/P6,"-")</f>
        <v>63151.515151515</v>
      </c>
      <c r="U6" s="195">
        <f>IFERROR(R6-D6,"-")</f>
        <v>1982000</v>
      </c>
      <c r="V6" s="85">
        <f>R6/D6</f>
        <v>1.464168618267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4270000</v>
      </c>
      <c r="E9" s="41">
        <f>SUM(E6:E7)</f>
        <v>1821</v>
      </c>
      <c r="F9" s="41">
        <f>SUM(F6:F7)</f>
        <v>797</v>
      </c>
      <c r="G9" s="41">
        <f>SUM(G6:G7)</f>
        <v>2385</v>
      </c>
      <c r="H9" s="41">
        <f>SUM(H6:H7)</f>
        <v>468</v>
      </c>
      <c r="I9" s="41">
        <f>SUM(I6:I7)</f>
        <v>0</v>
      </c>
      <c r="J9" s="41">
        <f>SUM(J6:J7)</f>
        <v>468</v>
      </c>
      <c r="K9" s="42">
        <f>IFERROR(J9/G9,"-")</f>
        <v>0.19622641509434</v>
      </c>
      <c r="L9" s="78">
        <f>SUM(L6:L7)</f>
        <v>57</v>
      </c>
      <c r="M9" s="78">
        <f>SUM(M6:M7)</f>
        <v>123</v>
      </c>
      <c r="N9" s="42">
        <f>IFERROR(L9/J9,"-")</f>
        <v>0.12179487179487</v>
      </c>
      <c r="O9" s="43">
        <f>IFERROR(D9/J9,"-")</f>
        <v>9123.9316239316</v>
      </c>
      <c r="P9" s="44">
        <f>SUM(P6:P7)</f>
        <v>99</v>
      </c>
      <c r="Q9" s="42">
        <f>IFERROR(P9/J9,"-")</f>
        <v>0.21153846153846</v>
      </c>
      <c r="R9" s="45">
        <f>SUM(R6:R7)</f>
        <v>6252000</v>
      </c>
      <c r="S9" s="45">
        <f>IFERROR(R9/J9,"-")</f>
        <v>13358.974358974</v>
      </c>
      <c r="T9" s="45">
        <f>IFERROR(R9/P9,"-")</f>
        <v>63151.515151515</v>
      </c>
      <c r="U9" s="46">
        <f>SUM(U6:U7)</f>
        <v>1982000</v>
      </c>
      <c r="V9" s="47">
        <f>IFERROR(R9/D9,"-")</f>
        <v>1.464168618267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120000</v>
      </c>
      <c r="K6" s="81">
        <v>11</v>
      </c>
      <c r="L6" s="81">
        <v>0</v>
      </c>
      <c r="M6" s="81">
        <v>60</v>
      </c>
      <c r="N6" s="91">
        <v>5</v>
      </c>
      <c r="O6" s="92">
        <v>0</v>
      </c>
      <c r="P6" s="93">
        <f>N6+O6</f>
        <v>5</v>
      </c>
      <c r="Q6" s="82">
        <f>IFERROR(P6/M6,"-")</f>
        <v>0.083333333333333</v>
      </c>
      <c r="R6" s="81">
        <v>0</v>
      </c>
      <c r="S6" s="81">
        <v>3</v>
      </c>
      <c r="T6" s="82">
        <f>IFERROR(S6/(O6+P6),"-")</f>
        <v>0.6</v>
      </c>
      <c r="U6" s="182">
        <f>IFERROR(J6/SUM(P6:P7),"-")</f>
        <v>10909.090909091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-120000</v>
      </c>
      <c r="AB6" s="85">
        <f>SUM(X6:X7)/SUM(J6:J7)</f>
        <v>0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0.6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25</v>
      </c>
      <c r="L7" s="81">
        <v>20</v>
      </c>
      <c r="M7" s="81">
        <v>14</v>
      </c>
      <c r="N7" s="91">
        <v>6</v>
      </c>
      <c r="O7" s="92">
        <v>0</v>
      </c>
      <c r="P7" s="93">
        <f>N7+O7</f>
        <v>6</v>
      </c>
      <c r="Q7" s="82">
        <f>IFERROR(P7/M7,"-")</f>
        <v>0.42857142857143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0.16666666666667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0.33333333333333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0.16666666666667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0.33333333333333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3.6333333333333</v>
      </c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 t="s">
        <v>72</v>
      </c>
      <c r="H8" s="90" t="s">
        <v>65</v>
      </c>
      <c r="I8" s="204" t="s">
        <v>73</v>
      </c>
      <c r="J8" s="188">
        <v>90000</v>
      </c>
      <c r="K8" s="81">
        <v>17</v>
      </c>
      <c r="L8" s="81">
        <v>0</v>
      </c>
      <c r="M8" s="81">
        <v>60</v>
      </c>
      <c r="N8" s="91">
        <v>5</v>
      </c>
      <c r="O8" s="92">
        <v>0</v>
      </c>
      <c r="P8" s="93">
        <f>N8+O8</f>
        <v>5</v>
      </c>
      <c r="Q8" s="82">
        <f>IFERROR(P8/M8,"-")</f>
        <v>0.083333333333333</v>
      </c>
      <c r="R8" s="81">
        <v>1</v>
      </c>
      <c r="S8" s="81">
        <v>3</v>
      </c>
      <c r="T8" s="82">
        <f>IFERROR(S8/(O8+P8),"-")</f>
        <v>0.6</v>
      </c>
      <c r="U8" s="182">
        <f>IFERROR(J8/SUM(P8:P9),"-")</f>
        <v>9000</v>
      </c>
      <c r="V8" s="84">
        <v>2</v>
      </c>
      <c r="W8" s="82">
        <f>IF(P8=0,"-",V8/P8)</f>
        <v>0.4</v>
      </c>
      <c r="X8" s="186">
        <v>259000</v>
      </c>
      <c r="Y8" s="187">
        <f>IFERROR(X8/P8,"-")</f>
        <v>51800</v>
      </c>
      <c r="Z8" s="187">
        <f>IFERROR(X8/V8,"-")</f>
        <v>129500</v>
      </c>
      <c r="AA8" s="188">
        <f>SUM(X8:X9)-SUM(J8:J9)</f>
        <v>237000</v>
      </c>
      <c r="AB8" s="85">
        <f>SUM(X8:X9)/SUM(J8:J9)</f>
        <v>3.6333333333333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0.2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3</v>
      </c>
      <c r="BO8" s="120">
        <f>IF(P8=0,"",IF(BN8=0,"",(BN8/P8)))</f>
        <v>0.6</v>
      </c>
      <c r="BP8" s="121">
        <v>2</v>
      </c>
      <c r="BQ8" s="122">
        <f>IFERROR(BP8/BN8,"-")</f>
        <v>0.66666666666667</v>
      </c>
      <c r="BR8" s="123">
        <v>259000</v>
      </c>
      <c r="BS8" s="124">
        <f>IFERROR(BR8/BN8,"-")</f>
        <v>86333.333333333</v>
      </c>
      <c r="BT8" s="125"/>
      <c r="BU8" s="125"/>
      <c r="BV8" s="125">
        <v>2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259000</v>
      </c>
      <c r="CQ8" s="141">
        <v>160000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31</v>
      </c>
      <c r="L9" s="81">
        <v>20</v>
      </c>
      <c r="M9" s="81">
        <v>7</v>
      </c>
      <c r="N9" s="91">
        <v>5</v>
      </c>
      <c r="O9" s="92">
        <v>0</v>
      </c>
      <c r="P9" s="93">
        <f>N9+O9</f>
        <v>5</v>
      </c>
      <c r="Q9" s="82">
        <f>IFERROR(P9/M9,"-")</f>
        <v>0.71428571428571</v>
      </c>
      <c r="R9" s="81">
        <v>1</v>
      </c>
      <c r="S9" s="81">
        <v>1</v>
      </c>
      <c r="T9" s="82">
        <f>IFERROR(S9/(O9+P9),"-")</f>
        <v>0.2</v>
      </c>
      <c r="U9" s="182"/>
      <c r="V9" s="84">
        <v>2</v>
      </c>
      <c r="W9" s="82">
        <f>IF(P9=0,"-",V9/P9)</f>
        <v>0.4</v>
      </c>
      <c r="X9" s="186">
        <v>68000</v>
      </c>
      <c r="Y9" s="187">
        <f>IFERROR(X9/P9,"-")</f>
        <v>13600</v>
      </c>
      <c r="Z9" s="187">
        <f>IFERROR(X9/V9,"-")</f>
        <v>34000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3</v>
      </c>
      <c r="BO9" s="120">
        <f>IF(P9=0,"",IF(BN9=0,"",(BN9/P9)))</f>
        <v>0.6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0.2</v>
      </c>
      <c r="BY9" s="128">
        <v>1</v>
      </c>
      <c r="BZ9" s="129">
        <f>IFERROR(BY9/BW9,"-")</f>
        <v>1</v>
      </c>
      <c r="CA9" s="130">
        <v>48000</v>
      </c>
      <c r="CB9" s="131">
        <f>IFERROR(CA9/BW9,"-")</f>
        <v>48000</v>
      </c>
      <c r="CC9" s="132"/>
      <c r="CD9" s="132"/>
      <c r="CE9" s="132">
        <v>1</v>
      </c>
      <c r="CF9" s="133">
        <v>1</v>
      </c>
      <c r="CG9" s="134">
        <f>IF(P9=0,"",IF(CF9=0,"",(CF9/P9)))</f>
        <v>0.2</v>
      </c>
      <c r="CH9" s="135">
        <v>1</v>
      </c>
      <c r="CI9" s="136">
        <f>IFERROR(CH9/CF9,"-")</f>
        <v>1</v>
      </c>
      <c r="CJ9" s="137">
        <v>20000</v>
      </c>
      <c r="CK9" s="138">
        <f>IFERROR(CJ9/CF9,"-")</f>
        <v>20000</v>
      </c>
      <c r="CL9" s="139"/>
      <c r="CM9" s="139"/>
      <c r="CN9" s="139">
        <v>1</v>
      </c>
      <c r="CO9" s="140">
        <v>2</v>
      </c>
      <c r="CP9" s="141">
        <v>68000</v>
      </c>
      <c r="CQ9" s="141">
        <v>48000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0.13333333333333</v>
      </c>
      <c r="B10" s="203" t="s">
        <v>75</v>
      </c>
      <c r="C10" s="203"/>
      <c r="D10" s="203" t="s">
        <v>61</v>
      </c>
      <c r="E10" s="203" t="s">
        <v>62</v>
      </c>
      <c r="F10" s="203" t="s">
        <v>63</v>
      </c>
      <c r="G10" s="203" t="s">
        <v>76</v>
      </c>
      <c r="H10" s="90" t="s">
        <v>65</v>
      </c>
      <c r="I10" s="204" t="s">
        <v>77</v>
      </c>
      <c r="J10" s="188">
        <v>150000</v>
      </c>
      <c r="K10" s="81">
        <v>12</v>
      </c>
      <c r="L10" s="81">
        <v>0</v>
      </c>
      <c r="M10" s="81">
        <v>91</v>
      </c>
      <c r="N10" s="91">
        <v>5</v>
      </c>
      <c r="O10" s="92">
        <v>0</v>
      </c>
      <c r="P10" s="93">
        <f>N10+O10</f>
        <v>5</v>
      </c>
      <c r="Q10" s="82">
        <f>IFERROR(P10/M10,"-")</f>
        <v>0.054945054945055</v>
      </c>
      <c r="R10" s="81">
        <v>0</v>
      </c>
      <c r="S10" s="81">
        <v>1</v>
      </c>
      <c r="T10" s="82">
        <f>IFERROR(S10/(O10+P10),"-")</f>
        <v>0.2</v>
      </c>
      <c r="U10" s="182">
        <f>IFERROR(J10/SUM(P10:P11),"-")</f>
        <v>21428.571428571</v>
      </c>
      <c r="V10" s="84">
        <v>1</v>
      </c>
      <c r="W10" s="82">
        <f>IF(P10=0,"-",V10/P10)</f>
        <v>0.2</v>
      </c>
      <c r="X10" s="186">
        <v>20000</v>
      </c>
      <c r="Y10" s="187">
        <f>IFERROR(X10/P10,"-")</f>
        <v>4000</v>
      </c>
      <c r="Z10" s="187">
        <f>IFERROR(X10/V10,"-")</f>
        <v>20000</v>
      </c>
      <c r="AA10" s="188">
        <f>SUM(X10:X11)-SUM(J10:J11)</f>
        <v>-130000</v>
      </c>
      <c r="AB10" s="85">
        <f>SUM(X10:X11)/SUM(J10:J11)</f>
        <v>0.13333333333333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0.2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3</v>
      </c>
      <c r="BO10" s="120">
        <f>IF(P10=0,"",IF(BN10=0,"",(BN10/P10)))</f>
        <v>0.6</v>
      </c>
      <c r="BP10" s="121">
        <v>1</v>
      </c>
      <c r="BQ10" s="122">
        <f>IFERROR(BP10/BN10,"-")</f>
        <v>0.33333333333333</v>
      </c>
      <c r="BR10" s="123">
        <v>20000</v>
      </c>
      <c r="BS10" s="124">
        <f>IFERROR(BR10/BN10,"-")</f>
        <v>6666.6666666667</v>
      </c>
      <c r="BT10" s="125"/>
      <c r="BU10" s="125"/>
      <c r="BV10" s="125">
        <v>1</v>
      </c>
      <c r="BW10" s="126">
        <v>1</v>
      </c>
      <c r="BX10" s="127">
        <f>IF(P10=0,"",IF(BW10=0,"",(BW10/P10)))</f>
        <v>0.2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20000</v>
      </c>
      <c r="CQ10" s="141">
        <v>20000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78</v>
      </c>
      <c r="C11" s="203"/>
      <c r="D11" s="203" t="s">
        <v>61</v>
      </c>
      <c r="E11" s="203" t="s">
        <v>62</v>
      </c>
      <c r="F11" s="203" t="s">
        <v>68</v>
      </c>
      <c r="G11" s="203"/>
      <c r="H11" s="90"/>
      <c r="I11" s="90"/>
      <c r="J11" s="188"/>
      <c r="K11" s="81">
        <v>38</v>
      </c>
      <c r="L11" s="81">
        <v>28</v>
      </c>
      <c r="M11" s="81">
        <v>5</v>
      </c>
      <c r="N11" s="91">
        <v>2</v>
      </c>
      <c r="O11" s="92">
        <v>0</v>
      </c>
      <c r="P11" s="93">
        <f>N11+O11</f>
        <v>2</v>
      </c>
      <c r="Q11" s="82">
        <f>IFERROR(P11/M11,"-")</f>
        <v>0.4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2</v>
      </c>
      <c r="BO11" s="120">
        <f>IF(P11=0,"",IF(BN11=0,"",(BN11/P11)))</f>
        <v>1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0.57777777777778</v>
      </c>
      <c r="B12" s="203" t="s">
        <v>79</v>
      </c>
      <c r="C12" s="203"/>
      <c r="D12" s="203" t="s">
        <v>70</v>
      </c>
      <c r="E12" s="203" t="s">
        <v>71</v>
      </c>
      <c r="F12" s="203" t="s">
        <v>63</v>
      </c>
      <c r="G12" s="203" t="s">
        <v>80</v>
      </c>
      <c r="H12" s="90" t="s">
        <v>65</v>
      </c>
      <c r="I12" s="204" t="s">
        <v>73</v>
      </c>
      <c r="J12" s="188">
        <v>90000</v>
      </c>
      <c r="K12" s="81">
        <v>13</v>
      </c>
      <c r="L12" s="81">
        <v>0</v>
      </c>
      <c r="M12" s="81">
        <v>48</v>
      </c>
      <c r="N12" s="91">
        <v>3</v>
      </c>
      <c r="O12" s="92">
        <v>0</v>
      </c>
      <c r="P12" s="93">
        <f>N12+O12</f>
        <v>3</v>
      </c>
      <c r="Q12" s="82">
        <f>IFERROR(P12/M12,"-")</f>
        <v>0.0625</v>
      </c>
      <c r="R12" s="81">
        <v>0</v>
      </c>
      <c r="S12" s="81">
        <v>1</v>
      </c>
      <c r="T12" s="82">
        <f>IFERROR(S12/(O12+P12),"-")</f>
        <v>0.33333333333333</v>
      </c>
      <c r="U12" s="182">
        <f>IFERROR(J12/SUM(P12:P13),"-")</f>
        <v>11250</v>
      </c>
      <c r="V12" s="84">
        <v>1</v>
      </c>
      <c r="W12" s="82">
        <f>IF(P12=0,"-",V12/P12)</f>
        <v>0.33333333333333</v>
      </c>
      <c r="X12" s="186">
        <v>9000</v>
      </c>
      <c r="Y12" s="187">
        <f>IFERROR(X12/P12,"-")</f>
        <v>3000</v>
      </c>
      <c r="Z12" s="187">
        <f>IFERROR(X12/V12,"-")</f>
        <v>9000</v>
      </c>
      <c r="AA12" s="188">
        <f>SUM(X12:X13)-SUM(J12:J13)</f>
        <v>-38000</v>
      </c>
      <c r="AB12" s="85">
        <f>SUM(X12:X13)/SUM(J12:J13)</f>
        <v>0.57777777777778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2</v>
      </c>
      <c r="BO12" s="120">
        <f>IF(P12=0,"",IF(BN12=0,"",(BN12/P12)))</f>
        <v>0.66666666666667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>
        <v>1</v>
      </c>
      <c r="CG12" s="134">
        <f>IF(P12=0,"",IF(CF12=0,"",(CF12/P12)))</f>
        <v>0.33333333333333</v>
      </c>
      <c r="CH12" s="135">
        <v>1</v>
      </c>
      <c r="CI12" s="136">
        <f>IFERROR(CH12/CF12,"-")</f>
        <v>1</v>
      </c>
      <c r="CJ12" s="137">
        <v>9000</v>
      </c>
      <c r="CK12" s="138">
        <f>IFERROR(CJ12/CF12,"-")</f>
        <v>9000</v>
      </c>
      <c r="CL12" s="139"/>
      <c r="CM12" s="139"/>
      <c r="CN12" s="139">
        <v>1</v>
      </c>
      <c r="CO12" s="140">
        <v>1</v>
      </c>
      <c r="CP12" s="141">
        <v>9000</v>
      </c>
      <c r="CQ12" s="141">
        <v>9000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81</v>
      </c>
      <c r="C13" s="203"/>
      <c r="D13" s="203" t="s">
        <v>70</v>
      </c>
      <c r="E13" s="203" t="s">
        <v>71</v>
      </c>
      <c r="F13" s="203" t="s">
        <v>68</v>
      </c>
      <c r="G13" s="203"/>
      <c r="H13" s="90"/>
      <c r="I13" s="90"/>
      <c r="J13" s="188"/>
      <c r="K13" s="81">
        <v>62</v>
      </c>
      <c r="L13" s="81">
        <v>25</v>
      </c>
      <c r="M13" s="81">
        <v>12</v>
      </c>
      <c r="N13" s="91">
        <v>5</v>
      </c>
      <c r="O13" s="92">
        <v>0</v>
      </c>
      <c r="P13" s="93">
        <f>N13+O13</f>
        <v>5</v>
      </c>
      <c r="Q13" s="82">
        <f>IFERROR(P13/M13,"-")</f>
        <v>0.41666666666667</v>
      </c>
      <c r="R13" s="81">
        <v>1</v>
      </c>
      <c r="S13" s="81">
        <v>1</v>
      </c>
      <c r="T13" s="82">
        <f>IFERROR(S13/(O13+P13),"-")</f>
        <v>0.2</v>
      </c>
      <c r="U13" s="182"/>
      <c r="V13" s="84">
        <v>1</v>
      </c>
      <c r="W13" s="82">
        <f>IF(P13=0,"-",V13/P13)</f>
        <v>0.2</v>
      </c>
      <c r="X13" s="186">
        <v>43000</v>
      </c>
      <c r="Y13" s="187">
        <f>IFERROR(X13/P13,"-")</f>
        <v>8600</v>
      </c>
      <c r="Z13" s="187">
        <f>IFERROR(X13/V13,"-")</f>
        <v>43000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2</v>
      </c>
      <c r="BO13" s="120">
        <f>IF(P13=0,"",IF(BN13=0,"",(BN13/P13)))</f>
        <v>0.4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0.4</v>
      </c>
      <c r="BY13" s="128">
        <v>1</v>
      </c>
      <c r="BZ13" s="129">
        <f>IFERROR(BY13/BW13,"-")</f>
        <v>0.5</v>
      </c>
      <c r="CA13" s="130">
        <v>43000</v>
      </c>
      <c r="CB13" s="131">
        <f>IFERROR(CA13/BW13,"-")</f>
        <v>21500</v>
      </c>
      <c r="CC13" s="132"/>
      <c r="CD13" s="132"/>
      <c r="CE13" s="132">
        <v>1</v>
      </c>
      <c r="CF13" s="133">
        <v>1</v>
      </c>
      <c r="CG13" s="134">
        <f>IF(P13=0,"",IF(CF13=0,"",(CF13/P13)))</f>
        <v>0.2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1</v>
      </c>
      <c r="CP13" s="141">
        <v>43000</v>
      </c>
      <c r="CQ13" s="141">
        <v>43000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0.75384615384615</v>
      </c>
      <c r="B14" s="203" t="s">
        <v>82</v>
      </c>
      <c r="C14" s="203"/>
      <c r="D14" s="203" t="s">
        <v>70</v>
      </c>
      <c r="E14" s="203" t="s">
        <v>83</v>
      </c>
      <c r="F14" s="203" t="s">
        <v>63</v>
      </c>
      <c r="G14" s="203" t="s">
        <v>84</v>
      </c>
      <c r="H14" s="90" t="s">
        <v>65</v>
      </c>
      <c r="I14" s="205" t="s">
        <v>85</v>
      </c>
      <c r="J14" s="188">
        <v>130000</v>
      </c>
      <c r="K14" s="81">
        <v>5</v>
      </c>
      <c r="L14" s="81">
        <v>0</v>
      </c>
      <c r="M14" s="81">
        <v>23</v>
      </c>
      <c r="N14" s="91">
        <v>2</v>
      </c>
      <c r="O14" s="92">
        <v>0</v>
      </c>
      <c r="P14" s="93">
        <f>N14+O14</f>
        <v>2</v>
      </c>
      <c r="Q14" s="82">
        <f>IFERROR(P14/M14,"-")</f>
        <v>0.08695652173913</v>
      </c>
      <c r="R14" s="81">
        <v>1</v>
      </c>
      <c r="S14" s="81">
        <v>1</v>
      </c>
      <c r="T14" s="82">
        <f>IFERROR(S14/(O14+P14),"-")</f>
        <v>0.5</v>
      </c>
      <c r="U14" s="182">
        <f>IFERROR(J14/SUM(P14:P15),"-")</f>
        <v>11818.181818182</v>
      </c>
      <c r="V14" s="84">
        <v>1</v>
      </c>
      <c r="W14" s="82">
        <f>IF(P14=0,"-",V14/P14)</f>
        <v>0.5</v>
      </c>
      <c r="X14" s="186">
        <v>9000</v>
      </c>
      <c r="Y14" s="187">
        <f>IFERROR(X14/P14,"-")</f>
        <v>4500</v>
      </c>
      <c r="Z14" s="187">
        <f>IFERROR(X14/V14,"-")</f>
        <v>9000</v>
      </c>
      <c r="AA14" s="188">
        <f>SUM(X14:X15)-SUM(J14:J15)</f>
        <v>-32000</v>
      </c>
      <c r="AB14" s="85">
        <f>SUM(X14:X15)/SUM(J14:J15)</f>
        <v>0.75384615384615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0.5</v>
      </c>
      <c r="BG14" s="112">
        <v>1</v>
      </c>
      <c r="BH14" s="114">
        <f>IFERROR(BG14/BE14,"-")</f>
        <v>1</v>
      </c>
      <c r="BI14" s="115">
        <v>9000</v>
      </c>
      <c r="BJ14" s="116">
        <f>IFERROR(BI14/BE14,"-")</f>
        <v>9000</v>
      </c>
      <c r="BK14" s="117"/>
      <c r="BL14" s="117"/>
      <c r="BM14" s="117">
        <v>1</v>
      </c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1</v>
      </c>
      <c r="BX14" s="127">
        <f>IF(P14=0,"",IF(BW14=0,"",(BW14/P14)))</f>
        <v>0.5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9000</v>
      </c>
      <c r="CQ14" s="141">
        <v>9000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86</v>
      </c>
      <c r="C15" s="203"/>
      <c r="D15" s="203" t="s">
        <v>70</v>
      </c>
      <c r="E15" s="203" t="s">
        <v>83</v>
      </c>
      <c r="F15" s="203" t="s">
        <v>68</v>
      </c>
      <c r="G15" s="203"/>
      <c r="H15" s="90"/>
      <c r="I15" s="90"/>
      <c r="J15" s="188"/>
      <c r="K15" s="81">
        <v>47</v>
      </c>
      <c r="L15" s="81">
        <v>34</v>
      </c>
      <c r="M15" s="81">
        <v>30</v>
      </c>
      <c r="N15" s="91">
        <v>9</v>
      </c>
      <c r="O15" s="92">
        <v>0</v>
      </c>
      <c r="P15" s="93">
        <f>N15+O15</f>
        <v>9</v>
      </c>
      <c r="Q15" s="82">
        <f>IFERROR(P15/M15,"-")</f>
        <v>0.3</v>
      </c>
      <c r="R15" s="81">
        <v>3</v>
      </c>
      <c r="S15" s="81">
        <v>1</v>
      </c>
      <c r="T15" s="82">
        <f>IFERROR(S15/(O15+P15),"-")</f>
        <v>0.11111111111111</v>
      </c>
      <c r="U15" s="182"/>
      <c r="V15" s="84">
        <v>4</v>
      </c>
      <c r="W15" s="82">
        <f>IF(P15=0,"-",V15/P15)</f>
        <v>0.44444444444444</v>
      </c>
      <c r="X15" s="186">
        <v>89000</v>
      </c>
      <c r="Y15" s="187">
        <f>IFERROR(X15/P15,"-")</f>
        <v>9888.8888888889</v>
      </c>
      <c r="Z15" s="187">
        <f>IFERROR(X15/V15,"-")</f>
        <v>22250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2</v>
      </c>
      <c r="BF15" s="113">
        <f>IF(P15=0,"",IF(BE15=0,"",(BE15/P15)))</f>
        <v>0.22222222222222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1</v>
      </c>
      <c r="BO15" s="120">
        <f>IF(P15=0,"",IF(BN15=0,"",(BN15/P15)))</f>
        <v>0.11111111111111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5</v>
      </c>
      <c r="BX15" s="127">
        <f>IF(P15=0,"",IF(BW15=0,"",(BW15/P15)))</f>
        <v>0.55555555555556</v>
      </c>
      <c r="BY15" s="128">
        <v>3</v>
      </c>
      <c r="BZ15" s="129">
        <f>IFERROR(BY15/BW15,"-")</f>
        <v>0.6</v>
      </c>
      <c r="CA15" s="130">
        <v>81000</v>
      </c>
      <c r="CB15" s="131">
        <f>IFERROR(CA15/BW15,"-")</f>
        <v>16200</v>
      </c>
      <c r="CC15" s="132"/>
      <c r="CD15" s="132"/>
      <c r="CE15" s="132">
        <v>3</v>
      </c>
      <c r="CF15" s="133">
        <v>1</v>
      </c>
      <c r="CG15" s="134">
        <f>IF(P15=0,"",IF(CF15=0,"",(CF15/P15)))</f>
        <v>0.11111111111111</v>
      </c>
      <c r="CH15" s="135">
        <v>1</v>
      </c>
      <c r="CI15" s="136">
        <f>IFERROR(CH15/CF15,"-")</f>
        <v>1</v>
      </c>
      <c r="CJ15" s="137">
        <v>8000</v>
      </c>
      <c r="CK15" s="138">
        <f>IFERROR(CJ15/CF15,"-")</f>
        <v>8000</v>
      </c>
      <c r="CL15" s="139"/>
      <c r="CM15" s="139">
        <v>1</v>
      </c>
      <c r="CN15" s="139"/>
      <c r="CO15" s="140">
        <v>4</v>
      </c>
      <c r="CP15" s="141">
        <v>89000</v>
      </c>
      <c r="CQ15" s="141">
        <v>33000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0.26153846153846</v>
      </c>
      <c r="B16" s="203" t="s">
        <v>87</v>
      </c>
      <c r="C16" s="203"/>
      <c r="D16" s="203" t="s">
        <v>88</v>
      </c>
      <c r="E16" s="203" t="s">
        <v>88</v>
      </c>
      <c r="F16" s="203" t="s">
        <v>63</v>
      </c>
      <c r="G16" s="203" t="s">
        <v>84</v>
      </c>
      <c r="H16" s="90" t="s">
        <v>65</v>
      </c>
      <c r="I16" s="204" t="s">
        <v>89</v>
      </c>
      <c r="J16" s="188">
        <v>130000</v>
      </c>
      <c r="K16" s="81">
        <v>9</v>
      </c>
      <c r="L16" s="81">
        <v>0</v>
      </c>
      <c r="M16" s="81">
        <v>34</v>
      </c>
      <c r="N16" s="91">
        <v>6</v>
      </c>
      <c r="O16" s="92">
        <v>0</v>
      </c>
      <c r="P16" s="93">
        <f>N16+O16</f>
        <v>6</v>
      </c>
      <c r="Q16" s="82">
        <f>IFERROR(P16/M16,"-")</f>
        <v>0.17647058823529</v>
      </c>
      <c r="R16" s="81">
        <v>0</v>
      </c>
      <c r="S16" s="81">
        <v>3</v>
      </c>
      <c r="T16" s="82">
        <f>IFERROR(S16/(O16+P16),"-")</f>
        <v>0.5</v>
      </c>
      <c r="U16" s="182">
        <f>IFERROR(J16/SUM(P16:P17),"-")</f>
        <v>10833.333333333</v>
      </c>
      <c r="V16" s="84">
        <v>1</v>
      </c>
      <c r="W16" s="82">
        <f>IF(P16=0,"-",V16/P16)</f>
        <v>0.16666666666667</v>
      </c>
      <c r="X16" s="186">
        <v>8000</v>
      </c>
      <c r="Y16" s="187">
        <f>IFERROR(X16/P16,"-")</f>
        <v>1333.3333333333</v>
      </c>
      <c r="Z16" s="187">
        <f>IFERROR(X16/V16,"-")</f>
        <v>8000</v>
      </c>
      <c r="AA16" s="188">
        <f>SUM(X16:X17)-SUM(J16:J17)</f>
        <v>-96000</v>
      </c>
      <c r="AB16" s="85">
        <f>SUM(X16:X17)/SUM(J16:J17)</f>
        <v>0.26153846153846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3</v>
      </c>
      <c r="BF16" s="113">
        <f>IF(P16=0,"",IF(BE16=0,"",(BE16/P16)))</f>
        <v>0.5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3</v>
      </c>
      <c r="BO16" s="120">
        <f>IF(P16=0,"",IF(BN16=0,"",(BN16/P16)))</f>
        <v>0.5</v>
      </c>
      <c r="BP16" s="121">
        <v>1</v>
      </c>
      <c r="BQ16" s="122">
        <f>IFERROR(BP16/BN16,"-")</f>
        <v>0.33333333333333</v>
      </c>
      <c r="BR16" s="123">
        <v>8000</v>
      </c>
      <c r="BS16" s="124">
        <f>IFERROR(BR16/BN16,"-")</f>
        <v>2666.6666666667</v>
      </c>
      <c r="BT16" s="125"/>
      <c r="BU16" s="125">
        <v>1</v>
      </c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8000</v>
      </c>
      <c r="CQ16" s="141">
        <v>8000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90</v>
      </c>
      <c r="C17" s="203"/>
      <c r="D17" s="203" t="s">
        <v>88</v>
      </c>
      <c r="E17" s="203" t="s">
        <v>88</v>
      </c>
      <c r="F17" s="203" t="s">
        <v>68</v>
      </c>
      <c r="G17" s="203"/>
      <c r="H17" s="90"/>
      <c r="I17" s="90"/>
      <c r="J17" s="188"/>
      <c r="K17" s="81">
        <v>19</v>
      </c>
      <c r="L17" s="81">
        <v>14</v>
      </c>
      <c r="M17" s="81">
        <v>7</v>
      </c>
      <c r="N17" s="91">
        <v>6</v>
      </c>
      <c r="O17" s="92">
        <v>0</v>
      </c>
      <c r="P17" s="93">
        <f>N17+O17</f>
        <v>6</v>
      </c>
      <c r="Q17" s="82">
        <f>IFERROR(P17/M17,"-")</f>
        <v>0.85714285714286</v>
      </c>
      <c r="R17" s="81">
        <v>1</v>
      </c>
      <c r="S17" s="81">
        <v>3</v>
      </c>
      <c r="T17" s="82">
        <f>IFERROR(S17/(O17+P17),"-")</f>
        <v>0.5</v>
      </c>
      <c r="U17" s="182"/>
      <c r="V17" s="84">
        <v>1</v>
      </c>
      <c r="W17" s="82">
        <f>IF(P17=0,"-",V17/P17)</f>
        <v>0.16666666666667</v>
      </c>
      <c r="X17" s="186">
        <v>26000</v>
      </c>
      <c r="Y17" s="187">
        <f>IFERROR(X17/P17,"-")</f>
        <v>4333.3333333333</v>
      </c>
      <c r="Z17" s="187">
        <f>IFERROR(X17/V17,"-")</f>
        <v>26000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1</v>
      </c>
      <c r="AW17" s="107">
        <f>IF(P17=0,"",IF(AV17=0,"",(AV17/P17)))</f>
        <v>0.16666666666667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4</v>
      </c>
      <c r="BO17" s="120">
        <f>IF(P17=0,"",IF(BN17=0,"",(BN17/P17)))</f>
        <v>0.66666666666667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>
        <v>1</v>
      </c>
      <c r="CG17" s="134">
        <f>IF(P17=0,"",IF(CF17=0,"",(CF17/P17)))</f>
        <v>0.16666666666667</v>
      </c>
      <c r="CH17" s="135">
        <v>1</v>
      </c>
      <c r="CI17" s="136">
        <f>IFERROR(CH17/CF17,"-")</f>
        <v>1</v>
      </c>
      <c r="CJ17" s="137">
        <v>26000</v>
      </c>
      <c r="CK17" s="138">
        <f>IFERROR(CJ17/CF17,"-")</f>
        <v>26000</v>
      </c>
      <c r="CL17" s="139"/>
      <c r="CM17" s="139"/>
      <c r="CN17" s="139">
        <v>1</v>
      </c>
      <c r="CO17" s="140">
        <v>1</v>
      </c>
      <c r="CP17" s="141">
        <v>26000</v>
      </c>
      <c r="CQ17" s="141">
        <v>26000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1.3461538461538</v>
      </c>
      <c r="B18" s="203" t="s">
        <v>91</v>
      </c>
      <c r="C18" s="203"/>
      <c r="D18" s="203" t="s">
        <v>70</v>
      </c>
      <c r="E18" s="203" t="s">
        <v>83</v>
      </c>
      <c r="F18" s="203" t="s">
        <v>63</v>
      </c>
      <c r="G18" s="203" t="s">
        <v>92</v>
      </c>
      <c r="H18" s="90" t="s">
        <v>65</v>
      </c>
      <c r="I18" s="205" t="s">
        <v>85</v>
      </c>
      <c r="J18" s="188">
        <v>130000</v>
      </c>
      <c r="K18" s="81">
        <v>15</v>
      </c>
      <c r="L18" s="81">
        <v>0</v>
      </c>
      <c r="M18" s="81">
        <v>48</v>
      </c>
      <c r="N18" s="91">
        <v>9</v>
      </c>
      <c r="O18" s="92">
        <v>0</v>
      </c>
      <c r="P18" s="93">
        <f>N18+O18</f>
        <v>9</v>
      </c>
      <c r="Q18" s="82">
        <f>IFERROR(P18/M18,"-")</f>
        <v>0.1875</v>
      </c>
      <c r="R18" s="81">
        <v>0</v>
      </c>
      <c r="S18" s="81">
        <v>4</v>
      </c>
      <c r="T18" s="82">
        <f>IFERROR(S18/(O18+P18),"-")</f>
        <v>0.44444444444444</v>
      </c>
      <c r="U18" s="182">
        <f>IFERROR(J18/SUM(P18:P19),"-")</f>
        <v>9285.7142857143</v>
      </c>
      <c r="V18" s="84">
        <v>2</v>
      </c>
      <c r="W18" s="82">
        <f>IF(P18=0,"-",V18/P18)</f>
        <v>0.22222222222222</v>
      </c>
      <c r="X18" s="186">
        <v>166000</v>
      </c>
      <c r="Y18" s="187">
        <f>IFERROR(X18/P18,"-")</f>
        <v>18444.444444444</v>
      </c>
      <c r="Z18" s="187">
        <f>IFERROR(X18/V18,"-")</f>
        <v>83000</v>
      </c>
      <c r="AA18" s="188">
        <f>SUM(X18:X19)-SUM(J18:J19)</f>
        <v>45000</v>
      </c>
      <c r="AB18" s="85">
        <f>SUM(X18:X19)/SUM(J18:J19)</f>
        <v>1.3461538461538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2</v>
      </c>
      <c r="BF18" s="113">
        <f>IF(P18=0,"",IF(BE18=0,"",(BE18/P18)))</f>
        <v>0.22222222222222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4</v>
      </c>
      <c r="BO18" s="120">
        <f>IF(P18=0,"",IF(BN18=0,"",(BN18/P18)))</f>
        <v>0.44444444444444</v>
      </c>
      <c r="BP18" s="121">
        <v>1</v>
      </c>
      <c r="BQ18" s="122">
        <f>IFERROR(BP18/BN18,"-")</f>
        <v>0.25</v>
      </c>
      <c r="BR18" s="123">
        <v>5000</v>
      </c>
      <c r="BS18" s="124">
        <f>IFERROR(BR18/BN18,"-")</f>
        <v>1250</v>
      </c>
      <c r="BT18" s="125">
        <v>1</v>
      </c>
      <c r="BU18" s="125"/>
      <c r="BV18" s="125"/>
      <c r="BW18" s="126">
        <v>2</v>
      </c>
      <c r="BX18" s="127">
        <f>IF(P18=0,"",IF(BW18=0,"",(BW18/P18)))</f>
        <v>0.22222222222222</v>
      </c>
      <c r="BY18" s="128">
        <v>1</v>
      </c>
      <c r="BZ18" s="129">
        <f>IFERROR(BY18/BW18,"-")</f>
        <v>0.5</v>
      </c>
      <c r="CA18" s="130">
        <v>161000</v>
      </c>
      <c r="CB18" s="131">
        <f>IFERROR(CA18/BW18,"-")</f>
        <v>80500</v>
      </c>
      <c r="CC18" s="132"/>
      <c r="CD18" s="132"/>
      <c r="CE18" s="132">
        <v>1</v>
      </c>
      <c r="CF18" s="133">
        <v>1</v>
      </c>
      <c r="CG18" s="134">
        <f>IF(P18=0,"",IF(CF18=0,"",(CF18/P18)))</f>
        <v>0.11111111111111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2</v>
      </c>
      <c r="CP18" s="141">
        <v>166000</v>
      </c>
      <c r="CQ18" s="141">
        <v>161000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/>
      <c r="B19" s="203" t="s">
        <v>93</v>
      </c>
      <c r="C19" s="203"/>
      <c r="D19" s="203" t="s">
        <v>70</v>
      </c>
      <c r="E19" s="203" t="s">
        <v>83</v>
      </c>
      <c r="F19" s="203" t="s">
        <v>68</v>
      </c>
      <c r="G19" s="203"/>
      <c r="H19" s="90"/>
      <c r="I19" s="90"/>
      <c r="J19" s="188"/>
      <c r="K19" s="81">
        <v>34</v>
      </c>
      <c r="L19" s="81">
        <v>23</v>
      </c>
      <c r="M19" s="81">
        <v>21</v>
      </c>
      <c r="N19" s="91">
        <v>5</v>
      </c>
      <c r="O19" s="92">
        <v>0</v>
      </c>
      <c r="P19" s="93">
        <f>N19+O19</f>
        <v>5</v>
      </c>
      <c r="Q19" s="82">
        <f>IFERROR(P19/M19,"-")</f>
        <v>0.23809523809524</v>
      </c>
      <c r="R19" s="81">
        <v>1</v>
      </c>
      <c r="S19" s="81">
        <v>1</v>
      </c>
      <c r="T19" s="82">
        <f>IFERROR(S19/(O19+P19),"-")</f>
        <v>0.2</v>
      </c>
      <c r="U19" s="182"/>
      <c r="V19" s="84">
        <v>2</v>
      </c>
      <c r="W19" s="82">
        <f>IF(P19=0,"-",V19/P19)</f>
        <v>0.4</v>
      </c>
      <c r="X19" s="186">
        <v>9000</v>
      </c>
      <c r="Y19" s="187">
        <f>IFERROR(X19/P19,"-")</f>
        <v>1800</v>
      </c>
      <c r="Z19" s="187">
        <f>IFERROR(X19/V19,"-")</f>
        <v>4500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3</v>
      </c>
      <c r="BO19" s="120">
        <f>IF(P19=0,"",IF(BN19=0,"",(BN19/P19)))</f>
        <v>0.6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2</v>
      </c>
      <c r="BX19" s="127">
        <f>IF(P19=0,"",IF(BW19=0,"",(BW19/P19)))</f>
        <v>0.4</v>
      </c>
      <c r="BY19" s="128">
        <v>2</v>
      </c>
      <c r="BZ19" s="129">
        <f>IFERROR(BY19/BW19,"-")</f>
        <v>1</v>
      </c>
      <c r="CA19" s="130">
        <v>9000</v>
      </c>
      <c r="CB19" s="131">
        <f>IFERROR(CA19/BW19,"-")</f>
        <v>4500</v>
      </c>
      <c r="CC19" s="132">
        <v>1</v>
      </c>
      <c r="CD19" s="132">
        <v>1</v>
      </c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2</v>
      </c>
      <c r="CP19" s="141">
        <v>9000</v>
      </c>
      <c r="CQ19" s="141">
        <v>6000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0.45384615384615</v>
      </c>
      <c r="B20" s="203" t="s">
        <v>94</v>
      </c>
      <c r="C20" s="203"/>
      <c r="D20" s="203" t="s">
        <v>88</v>
      </c>
      <c r="E20" s="203" t="s">
        <v>88</v>
      </c>
      <c r="F20" s="203" t="s">
        <v>63</v>
      </c>
      <c r="G20" s="203" t="s">
        <v>92</v>
      </c>
      <c r="H20" s="90" t="s">
        <v>65</v>
      </c>
      <c r="I20" s="205" t="s">
        <v>95</v>
      </c>
      <c r="J20" s="188">
        <v>130000</v>
      </c>
      <c r="K20" s="81">
        <v>8</v>
      </c>
      <c r="L20" s="81">
        <v>0</v>
      </c>
      <c r="M20" s="81">
        <v>42</v>
      </c>
      <c r="N20" s="91">
        <v>5</v>
      </c>
      <c r="O20" s="92">
        <v>0</v>
      </c>
      <c r="P20" s="93">
        <f>N20+O20</f>
        <v>5</v>
      </c>
      <c r="Q20" s="82">
        <f>IFERROR(P20/M20,"-")</f>
        <v>0.11904761904762</v>
      </c>
      <c r="R20" s="81">
        <v>0</v>
      </c>
      <c r="S20" s="81">
        <v>2</v>
      </c>
      <c r="T20" s="82">
        <f>IFERROR(S20/(O20+P20),"-")</f>
        <v>0.4</v>
      </c>
      <c r="U20" s="182">
        <f>IFERROR(J20/SUM(P20:P21),"-")</f>
        <v>8666.6666666667</v>
      </c>
      <c r="V20" s="84">
        <v>1</v>
      </c>
      <c r="W20" s="82">
        <f>IF(P20=0,"-",V20/P20)</f>
        <v>0.2</v>
      </c>
      <c r="X20" s="186">
        <v>20000</v>
      </c>
      <c r="Y20" s="187">
        <f>IFERROR(X20/P20,"-")</f>
        <v>4000</v>
      </c>
      <c r="Z20" s="187">
        <f>IFERROR(X20/V20,"-")</f>
        <v>20000</v>
      </c>
      <c r="AA20" s="188">
        <f>SUM(X20:X21)-SUM(J20:J21)</f>
        <v>-71000</v>
      </c>
      <c r="AB20" s="85">
        <f>SUM(X20:X21)/SUM(J20:J21)</f>
        <v>0.45384615384615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2</v>
      </c>
      <c r="BF20" s="113">
        <f>IF(P20=0,"",IF(BE20=0,"",(BE20/P20)))</f>
        <v>0.4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3</v>
      </c>
      <c r="BO20" s="120">
        <f>IF(P20=0,"",IF(BN20=0,"",(BN20/P20)))</f>
        <v>0.6</v>
      </c>
      <c r="BP20" s="121">
        <v>1</v>
      </c>
      <c r="BQ20" s="122">
        <f>IFERROR(BP20/BN20,"-")</f>
        <v>0.33333333333333</v>
      </c>
      <c r="BR20" s="123">
        <v>20000</v>
      </c>
      <c r="BS20" s="124">
        <f>IFERROR(BR20/BN20,"-")</f>
        <v>6666.6666666667</v>
      </c>
      <c r="BT20" s="125"/>
      <c r="BU20" s="125"/>
      <c r="BV20" s="125">
        <v>1</v>
      </c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20000</v>
      </c>
      <c r="CQ20" s="141">
        <v>20000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96</v>
      </c>
      <c r="C21" s="203"/>
      <c r="D21" s="203" t="s">
        <v>88</v>
      </c>
      <c r="E21" s="203" t="s">
        <v>88</v>
      </c>
      <c r="F21" s="203" t="s">
        <v>68</v>
      </c>
      <c r="G21" s="203"/>
      <c r="H21" s="90"/>
      <c r="I21" s="90"/>
      <c r="J21" s="188"/>
      <c r="K21" s="81">
        <v>33</v>
      </c>
      <c r="L21" s="81">
        <v>25</v>
      </c>
      <c r="M21" s="81">
        <v>8</v>
      </c>
      <c r="N21" s="91">
        <v>10</v>
      </c>
      <c r="O21" s="92">
        <v>0</v>
      </c>
      <c r="P21" s="93">
        <f>N21+O21</f>
        <v>10</v>
      </c>
      <c r="Q21" s="82">
        <f>IFERROR(P21/M21,"-")</f>
        <v>1.25</v>
      </c>
      <c r="R21" s="81">
        <v>4</v>
      </c>
      <c r="S21" s="81">
        <v>0</v>
      </c>
      <c r="T21" s="82">
        <f>IFERROR(S21/(O21+P21),"-")</f>
        <v>0</v>
      </c>
      <c r="U21" s="182"/>
      <c r="V21" s="84">
        <v>2</v>
      </c>
      <c r="W21" s="82">
        <f>IF(P21=0,"-",V21/P21)</f>
        <v>0.2</v>
      </c>
      <c r="X21" s="186">
        <v>39000</v>
      </c>
      <c r="Y21" s="187">
        <f>IFERROR(X21/P21,"-")</f>
        <v>3900</v>
      </c>
      <c r="Z21" s="187">
        <f>IFERROR(X21/V21,"-")</f>
        <v>19500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2</v>
      </c>
      <c r="BF21" s="113">
        <f>IF(P21=0,"",IF(BE21=0,"",(BE21/P21)))</f>
        <v>0.2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3</v>
      </c>
      <c r="BO21" s="120">
        <f>IF(P21=0,"",IF(BN21=0,"",(BN21/P21)))</f>
        <v>0.3</v>
      </c>
      <c r="BP21" s="121">
        <v>1</v>
      </c>
      <c r="BQ21" s="122">
        <f>IFERROR(BP21/BN21,"-")</f>
        <v>0.33333333333333</v>
      </c>
      <c r="BR21" s="123">
        <v>23000</v>
      </c>
      <c r="BS21" s="124">
        <f>IFERROR(BR21/BN21,"-")</f>
        <v>7666.6666666667</v>
      </c>
      <c r="BT21" s="125"/>
      <c r="BU21" s="125"/>
      <c r="BV21" s="125">
        <v>1</v>
      </c>
      <c r="BW21" s="126">
        <v>5</v>
      </c>
      <c r="BX21" s="127">
        <f>IF(P21=0,"",IF(BW21=0,"",(BW21/P21)))</f>
        <v>0.5</v>
      </c>
      <c r="BY21" s="128">
        <v>1</v>
      </c>
      <c r="BZ21" s="129">
        <f>IFERROR(BY21/BW21,"-")</f>
        <v>0.2</v>
      </c>
      <c r="CA21" s="130">
        <v>16000</v>
      </c>
      <c r="CB21" s="131">
        <f>IFERROR(CA21/BW21,"-")</f>
        <v>3200</v>
      </c>
      <c r="CC21" s="132"/>
      <c r="CD21" s="132"/>
      <c r="CE21" s="132">
        <v>1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2</v>
      </c>
      <c r="CP21" s="141">
        <v>39000</v>
      </c>
      <c r="CQ21" s="141">
        <v>23000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0.672</v>
      </c>
      <c r="B22" s="203" t="s">
        <v>97</v>
      </c>
      <c r="C22" s="203"/>
      <c r="D22" s="203" t="s">
        <v>61</v>
      </c>
      <c r="E22" s="203" t="s">
        <v>62</v>
      </c>
      <c r="F22" s="203" t="s">
        <v>63</v>
      </c>
      <c r="G22" s="203" t="s">
        <v>98</v>
      </c>
      <c r="H22" s="90" t="s">
        <v>99</v>
      </c>
      <c r="I22" s="204" t="s">
        <v>100</v>
      </c>
      <c r="J22" s="188">
        <v>250000</v>
      </c>
      <c r="K22" s="81">
        <v>21</v>
      </c>
      <c r="L22" s="81">
        <v>0</v>
      </c>
      <c r="M22" s="81">
        <v>100</v>
      </c>
      <c r="N22" s="91">
        <v>9</v>
      </c>
      <c r="O22" s="92">
        <v>0</v>
      </c>
      <c r="P22" s="93">
        <f>N22+O22</f>
        <v>9</v>
      </c>
      <c r="Q22" s="82">
        <f>IFERROR(P22/M22,"-")</f>
        <v>0.09</v>
      </c>
      <c r="R22" s="81">
        <v>2</v>
      </c>
      <c r="S22" s="81">
        <v>3</v>
      </c>
      <c r="T22" s="82">
        <f>IFERROR(S22/(O22+P22),"-")</f>
        <v>0.33333333333333</v>
      </c>
      <c r="U22" s="182">
        <f>IFERROR(J22/SUM(P22:P23),"-")</f>
        <v>10869.565217391</v>
      </c>
      <c r="V22" s="84">
        <v>4</v>
      </c>
      <c r="W22" s="82">
        <f>IF(P22=0,"-",V22/P22)</f>
        <v>0.44444444444444</v>
      </c>
      <c r="X22" s="186">
        <v>51000</v>
      </c>
      <c r="Y22" s="187">
        <f>IFERROR(X22/P22,"-")</f>
        <v>5666.6666666667</v>
      </c>
      <c r="Z22" s="187">
        <f>IFERROR(X22/V22,"-")</f>
        <v>12750</v>
      </c>
      <c r="AA22" s="188">
        <f>SUM(X22:X23)-SUM(J22:J23)</f>
        <v>-82000</v>
      </c>
      <c r="AB22" s="85">
        <f>SUM(X22:X23)/SUM(J22:J23)</f>
        <v>0.672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0.11111111111111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6</v>
      </c>
      <c r="BO22" s="120">
        <f>IF(P22=0,"",IF(BN22=0,"",(BN22/P22)))</f>
        <v>0.66666666666667</v>
      </c>
      <c r="BP22" s="121">
        <v>3</v>
      </c>
      <c r="BQ22" s="122">
        <f>IFERROR(BP22/BN22,"-")</f>
        <v>0.5</v>
      </c>
      <c r="BR22" s="123">
        <v>46000</v>
      </c>
      <c r="BS22" s="124">
        <f>IFERROR(BR22/BN22,"-")</f>
        <v>7666.6666666667</v>
      </c>
      <c r="BT22" s="125"/>
      <c r="BU22" s="125">
        <v>1</v>
      </c>
      <c r="BV22" s="125">
        <v>2</v>
      </c>
      <c r="BW22" s="126">
        <v>2</v>
      </c>
      <c r="BX22" s="127">
        <f>IF(P22=0,"",IF(BW22=0,"",(BW22/P22)))</f>
        <v>0.22222222222222</v>
      </c>
      <c r="BY22" s="128">
        <v>1</v>
      </c>
      <c r="BZ22" s="129">
        <f>IFERROR(BY22/BW22,"-")</f>
        <v>0.5</v>
      </c>
      <c r="CA22" s="130">
        <v>5000</v>
      </c>
      <c r="CB22" s="131">
        <f>IFERROR(CA22/BW22,"-")</f>
        <v>2500</v>
      </c>
      <c r="CC22" s="132">
        <v>1</v>
      </c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4</v>
      </c>
      <c r="CP22" s="141">
        <v>51000</v>
      </c>
      <c r="CQ22" s="141">
        <v>20000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101</v>
      </c>
      <c r="C23" s="203"/>
      <c r="D23" s="203" t="s">
        <v>61</v>
      </c>
      <c r="E23" s="203" t="s">
        <v>62</v>
      </c>
      <c r="F23" s="203" t="s">
        <v>68</v>
      </c>
      <c r="G23" s="203"/>
      <c r="H23" s="90"/>
      <c r="I23" s="90"/>
      <c r="J23" s="188"/>
      <c r="K23" s="81">
        <v>50</v>
      </c>
      <c r="L23" s="81">
        <v>43</v>
      </c>
      <c r="M23" s="81">
        <v>26</v>
      </c>
      <c r="N23" s="91">
        <v>14</v>
      </c>
      <c r="O23" s="92">
        <v>0</v>
      </c>
      <c r="P23" s="93">
        <f>N23+O23</f>
        <v>14</v>
      </c>
      <c r="Q23" s="82">
        <f>IFERROR(P23/M23,"-")</f>
        <v>0.53846153846154</v>
      </c>
      <c r="R23" s="81">
        <v>2</v>
      </c>
      <c r="S23" s="81">
        <v>4</v>
      </c>
      <c r="T23" s="82">
        <f>IFERROR(S23/(O23+P23),"-")</f>
        <v>0.28571428571429</v>
      </c>
      <c r="U23" s="182"/>
      <c r="V23" s="84">
        <v>3</v>
      </c>
      <c r="W23" s="82">
        <f>IF(P23=0,"-",V23/P23)</f>
        <v>0.21428571428571</v>
      </c>
      <c r="X23" s="186">
        <v>117000</v>
      </c>
      <c r="Y23" s="187">
        <f>IFERROR(X23/P23,"-")</f>
        <v>8357.1428571429</v>
      </c>
      <c r="Z23" s="187">
        <f>IFERROR(X23/V23,"-")</f>
        <v>39000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0.071428571428571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8</v>
      </c>
      <c r="BO23" s="120">
        <f>IF(P23=0,"",IF(BN23=0,"",(BN23/P23)))</f>
        <v>0.57142857142857</v>
      </c>
      <c r="BP23" s="121">
        <v>2</v>
      </c>
      <c r="BQ23" s="122">
        <f>IFERROR(BP23/BN23,"-")</f>
        <v>0.25</v>
      </c>
      <c r="BR23" s="123">
        <v>35000</v>
      </c>
      <c r="BS23" s="124">
        <f>IFERROR(BR23/BN23,"-")</f>
        <v>4375</v>
      </c>
      <c r="BT23" s="125"/>
      <c r="BU23" s="125"/>
      <c r="BV23" s="125">
        <v>2</v>
      </c>
      <c r="BW23" s="126">
        <v>3</v>
      </c>
      <c r="BX23" s="127">
        <f>IF(P23=0,"",IF(BW23=0,"",(BW23/P23)))</f>
        <v>0.21428571428571</v>
      </c>
      <c r="BY23" s="128">
        <v>1</v>
      </c>
      <c r="BZ23" s="129">
        <f>IFERROR(BY23/BW23,"-")</f>
        <v>0.33333333333333</v>
      </c>
      <c r="CA23" s="130">
        <v>82000</v>
      </c>
      <c r="CB23" s="131">
        <f>IFERROR(CA23/BW23,"-")</f>
        <v>27333.333333333</v>
      </c>
      <c r="CC23" s="132"/>
      <c r="CD23" s="132"/>
      <c r="CE23" s="132">
        <v>1</v>
      </c>
      <c r="CF23" s="133">
        <v>2</v>
      </c>
      <c r="CG23" s="134">
        <f>IF(P23=0,"",IF(CF23=0,"",(CF23/P23)))</f>
        <v>0.14285714285714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3</v>
      </c>
      <c r="CP23" s="141">
        <v>117000</v>
      </c>
      <c r="CQ23" s="141">
        <v>82000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2.8733333333333</v>
      </c>
      <c r="B24" s="203" t="s">
        <v>102</v>
      </c>
      <c r="C24" s="203"/>
      <c r="D24" s="203" t="s">
        <v>61</v>
      </c>
      <c r="E24" s="203" t="s">
        <v>62</v>
      </c>
      <c r="F24" s="203" t="s">
        <v>63</v>
      </c>
      <c r="G24" s="203" t="s">
        <v>103</v>
      </c>
      <c r="H24" s="90" t="s">
        <v>65</v>
      </c>
      <c r="I24" s="205" t="s">
        <v>85</v>
      </c>
      <c r="J24" s="188">
        <v>300000</v>
      </c>
      <c r="K24" s="81">
        <v>55</v>
      </c>
      <c r="L24" s="81">
        <v>0</v>
      </c>
      <c r="M24" s="81">
        <v>131</v>
      </c>
      <c r="N24" s="91">
        <v>21</v>
      </c>
      <c r="O24" s="92">
        <v>0</v>
      </c>
      <c r="P24" s="93">
        <f>N24+O24</f>
        <v>21</v>
      </c>
      <c r="Q24" s="82">
        <f>IFERROR(P24/M24,"-")</f>
        <v>0.16030534351145</v>
      </c>
      <c r="R24" s="81">
        <v>2</v>
      </c>
      <c r="S24" s="81">
        <v>6</v>
      </c>
      <c r="T24" s="82">
        <f>IFERROR(S24/(O24+P24),"-")</f>
        <v>0.28571428571429</v>
      </c>
      <c r="U24" s="182">
        <f>IFERROR(J24/SUM(P24:P25),"-")</f>
        <v>9090.9090909091</v>
      </c>
      <c r="V24" s="84">
        <v>6</v>
      </c>
      <c r="W24" s="82">
        <f>IF(P24=0,"-",V24/P24)</f>
        <v>0.28571428571429</v>
      </c>
      <c r="X24" s="186">
        <v>576000</v>
      </c>
      <c r="Y24" s="187">
        <f>IFERROR(X24/P24,"-")</f>
        <v>27428.571428571</v>
      </c>
      <c r="Z24" s="187">
        <f>IFERROR(X24/V24,"-")</f>
        <v>96000</v>
      </c>
      <c r="AA24" s="188">
        <f>SUM(X24:X25)-SUM(J24:J25)</f>
        <v>562000</v>
      </c>
      <c r="AB24" s="85">
        <f>SUM(X24:X25)/SUM(J24:J25)</f>
        <v>2.8733333333333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1</v>
      </c>
      <c r="AN24" s="101">
        <f>IF(P24=0,"",IF(AM24=0,"",(AM24/P24)))</f>
        <v>0.047619047619048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3</v>
      </c>
      <c r="BF24" s="113">
        <f>IF(P24=0,"",IF(BE24=0,"",(BE24/P24)))</f>
        <v>0.14285714285714</v>
      </c>
      <c r="BG24" s="112">
        <v>2</v>
      </c>
      <c r="BH24" s="114">
        <f>IFERROR(BG24/BE24,"-")</f>
        <v>0.66666666666667</v>
      </c>
      <c r="BI24" s="115">
        <v>55000</v>
      </c>
      <c r="BJ24" s="116">
        <f>IFERROR(BI24/BE24,"-")</f>
        <v>18333.333333333</v>
      </c>
      <c r="BK24" s="117">
        <v>1</v>
      </c>
      <c r="BL24" s="117"/>
      <c r="BM24" s="117">
        <v>1</v>
      </c>
      <c r="BN24" s="119">
        <v>11</v>
      </c>
      <c r="BO24" s="120">
        <f>IF(P24=0,"",IF(BN24=0,"",(BN24/P24)))</f>
        <v>0.52380952380952</v>
      </c>
      <c r="BP24" s="121">
        <v>3</v>
      </c>
      <c r="BQ24" s="122">
        <f>IFERROR(BP24/BN24,"-")</f>
        <v>0.27272727272727</v>
      </c>
      <c r="BR24" s="123">
        <v>316000</v>
      </c>
      <c r="BS24" s="124">
        <f>IFERROR(BR24/BN24,"-")</f>
        <v>28727.272727273</v>
      </c>
      <c r="BT24" s="125">
        <v>1</v>
      </c>
      <c r="BU24" s="125"/>
      <c r="BV24" s="125">
        <v>2</v>
      </c>
      <c r="BW24" s="126">
        <v>5</v>
      </c>
      <c r="BX24" s="127">
        <f>IF(P24=0,"",IF(BW24=0,"",(BW24/P24)))</f>
        <v>0.23809523809524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>
        <v>1</v>
      </c>
      <c r="CG24" s="134">
        <f>IF(P24=0,"",IF(CF24=0,"",(CF24/P24)))</f>
        <v>0.047619047619048</v>
      </c>
      <c r="CH24" s="135">
        <v>1</v>
      </c>
      <c r="CI24" s="136">
        <f>IFERROR(CH24/CF24,"-")</f>
        <v>1</v>
      </c>
      <c r="CJ24" s="137">
        <v>205000</v>
      </c>
      <c r="CK24" s="138">
        <f>IFERROR(CJ24/CF24,"-")</f>
        <v>205000</v>
      </c>
      <c r="CL24" s="139"/>
      <c r="CM24" s="139"/>
      <c r="CN24" s="139">
        <v>1</v>
      </c>
      <c r="CO24" s="140">
        <v>6</v>
      </c>
      <c r="CP24" s="141">
        <v>576000</v>
      </c>
      <c r="CQ24" s="141">
        <v>300000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104</v>
      </c>
      <c r="C25" s="203"/>
      <c r="D25" s="203" t="s">
        <v>61</v>
      </c>
      <c r="E25" s="203" t="s">
        <v>62</v>
      </c>
      <c r="F25" s="203" t="s">
        <v>68</v>
      </c>
      <c r="G25" s="203"/>
      <c r="H25" s="90"/>
      <c r="I25" s="90"/>
      <c r="J25" s="188"/>
      <c r="K25" s="81">
        <v>53</v>
      </c>
      <c r="L25" s="81">
        <v>44</v>
      </c>
      <c r="M25" s="81">
        <v>5</v>
      </c>
      <c r="N25" s="91">
        <v>12</v>
      </c>
      <c r="O25" s="92">
        <v>0</v>
      </c>
      <c r="P25" s="93">
        <f>N25+O25</f>
        <v>12</v>
      </c>
      <c r="Q25" s="82">
        <f>IFERROR(P25/M25,"-")</f>
        <v>2.4</v>
      </c>
      <c r="R25" s="81">
        <v>1</v>
      </c>
      <c r="S25" s="81">
        <v>1</v>
      </c>
      <c r="T25" s="82">
        <f>IFERROR(S25/(O25+P25),"-")</f>
        <v>0.083333333333333</v>
      </c>
      <c r="U25" s="182"/>
      <c r="V25" s="84">
        <v>3</v>
      </c>
      <c r="W25" s="82">
        <f>IF(P25=0,"-",V25/P25)</f>
        <v>0.25</v>
      </c>
      <c r="X25" s="186">
        <v>286000</v>
      </c>
      <c r="Y25" s="187">
        <f>IFERROR(X25/P25,"-")</f>
        <v>23833.333333333</v>
      </c>
      <c r="Z25" s="187">
        <f>IFERROR(X25/V25,"-")</f>
        <v>95333.333333333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0.083333333333333</v>
      </c>
      <c r="BG25" s="112">
        <v>1</v>
      </c>
      <c r="BH25" s="114">
        <f>IFERROR(BG25/BE25,"-")</f>
        <v>1</v>
      </c>
      <c r="BI25" s="115">
        <v>8000</v>
      </c>
      <c r="BJ25" s="116">
        <f>IFERROR(BI25/BE25,"-")</f>
        <v>8000</v>
      </c>
      <c r="BK25" s="117"/>
      <c r="BL25" s="117">
        <v>1</v>
      </c>
      <c r="BM25" s="117"/>
      <c r="BN25" s="119">
        <v>4</v>
      </c>
      <c r="BO25" s="120">
        <f>IF(P25=0,"",IF(BN25=0,"",(BN25/P25)))</f>
        <v>0.33333333333333</v>
      </c>
      <c r="BP25" s="121">
        <v>1</v>
      </c>
      <c r="BQ25" s="122">
        <f>IFERROR(BP25/BN25,"-")</f>
        <v>0.25</v>
      </c>
      <c r="BR25" s="123">
        <v>3000</v>
      </c>
      <c r="BS25" s="124">
        <f>IFERROR(BR25/BN25,"-")</f>
        <v>750</v>
      </c>
      <c r="BT25" s="125">
        <v>1</v>
      </c>
      <c r="BU25" s="125"/>
      <c r="BV25" s="125"/>
      <c r="BW25" s="126">
        <v>6</v>
      </c>
      <c r="BX25" s="127">
        <f>IF(P25=0,"",IF(BW25=0,"",(BW25/P25)))</f>
        <v>0.5</v>
      </c>
      <c r="BY25" s="128">
        <v>1</v>
      </c>
      <c r="BZ25" s="129">
        <f>IFERROR(BY25/BW25,"-")</f>
        <v>0.16666666666667</v>
      </c>
      <c r="CA25" s="130">
        <v>275000</v>
      </c>
      <c r="CB25" s="131">
        <f>IFERROR(CA25/BW25,"-")</f>
        <v>45833.333333333</v>
      </c>
      <c r="CC25" s="132"/>
      <c r="CD25" s="132"/>
      <c r="CE25" s="132">
        <v>1</v>
      </c>
      <c r="CF25" s="133">
        <v>1</v>
      </c>
      <c r="CG25" s="134">
        <f>IF(P25=0,"",IF(CF25=0,"",(CF25/P25)))</f>
        <v>0.083333333333333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3</v>
      </c>
      <c r="CP25" s="141">
        <v>286000</v>
      </c>
      <c r="CQ25" s="141">
        <v>275000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>
        <f>AB26</f>
        <v>0.19111111111111</v>
      </c>
      <c r="B26" s="203" t="s">
        <v>105</v>
      </c>
      <c r="C26" s="203"/>
      <c r="D26" s="203" t="s">
        <v>106</v>
      </c>
      <c r="E26" s="203" t="s">
        <v>62</v>
      </c>
      <c r="F26" s="203" t="s">
        <v>63</v>
      </c>
      <c r="G26" s="203" t="s">
        <v>107</v>
      </c>
      <c r="H26" s="90" t="s">
        <v>65</v>
      </c>
      <c r="I26" s="90" t="s">
        <v>108</v>
      </c>
      <c r="J26" s="188">
        <v>225000</v>
      </c>
      <c r="K26" s="81">
        <v>19</v>
      </c>
      <c r="L26" s="81">
        <v>0</v>
      </c>
      <c r="M26" s="81">
        <v>59</v>
      </c>
      <c r="N26" s="91">
        <v>7</v>
      </c>
      <c r="O26" s="92">
        <v>0</v>
      </c>
      <c r="P26" s="93">
        <f>N26+O26</f>
        <v>7</v>
      </c>
      <c r="Q26" s="82">
        <f>IFERROR(P26/M26,"-")</f>
        <v>0.11864406779661</v>
      </c>
      <c r="R26" s="81">
        <v>0</v>
      </c>
      <c r="S26" s="81">
        <v>2</v>
      </c>
      <c r="T26" s="82">
        <f>IFERROR(S26/(O26+P26),"-")</f>
        <v>0.28571428571429</v>
      </c>
      <c r="U26" s="182">
        <f>IFERROR(J26/SUM(P26:P27),"-")</f>
        <v>12500</v>
      </c>
      <c r="V26" s="84">
        <v>1</v>
      </c>
      <c r="W26" s="82">
        <f>IF(P26=0,"-",V26/P26)</f>
        <v>0.14285714285714</v>
      </c>
      <c r="X26" s="186">
        <v>23000</v>
      </c>
      <c r="Y26" s="187">
        <f>IFERROR(X26/P26,"-")</f>
        <v>3285.7142857143</v>
      </c>
      <c r="Z26" s="187">
        <f>IFERROR(X26/V26,"-")</f>
        <v>23000</v>
      </c>
      <c r="AA26" s="188">
        <f>SUM(X26:X27)-SUM(J26:J27)</f>
        <v>-182000</v>
      </c>
      <c r="AB26" s="85">
        <f>SUM(X26:X27)/SUM(J26:J27)</f>
        <v>0.19111111111111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3</v>
      </c>
      <c r="BF26" s="113">
        <f>IF(P26=0,"",IF(BE26=0,"",(BE26/P26)))</f>
        <v>0.42857142857143</v>
      </c>
      <c r="BG26" s="112">
        <v>1</v>
      </c>
      <c r="BH26" s="114">
        <f>IFERROR(BG26/BE26,"-")</f>
        <v>0.33333333333333</v>
      </c>
      <c r="BI26" s="115">
        <v>23000</v>
      </c>
      <c r="BJ26" s="116">
        <f>IFERROR(BI26/BE26,"-")</f>
        <v>7666.6666666667</v>
      </c>
      <c r="BK26" s="117"/>
      <c r="BL26" s="117"/>
      <c r="BM26" s="117">
        <v>1</v>
      </c>
      <c r="BN26" s="119">
        <v>3</v>
      </c>
      <c r="BO26" s="120">
        <f>IF(P26=0,"",IF(BN26=0,"",(BN26/P26)))</f>
        <v>0.42857142857143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1</v>
      </c>
      <c r="BX26" s="127">
        <f>IF(P26=0,"",IF(BW26=0,"",(BW26/P26)))</f>
        <v>0.14285714285714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23000</v>
      </c>
      <c r="CQ26" s="141">
        <v>23000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109</v>
      </c>
      <c r="C27" s="203"/>
      <c r="D27" s="203" t="s">
        <v>106</v>
      </c>
      <c r="E27" s="203" t="s">
        <v>62</v>
      </c>
      <c r="F27" s="203" t="s">
        <v>68</v>
      </c>
      <c r="G27" s="203"/>
      <c r="H27" s="90"/>
      <c r="I27" s="90"/>
      <c r="J27" s="188"/>
      <c r="K27" s="81">
        <v>44</v>
      </c>
      <c r="L27" s="81">
        <v>30</v>
      </c>
      <c r="M27" s="81">
        <v>19</v>
      </c>
      <c r="N27" s="91">
        <v>11</v>
      </c>
      <c r="O27" s="92">
        <v>0</v>
      </c>
      <c r="P27" s="93">
        <f>N27+O27</f>
        <v>11</v>
      </c>
      <c r="Q27" s="82">
        <f>IFERROR(P27/M27,"-")</f>
        <v>0.57894736842105</v>
      </c>
      <c r="R27" s="81">
        <v>1</v>
      </c>
      <c r="S27" s="81">
        <v>1</v>
      </c>
      <c r="T27" s="82">
        <f>IFERROR(S27/(O27+P27),"-")</f>
        <v>0.090909090909091</v>
      </c>
      <c r="U27" s="182"/>
      <c r="V27" s="84">
        <v>1</v>
      </c>
      <c r="W27" s="82">
        <f>IF(P27=0,"-",V27/P27)</f>
        <v>0.090909090909091</v>
      </c>
      <c r="X27" s="186">
        <v>20000</v>
      </c>
      <c r="Y27" s="187">
        <f>IFERROR(X27/P27,"-")</f>
        <v>1818.1818181818</v>
      </c>
      <c r="Z27" s="187">
        <f>IFERROR(X27/V27,"-")</f>
        <v>20000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>
        <v>1</v>
      </c>
      <c r="AW27" s="107">
        <f>IF(P27=0,"",IF(AV27=0,"",(AV27/P27)))</f>
        <v>0.090909090909091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1</v>
      </c>
      <c r="BF27" s="113">
        <f>IF(P27=0,"",IF(BE27=0,"",(BE27/P27)))</f>
        <v>0.090909090909091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5</v>
      </c>
      <c r="BO27" s="120">
        <f>IF(P27=0,"",IF(BN27=0,"",(BN27/P27)))</f>
        <v>0.45454545454545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2</v>
      </c>
      <c r="BX27" s="127">
        <f>IF(P27=0,"",IF(BW27=0,"",(BW27/P27)))</f>
        <v>0.18181818181818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>
        <v>2</v>
      </c>
      <c r="CG27" s="134">
        <f>IF(P27=0,"",IF(CF27=0,"",(CF27/P27)))</f>
        <v>0.18181818181818</v>
      </c>
      <c r="CH27" s="135">
        <v>1</v>
      </c>
      <c r="CI27" s="136">
        <f>IFERROR(CH27/CF27,"-")</f>
        <v>0.5</v>
      </c>
      <c r="CJ27" s="137">
        <v>20000</v>
      </c>
      <c r="CK27" s="138">
        <f>IFERROR(CJ27/CF27,"-")</f>
        <v>10000</v>
      </c>
      <c r="CL27" s="139"/>
      <c r="CM27" s="139"/>
      <c r="CN27" s="139">
        <v>1</v>
      </c>
      <c r="CO27" s="140">
        <v>1</v>
      </c>
      <c r="CP27" s="141">
        <v>20000</v>
      </c>
      <c r="CQ27" s="141">
        <v>20000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2.5511111111111</v>
      </c>
      <c r="B28" s="203" t="s">
        <v>110</v>
      </c>
      <c r="C28" s="203"/>
      <c r="D28" s="203" t="s">
        <v>106</v>
      </c>
      <c r="E28" s="203" t="s">
        <v>111</v>
      </c>
      <c r="F28" s="203" t="s">
        <v>63</v>
      </c>
      <c r="G28" s="203" t="s">
        <v>107</v>
      </c>
      <c r="H28" s="90" t="s">
        <v>65</v>
      </c>
      <c r="I28" s="90" t="s">
        <v>112</v>
      </c>
      <c r="J28" s="188">
        <v>225000</v>
      </c>
      <c r="K28" s="81">
        <v>25</v>
      </c>
      <c r="L28" s="81">
        <v>0</v>
      </c>
      <c r="M28" s="81">
        <v>64</v>
      </c>
      <c r="N28" s="91">
        <v>18</v>
      </c>
      <c r="O28" s="92">
        <v>0</v>
      </c>
      <c r="P28" s="93">
        <f>N28+O28</f>
        <v>18</v>
      </c>
      <c r="Q28" s="82">
        <f>IFERROR(P28/M28,"-")</f>
        <v>0.28125</v>
      </c>
      <c r="R28" s="81">
        <v>2</v>
      </c>
      <c r="S28" s="81">
        <v>4</v>
      </c>
      <c r="T28" s="82">
        <f>IFERROR(S28/(O28+P28),"-")</f>
        <v>0.22222222222222</v>
      </c>
      <c r="U28" s="182">
        <f>IFERROR(J28/SUM(P28:P29),"-")</f>
        <v>7500</v>
      </c>
      <c r="V28" s="84">
        <v>5</v>
      </c>
      <c r="W28" s="82">
        <f>IF(P28=0,"-",V28/P28)</f>
        <v>0.27777777777778</v>
      </c>
      <c r="X28" s="186">
        <v>31000</v>
      </c>
      <c r="Y28" s="187">
        <f>IFERROR(X28/P28,"-")</f>
        <v>1722.2222222222</v>
      </c>
      <c r="Z28" s="187">
        <f>IFERROR(X28/V28,"-")</f>
        <v>6200</v>
      </c>
      <c r="AA28" s="188">
        <f>SUM(X28:X29)-SUM(J28:J29)</f>
        <v>349000</v>
      </c>
      <c r="AB28" s="85">
        <f>SUM(X28:X29)/SUM(J28:J29)</f>
        <v>2.5511111111111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2</v>
      </c>
      <c r="AN28" s="101">
        <f>IF(P28=0,"",IF(AM28=0,"",(AM28/P28)))</f>
        <v>0.11111111111111</v>
      </c>
      <c r="AO28" s="100">
        <v>1</v>
      </c>
      <c r="AP28" s="102">
        <f>IFERROR(AP28/AM28,"-")</f>
        <v>0</v>
      </c>
      <c r="AQ28" s="103">
        <v>6000</v>
      </c>
      <c r="AR28" s="104">
        <f>IFERROR(AQ28/AM28,"-")</f>
        <v>3000</v>
      </c>
      <c r="AS28" s="105"/>
      <c r="AT28" s="105">
        <v>1</v>
      </c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8</v>
      </c>
      <c r="BF28" s="113">
        <f>IF(P28=0,"",IF(BE28=0,"",(BE28/P28)))</f>
        <v>0.44444444444444</v>
      </c>
      <c r="BG28" s="112">
        <v>1</v>
      </c>
      <c r="BH28" s="114">
        <f>IFERROR(BG28/BE28,"-")</f>
        <v>0.125</v>
      </c>
      <c r="BI28" s="115">
        <v>5000</v>
      </c>
      <c r="BJ28" s="116">
        <f>IFERROR(BI28/BE28,"-")</f>
        <v>625</v>
      </c>
      <c r="BK28" s="117">
        <v>1</v>
      </c>
      <c r="BL28" s="117"/>
      <c r="BM28" s="117"/>
      <c r="BN28" s="119">
        <v>8</v>
      </c>
      <c r="BO28" s="120">
        <f>IF(P28=0,"",IF(BN28=0,"",(BN28/P28)))</f>
        <v>0.44444444444444</v>
      </c>
      <c r="BP28" s="121">
        <v>3</v>
      </c>
      <c r="BQ28" s="122">
        <f>IFERROR(BP28/BN28,"-")</f>
        <v>0.375</v>
      </c>
      <c r="BR28" s="123">
        <v>20000</v>
      </c>
      <c r="BS28" s="124">
        <f>IFERROR(BR28/BN28,"-")</f>
        <v>2500</v>
      </c>
      <c r="BT28" s="125">
        <v>2</v>
      </c>
      <c r="BU28" s="125">
        <v>1</v>
      </c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5</v>
      </c>
      <c r="CP28" s="141">
        <v>31000</v>
      </c>
      <c r="CQ28" s="141">
        <v>10000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113</v>
      </c>
      <c r="C29" s="203"/>
      <c r="D29" s="203" t="s">
        <v>106</v>
      </c>
      <c r="E29" s="203" t="s">
        <v>111</v>
      </c>
      <c r="F29" s="203" t="s">
        <v>68</v>
      </c>
      <c r="G29" s="203"/>
      <c r="H29" s="90"/>
      <c r="I29" s="90"/>
      <c r="J29" s="188"/>
      <c r="K29" s="81">
        <v>49</v>
      </c>
      <c r="L29" s="81">
        <v>30</v>
      </c>
      <c r="M29" s="81">
        <v>16</v>
      </c>
      <c r="N29" s="91">
        <v>12</v>
      </c>
      <c r="O29" s="92">
        <v>0</v>
      </c>
      <c r="P29" s="93">
        <f>N29+O29</f>
        <v>12</v>
      </c>
      <c r="Q29" s="82">
        <f>IFERROR(P29/M29,"-")</f>
        <v>0.75</v>
      </c>
      <c r="R29" s="81">
        <v>3</v>
      </c>
      <c r="S29" s="81">
        <v>5</v>
      </c>
      <c r="T29" s="82">
        <f>IFERROR(S29/(O29+P29),"-")</f>
        <v>0.41666666666667</v>
      </c>
      <c r="U29" s="182"/>
      <c r="V29" s="84">
        <v>3</v>
      </c>
      <c r="W29" s="82">
        <f>IF(P29=0,"-",V29/P29)</f>
        <v>0.25</v>
      </c>
      <c r="X29" s="186">
        <v>543000</v>
      </c>
      <c r="Y29" s="187">
        <f>IFERROR(X29/P29,"-")</f>
        <v>45250</v>
      </c>
      <c r="Z29" s="187">
        <f>IFERROR(X29/V29,"-")</f>
        <v>181000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0.083333333333333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5</v>
      </c>
      <c r="BO29" s="120">
        <f>IF(P29=0,"",IF(BN29=0,"",(BN29/P29)))</f>
        <v>0.41666666666667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6</v>
      </c>
      <c r="BX29" s="127">
        <f>IF(P29=0,"",IF(BW29=0,"",(BW29/P29)))</f>
        <v>0.5</v>
      </c>
      <c r="BY29" s="128">
        <v>3</v>
      </c>
      <c r="BZ29" s="129">
        <f>IFERROR(BY29/BW29,"-")</f>
        <v>0.5</v>
      </c>
      <c r="CA29" s="130">
        <v>543000</v>
      </c>
      <c r="CB29" s="131">
        <f>IFERROR(CA29/BW29,"-")</f>
        <v>90500</v>
      </c>
      <c r="CC29" s="132"/>
      <c r="CD29" s="132"/>
      <c r="CE29" s="132">
        <v>3</v>
      </c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3</v>
      </c>
      <c r="CP29" s="141">
        <v>543000</v>
      </c>
      <c r="CQ29" s="141">
        <v>285000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1.2769230769231</v>
      </c>
      <c r="B30" s="203" t="s">
        <v>114</v>
      </c>
      <c r="C30" s="203"/>
      <c r="D30" s="203" t="s">
        <v>106</v>
      </c>
      <c r="E30" s="203" t="s">
        <v>115</v>
      </c>
      <c r="F30" s="203" t="s">
        <v>63</v>
      </c>
      <c r="G30" s="203" t="s">
        <v>116</v>
      </c>
      <c r="H30" s="90" t="s">
        <v>65</v>
      </c>
      <c r="I30" s="205" t="s">
        <v>117</v>
      </c>
      <c r="J30" s="188">
        <v>130000</v>
      </c>
      <c r="K30" s="81">
        <v>16</v>
      </c>
      <c r="L30" s="81">
        <v>0</v>
      </c>
      <c r="M30" s="81">
        <v>38</v>
      </c>
      <c r="N30" s="91">
        <v>11</v>
      </c>
      <c r="O30" s="92">
        <v>0</v>
      </c>
      <c r="P30" s="93">
        <f>N30+O30</f>
        <v>11</v>
      </c>
      <c r="Q30" s="82">
        <f>IFERROR(P30/M30,"-")</f>
        <v>0.28947368421053</v>
      </c>
      <c r="R30" s="81">
        <v>1</v>
      </c>
      <c r="S30" s="81">
        <v>5</v>
      </c>
      <c r="T30" s="82">
        <f>IFERROR(S30/(O30+P30),"-")</f>
        <v>0.45454545454545</v>
      </c>
      <c r="U30" s="182">
        <f>IFERROR(J30/SUM(P30:P31),"-")</f>
        <v>7222.2222222222</v>
      </c>
      <c r="V30" s="84">
        <v>2</v>
      </c>
      <c r="W30" s="82">
        <f>IF(P30=0,"-",V30/P30)</f>
        <v>0.18181818181818</v>
      </c>
      <c r="X30" s="186">
        <v>55000</v>
      </c>
      <c r="Y30" s="187">
        <f>IFERROR(X30/P30,"-")</f>
        <v>5000</v>
      </c>
      <c r="Z30" s="187">
        <f>IFERROR(X30/V30,"-")</f>
        <v>27500</v>
      </c>
      <c r="AA30" s="188">
        <f>SUM(X30:X31)-SUM(J30:J31)</f>
        <v>36000</v>
      </c>
      <c r="AB30" s="85">
        <f>SUM(X30:X31)/SUM(J30:J31)</f>
        <v>1.2769230769231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>
        <v>1</v>
      </c>
      <c r="AW30" s="107">
        <f>IF(P30=0,"",IF(AV30=0,"",(AV30/P30)))</f>
        <v>0.090909090909091</v>
      </c>
      <c r="AX30" s="106"/>
      <c r="AY30" s="108">
        <f>IFERROR(AX30/AV30,"-")</f>
        <v>0</v>
      </c>
      <c r="AZ30" s="109"/>
      <c r="BA30" s="110">
        <f>IFERROR(AZ30/AV30,"-")</f>
        <v>0</v>
      </c>
      <c r="BB30" s="111"/>
      <c r="BC30" s="111"/>
      <c r="BD30" s="111"/>
      <c r="BE30" s="112">
        <v>2</v>
      </c>
      <c r="BF30" s="113">
        <f>IF(P30=0,"",IF(BE30=0,"",(BE30/P30)))</f>
        <v>0.18181818181818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8</v>
      </c>
      <c r="BO30" s="120">
        <f>IF(P30=0,"",IF(BN30=0,"",(BN30/P30)))</f>
        <v>0.72727272727273</v>
      </c>
      <c r="BP30" s="121">
        <v>2</v>
      </c>
      <c r="BQ30" s="122">
        <f>IFERROR(BP30/BN30,"-")</f>
        <v>0.25</v>
      </c>
      <c r="BR30" s="123">
        <v>55000</v>
      </c>
      <c r="BS30" s="124">
        <f>IFERROR(BR30/BN30,"-")</f>
        <v>6875</v>
      </c>
      <c r="BT30" s="125">
        <v>1</v>
      </c>
      <c r="BU30" s="125"/>
      <c r="BV30" s="125">
        <v>1</v>
      </c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2</v>
      </c>
      <c r="CP30" s="141">
        <v>55000</v>
      </c>
      <c r="CQ30" s="141">
        <v>52000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118</v>
      </c>
      <c r="C31" s="203"/>
      <c r="D31" s="203" t="s">
        <v>106</v>
      </c>
      <c r="E31" s="203" t="s">
        <v>115</v>
      </c>
      <c r="F31" s="203" t="s">
        <v>68</v>
      </c>
      <c r="G31" s="203"/>
      <c r="H31" s="90"/>
      <c r="I31" s="90"/>
      <c r="J31" s="188"/>
      <c r="K31" s="81">
        <v>34</v>
      </c>
      <c r="L31" s="81">
        <v>28</v>
      </c>
      <c r="M31" s="81">
        <v>13</v>
      </c>
      <c r="N31" s="91">
        <v>7</v>
      </c>
      <c r="O31" s="92">
        <v>0</v>
      </c>
      <c r="P31" s="93">
        <f>N31+O31</f>
        <v>7</v>
      </c>
      <c r="Q31" s="82">
        <f>IFERROR(P31/M31,"-")</f>
        <v>0.53846153846154</v>
      </c>
      <c r="R31" s="81">
        <v>0</v>
      </c>
      <c r="S31" s="81">
        <v>2</v>
      </c>
      <c r="T31" s="82">
        <f>IFERROR(S31/(O31+P31),"-")</f>
        <v>0.28571428571429</v>
      </c>
      <c r="U31" s="182"/>
      <c r="V31" s="84">
        <v>2</v>
      </c>
      <c r="W31" s="82">
        <f>IF(P31=0,"-",V31/P31)</f>
        <v>0.28571428571429</v>
      </c>
      <c r="X31" s="186">
        <v>111000</v>
      </c>
      <c r="Y31" s="187">
        <f>IFERROR(X31/P31,"-")</f>
        <v>15857.142857143</v>
      </c>
      <c r="Z31" s="187">
        <f>IFERROR(X31/V31,"-")</f>
        <v>55500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2</v>
      </c>
      <c r="BF31" s="113">
        <f>IF(P31=0,"",IF(BE31=0,"",(BE31/P31)))</f>
        <v>0.28571428571429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2</v>
      </c>
      <c r="BO31" s="120">
        <f>IF(P31=0,"",IF(BN31=0,"",(BN31/P31)))</f>
        <v>0.28571428571429</v>
      </c>
      <c r="BP31" s="121">
        <v>1</v>
      </c>
      <c r="BQ31" s="122">
        <f>IFERROR(BP31/BN31,"-")</f>
        <v>0.5</v>
      </c>
      <c r="BR31" s="123">
        <v>40000</v>
      </c>
      <c r="BS31" s="124">
        <f>IFERROR(BR31/BN31,"-")</f>
        <v>20000</v>
      </c>
      <c r="BT31" s="125"/>
      <c r="BU31" s="125"/>
      <c r="BV31" s="125">
        <v>1</v>
      </c>
      <c r="BW31" s="126">
        <v>2</v>
      </c>
      <c r="BX31" s="127">
        <f>IF(P31=0,"",IF(BW31=0,"",(BW31/P31)))</f>
        <v>0.28571428571429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>
        <v>1</v>
      </c>
      <c r="CG31" s="134">
        <f>IF(P31=0,"",IF(CF31=0,"",(CF31/P31)))</f>
        <v>0.14285714285714</v>
      </c>
      <c r="CH31" s="135">
        <v>1</v>
      </c>
      <c r="CI31" s="136">
        <f>IFERROR(CH31/CF31,"-")</f>
        <v>1</v>
      </c>
      <c r="CJ31" s="137">
        <v>71000</v>
      </c>
      <c r="CK31" s="138">
        <f>IFERROR(CJ31/CF31,"-")</f>
        <v>71000</v>
      </c>
      <c r="CL31" s="139"/>
      <c r="CM31" s="139"/>
      <c r="CN31" s="139">
        <v>1</v>
      </c>
      <c r="CO31" s="140">
        <v>2</v>
      </c>
      <c r="CP31" s="141">
        <v>111000</v>
      </c>
      <c r="CQ31" s="141">
        <v>71000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0.10769230769231</v>
      </c>
      <c r="B32" s="203" t="s">
        <v>119</v>
      </c>
      <c r="C32" s="203"/>
      <c r="D32" s="203" t="s">
        <v>61</v>
      </c>
      <c r="E32" s="203" t="s">
        <v>62</v>
      </c>
      <c r="F32" s="203" t="s">
        <v>63</v>
      </c>
      <c r="G32" s="203" t="s">
        <v>116</v>
      </c>
      <c r="H32" s="90" t="s">
        <v>65</v>
      </c>
      <c r="I32" s="205" t="s">
        <v>120</v>
      </c>
      <c r="J32" s="188">
        <v>130000</v>
      </c>
      <c r="K32" s="81">
        <v>26</v>
      </c>
      <c r="L32" s="81">
        <v>0</v>
      </c>
      <c r="M32" s="81">
        <v>100</v>
      </c>
      <c r="N32" s="91">
        <v>14</v>
      </c>
      <c r="O32" s="92">
        <v>0</v>
      </c>
      <c r="P32" s="93">
        <f>N32+O32</f>
        <v>14</v>
      </c>
      <c r="Q32" s="82">
        <f>IFERROR(P32/M32,"-")</f>
        <v>0.14</v>
      </c>
      <c r="R32" s="81">
        <v>0</v>
      </c>
      <c r="S32" s="81">
        <v>5</v>
      </c>
      <c r="T32" s="82">
        <f>IFERROR(S32/(O32+P32),"-")</f>
        <v>0.35714285714286</v>
      </c>
      <c r="U32" s="182">
        <f>IFERROR(J32/SUM(P32:P33),"-")</f>
        <v>4814.8148148148</v>
      </c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>
        <f>SUM(X32:X33)-SUM(J32:J33)</f>
        <v>-116000</v>
      </c>
      <c r="AB32" s="85">
        <f>SUM(X32:X33)/SUM(J32:J33)</f>
        <v>0.10769230769231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>
        <v>1</v>
      </c>
      <c r="AN32" s="101">
        <f>IF(P32=0,"",IF(AM32=0,"",(AM32/P32)))</f>
        <v>0.071428571428571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8</v>
      </c>
      <c r="BF32" s="113">
        <f>IF(P32=0,"",IF(BE32=0,"",(BE32/P32)))</f>
        <v>0.57142857142857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2</v>
      </c>
      <c r="BO32" s="120">
        <f>IF(P32=0,"",IF(BN32=0,"",(BN32/P32)))</f>
        <v>0.14285714285714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2</v>
      </c>
      <c r="BX32" s="127">
        <f>IF(P32=0,"",IF(BW32=0,"",(BW32/P32)))</f>
        <v>0.14285714285714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>
        <v>1</v>
      </c>
      <c r="CG32" s="134">
        <f>IF(P32=0,"",IF(CF32=0,"",(CF32/P32)))</f>
        <v>0.071428571428571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121</v>
      </c>
      <c r="C33" s="203"/>
      <c r="D33" s="203" t="s">
        <v>61</v>
      </c>
      <c r="E33" s="203" t="s">
        <v>62</v>
      </c>
      <c r="F33" s="203" t="s">
        <v>68</v>
      </c>
      <c r="G33" s="203"/>
      <c r="H33" s="90"/>
      <c r="I33" s="90"/>
      <c r="J33" s="188"/>
      <c r="K33" s="81">
        <v>33</v>
      </c>
      <c r="L33" s="81">
        <v>29</v>
      </c>
      <c r="M33" s="81">
        <v>3</v>
      </c>
      <c r="N33" s="91">
        <v>13</v>
      </c>
      <c r="O33" s="92">
        <v>0</v>
      </c>
      <c r="P33" s="93">
        <f>N33+O33</f>
        <v>13</v>
      </c>
      <c r="Q33" s="82">
        <f>IFERROR(P33/M33,"-")</f>
        <v>4.3333333333333</v>
      </c>
      <c r="R33" s="81">
        <v>3</v>
      </c>
      <c r="S33" s="81">
        <v>2</v>
      </c>
      <c r="T33" s="82">
        <f>IFERROR(S33/(O33+P33),"-")</f>
        <v>0.15384615384615</v>
      </c>
      <c r="U33" s="182"/>
      <c r="V33" s="84">
        <v>3</v>
      </c>
      <c r="W33" s="82">
        <f>IF(P33=0,"-",V33/P33)</f>
        <v>0.23076923076923</v>
      </c>
      <c r="X33" s="186">
        <v>14000</v>
      </c>
      <c r="Y33" s="187">
        <f>IFERROR(X33/P33,"-")</f>
        <v>1076.9230769231</v>
      </c>
      <c r="Z33" s="187">
        <f>IFERROR(X33/V33,"-")</f>
        <v>4666.6666666667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>
        <v>1</v>
      </c>
      <c r="AN33" s="101">
        <f>IF(P33=0,"",IF(AM33=0,"",(AM33/P33)))</f>
        <v>0.076923076923077</v>
      </c>
      <c r="AO33" s="100"/>
      <c r="AP33" s="102">
        <f>IFERROR(AP33/AM33,"-")</f>
        <v>0</v>
      </c>
      <c r="AQ33" s="103"/>
      <c r="AR33" s="104">
        <f>IFERROR(AQ33/AM33,"-")</f>
        <v>0</v>
      </c>
      <c r="AS33" s="105"/>
      <c r="AT33" s="105"/>
      <c r="AU33" s="105"/>
      <c r="AV33" s="106">
        <v>1</v>
      </c>
      <c r="AW33" s="107">
        <f>IF(P33=0,"",IF(AV33=0,"",(AV33/P33)))</f>
        <v>0.076923076923077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1</v>
      </c>
      <c r="BF33" s="113">
        <f>IF(P33=0,"",IF(BE33=0,"",(BE33/P33)))</f>
        <v>0.076923076923077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4</v>
      </c>
      <c r="BO33" s="120">
        <f>IF(P33=0,"",IF(BN33=0,"",(BN33/P33)))</f>
        <v>0.30769230769231</v>
      </c>
      <c r="BP33" s="121">
        <v>1</v>
      </c>
      <c r="BQ33" s="122">
        <f>IFERROR(BP33/BN33,"-")</f>
        <v>0.25</v>
      </c>
      <c r="BR33" s="123">
        <v>5000</v>
      </c>
      <c r="BS33" s="124">
        <f>IFERROR(BR33/BN33,"-")</f>
        <v>1250</v>
      </c>
      <c r="BT33" s="125">
        <v>1</v>
      </c>
      <c r="BU33" s="125"/>
      <c r="BV33" s="125"/>
      <c r="BW33" s="126">
        <v>5</v>
      </c>
      <c r="BX33" s="127">
        <f>IF(P33=0,"",IF(BW33=0,"",(BW33/P33)))</f>
        <v>0.38461538461538</v>
      </c>
      <c r="BY33" s="128">
        <v>1</v>
      </c>
      <c r="BZ33" s="129">
        <f>IFERROR(BY33/BW33,"-")</f>
        <v>0.2</v>
      </c>
      <c r="CA33" s="130">
        <v>6000</v>
      </c>
      <c r="CB33" s="131">
        <f>IFERROR(CA33/BW33,"-")</f>
        <v>1200</v>
      </c>
      <c r="CC33" s="132"/>
      <c r="CD33" s="132">
        <v>1</v>
      </c>
      <c r="CE33" s="132"/>
      <c r="CF33" s="133">
        <v>1</v>
      </c>
      <c r="CG33" s="134">
        <f>IF(P33=0,"",IF(CF33=0,"",(CF33/P33)))</f>
        <v>0.076923076923077</v>
      </c>
      <c r="CH33" s="135">
        <v>1</v>
      </c>
      <c r="CI33" s="136">
        <f>IFERROR(CH33/CF33,"-")</f>
        <v>1</v>
      </c>
      <c r="CJ33" s="137">
        <v>3000</v>
      </c>
      <c r="CK33" s="138">
        <f>IFERROR(CJ33/CF33,"-")</f>
        <v>3000</v>
      </c>
      <c r="CL33" s="139">
        <v>1</v>
      </c>
      <c r="CM33" s="139"/>
      <c r="CN33" s="139"/>
      <c r="CO33" s="140">
        <v>3</v>
      </c>
      <c r="CP33" s="141">
        <v>14000</v>
      </c>
      <c r="CQ33" s="141">
        <v>6000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0.20833333333333</v>
      </c>
      <c r="B34" s="203" t="s">
        <v>122</v>
      </c>
      <c r="C34" s="203"/>
      <c r="D34" s="203" t="s">
        <v>61</v>
      </c>
      <c r="E34" s="203" t="s">
        <v>62</v>
      </c>
      <c r="F34" s="203" t="s">
        <v>63</v>
      </c>
      <c r="G34" s="203" t="s">
        <v>123</v>
      </c>
      <c r="H34" s="90" t="s">
        <v>124</v>
      </c>
      <c r="I34" s="90" t="s">
        <v>125</v>
      </c>
      <c r="J34" s="188">
        <v>120000</v>
      </c>
      <c r="K34" s="81">
        <v>14</v>
      </c>
      <c r="L34" s="81">
        <v>0</v>
      </c>
      <c r="M34" s="81">
        <v>71</v>
      </c>
      <c r="N34" s="91">
        <v>7</v>
      </c>
      <c r="O34" s="92">
        <v>0</v>
      </c>
      <c r="P34" s="93">
        <f>N34+O34</f>
        <v>7</v>
      </c>
      <c r="Q34" s="82">
        <f>IFERROR(P34/M34,"-")</f>
        <v>0.098591549295775</v>
      </c>
      <c r="R34" s="81">
        <v>0</v>
      </c>
      <c r="S34" s="81">
        <v>1</v>
      </c>
      <c r="T34" s="82">
        <f>IFERROR(S34/(O34+P34),"-")</f>
        <v>0.14285714285714</v>
      </c>
      <c r="U34" s="182">
        <f>IFERROR(J34/SUM(P34:P35),"-")</f>
        <v>9230.7692307692</v>
      </c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>
        <f>SUM(X34:X35)-SUM(J34:J35)</f>
        <v>-95000</v>
      </c>
      <c r="AB34" s="85">
        <f>SUM(X34:X35)/SUM(J34:J35)</f>
        <v>0.20833333333333</v>
      </c>
      <c r="AC34" s="79"/>
      <c r="AD34" s="94">
        <v>1</v>
      </c>
      <c r="AE34" s="95">
        <f>IF(P34=0,"",IF(AD34=0,"",(AD34/P34)))</f>
        <v>0.14285714285714</v>
      </c>
      <c r="AF34" s="94"/>
      <c r="AG34" s="96">
        <f>IFERROR(AF34/AD34,"-")</f>
        <v>0</v>
      </c>
      <c r="AH34" s="97"/>
      <c r="AI34" s="98">
        <f>IFERROR(AH34/AD34,"-")</f>
        <v>0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0.14285714285714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3</v>
      </c>
      <c r="BO34" s="120">
        <f>IF(P34=0,"",IF(BN34=0,"",(BN34/P34)))</f>
        <v>0.42857142857143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2</v>
      </c>
      <c r="BX34" s="127">
        <f>IF(P34=0,"",IF(BW34=0,"",(BW34/P34)))</f>
        <v>0.28571428571429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126</v>
      </c>
      <c r="C35" s="203"/>
      <c r="D35" s="203" t="s">
        <v>61</v>
      </c>
      <c r="E35" s="203" t="s">
        <v>62</v>
      </c>
      <c r="F35" s="203" t="s">
        <v>68</v>
      </c>
      <c r="G35" s="203"/>
      <c r="H35" s="90"/>
      <c r="I35" s="90"/>
      <c r="J35" s="188"/>
      <c r="K35" s="81">
        <v>54</v>
      </c>
      <c r="L35" s="81">
        <v>34</v>
      </c>
      <c r="M35" s="81">
        <v>16</v>
      </c>
      <c r="N35" s="91">
        <v>6</v>
      </c>
      <c r="O35" s="92">
        <v>0</v>
      </c>
      <c r="P35" s="93">
        <f>N35+O35</f>
        <v>6</v>
      </c>
      <c r="Q35" s="82">
        <f>IFERROR(P35/M35,"-")</f>
        <v>0.375</v>
      </c>
      <c r="R35" s="81">
        <v>1</v>
      </c>
      <c r="S35" s="81">
        <v>0</v>
      </c>
      <c r="T35" s="82">
        <f>IFERROR(S35/(O35+P35),"-")</f>
        <v>0</v>
      </c>
      <c r="U35" s="182"/>
      <c r="V35" s="84">
        <v>1</v>
      </c>
      <c r="W35" s="82">
        <f>IF(P35=0,"-",V35/P35)</f>
        <v>0.16666666666667</v>
      </c>
      <c r="X35" s="186">
        <v>25000</v>
      </c>
      <c r="Y35" s="187">
        <f>IFERROR(X35/P35,"-")</f>
        <v>4166.6666666667</v>
      </c>
      <c r="Z35" s="187">
        <f>IFERROR(X35/V35,"-")</f>
        <v>25000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2</v>
      </c>
      <c r="BO35" s="120">
        <f>IF(P35=0,"",IF(BN35=0,"",(BN35/P35)))</f>
        <v>0.33333333333333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3</v>
      </c>
      <c r="BX35" s="127">
        <f>IF(P35=0,"",IF(BW35=0,"",(BW35/P35)))</f>
        <v>0.5</v>
      </c>
      <c r="BY35" s="128">
        <v>1</v>
      </c>
      <c r="BZ35" s="129">
        <f>IFERROR(BY35/BW35,"-")</f>
        <v>0.33333333333333</v>
      </c>
      <c r="CA35" s="130">
        <v>25000</v>
      </c>
      <c r="CB35" s="131">
        <f>IFERROR(CA35/BW35,"-")</f>
        <v>8333.3333333333</v>
      </c>
      <c r="CC35" s="132"/>
      <c r="CD35" s="132"/>
      <c r="CE35" s="132">
        <v>1</v>
      </c>
      <c r="CF35" s="133">
        <v>1</v>
      </c>
      <c r="CG35" s="134">
        <f>IF(P35=0,"",IF(CF35=0,"",(CF35/P35)))</f>
        <v>0.16666666666667</v>
      </c>
      <c r="CH35" s="135"/>
      <c r="CI35" s="136">
        <f>IFERROR(CH35/CF35,"-")</f>
        <v>0</v>
      </c>
      <c r="CJ35" s="137"/>
      <c r="CK35" s="138">
        <f>IFERROR(CJ35/CF35,"-")</f>
        <v>0</v>
      </c>
      <c r="CL35" s="139"/>
      <c r="CM35" s="139"/>
      <c r="CN35" s="139"/>
      <c r="CO35" s="140">
        <v>1</v>
      </c>
      <c r="CP35" s="141">
        <v>25000</v>
      </c>
      <c r="CQ35" s="141">
        <v>25000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0.23333333333333</v>
      </c>
      <c r="B36" s="203" t="s">
        <v>127</v>
      </c>
      <c r="C36" s="203"/>
      <c r="D36" s="203" t="s">
        <v>70</v>
      </c>
      <c r="E36" s="203" t="s">
        <v>128</v>
      </c>
      <c r="F36" s="203" t="s">
        <v>63</v>
      </c>
      <c r="G36" s="203" t="s">
        <v>123</v>
      </c>
      <c r="H36" s="90" t="s">
        <v>124</v>
      </c>
      <c r="I36" s="205" t="s">
        <v>120</v>
      </c>
      <c r="J36" s="188">
        <v>120000</v>
      </c>
      <c r="K36" s="81">
        <v>15</v>
      </c>
      <c r="L36" s="81">
        <v>0</v>
      </c>
      <c r="M36" s="81">
        <v>72</v>
      </c>
      <c r="N36" s="91">
        <v>6</v>
      </c>
      <c r="O36" s="92">
        <v>0</v>
      </c>
      <c r="P36" s="93">
        <f>N36+O36</f>
        <v>6</v>
      </c>
      <c r="Q36" s="82">
        <f>IFERROR(P36/M36,"-")</f>
        <v>0.083333333333333</v>
      </c>
      <c r="R36" s="81">
        <v>0</v>
      </c>
      <c r="S36" s="81">
        <v>1</v>
      </c>
      <c r="T36" s="82">
        <f>IFERROR(S36/(O36+P36),"-")</f>
        <v>0.16666666666667</v>
      </c>
      <c r="U36" s="182">
        <f>IFERROR(J36/SUM(P36:P37),"-")</f>
        <v>8000</v>
      </c>
      <c r="V36" s="84">
        <v>1</v>
      </c>
      <c r="W36" s="82">
        <f>IF(P36=0,"-",V36/P36)</f>
        <v>0.16666666666667</v>
      </c>
      <c r="X36" s="186">
        <v>5000</v>
      </c>
      <c r="Y36" s="187">
        <f>IFERROR(X36/P36,"-")</f>
        <v>833.33333333333</v>
      </c>
      <c r="Z36" s="187">
        <f>IFERROR(X36/V36,"-")</f>
        <v>5000</v>
      </c>
      <c r="AA36" s="188">
        <f>SUM(X36:X37)-SUM(J36:J37)</f>
        <v>-92000</v>
      </c>
      <c r="AB36" s="85">
        <f>SUM(X36:X37)/SUM(J36:J37)</f>
        <v>0.23333333333333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2</v>
      </c>
      <c r="BF36" s="113">
        <f>IF(P36=0,"",IF(BE36=0,"",(BE36/P36)))</f>
        <v>0.33333333333333</v>
      </c>
      <c r="BG36" s="112">
        <v>1</v>
      </c>
      <c r="BH36" s="114">
        <f>IFERROR(BG36/BE36,"-")</f>
        <v>0.5</v>
      </c>
      <c r="BI36" s="115">
        <v>5000</v>
      </c>
      <c r="BJ36" s="116">
        <f>IFERROR(BI36/BE36,"-")</f>
        <v>2500</v>
      </c>
      <c r="BK36" s="117">
        <v>1</v>
      </c>
      <c r="BL36" s="117"/>
      <c r="BM36" s="117"/>
      <c r="BN36" s="119">
        <v>3</v>
      </c>
      <c r="BO36" s="120">
        <f>IF(P36=0,"",IF(BN36=0,"",(BN36/P36)))</f>
        <v>0.5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1</v>
      </c>
      <c r="BX36" s="127">
        <f>IF(P36=0,"",IF(BW36=0,"",(BW36/P36)))</f>
        <v>0.16666666666667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5000</v>
      </c>
      <c r="CQ36" s="141">
        <v>5000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129</v>
      </c>
      <c r="C37" s="203"/>
      <c r="D37" s="203" t="s">
        <v>70</v>
      </c>
      <c r="E37" s="203" t="s">
        <v>128</v>
      </c>
      <c r="F37" s="203" t="s">
        <v>68</v>
      </c>
      <c r="G37" s="203"/>
      <c r="H37" s="90"/>
      <c r="I37" s="90"/>
      <c r="J37" s="188"/>
      <c r="K37" s="81">
        <v>50</v>
      </c>
      <c r="L37" s="81">
        <v>28</v>
      </c>
      <c r="M37" s="81">
        <v>19</v>
      </c>
      <c r="N37" s="91">
        <v>9</v>
      </c>
      <c r="O37" s="92">
        <v>0</v>
      </c>
      <c r="P37" s="93">
        <f>N37+O37</f>
        <v>9</v>
      </c>
      <c r="Q37" s="82">
        <f>IFERROR(P37/M37,"-")</f>
        <v>0.47368421052632</v>
      </c>
      <c r="R37" s="81">
        <v>0</v>
      </c>
      <c r="S37" s="81">
        <v>1</v>
      </c>
      <c r="T37" s="82">
        <f>IFERROR(S37/(O37+P37),"-")</f>
        <v>0.11111111111111</v>
      </c>
      <c r="U37" s="182"/>
      <c r="V37" s="84">
        <v>2</v>
      </c>
      <c r="W37" s="82">
        <f>IF(P37=0,"-",V37/P37)</f>
        <v>0.22222222222222</v>
      </c>
      <c r="X37" s="186">
        <v>23000</v>
      </c>
      <c r="Y37" s="187">
        <f>IFERROR(X37/P37,"-")</f>
        <v>2555.5555555556</v>
      </c>
      <c r="Z37" s="187">
        <f>IFERROR(X37/V37,"-")</f>
        <v>11500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2</v>
      </c>
      <c r="BF37" s="113">
        <f>IF(P37=0,"",IF(BE37=0,"",(BE37/P37)))</f>
        <v>0.22222222222222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4</v>
      </c>
      <c r="BO37" s="120">
        <f>IF(P37=0,"",IF(BN37=0,"",(BN37/P37)))</f>
        <v>0.44444444444444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2</v>
      </c>
      <c r="BX37" s="127">
        <f>IF(P37=0,"",IF(BW37=0,"",(BW37/P37)))</f>
        <v>0.22222222222222</v>
      </c>
      <c r="BY37" s="128">
        <v>2</v>
      </c>
      <c r="BZ37" s="129">
        <f>IFERROR(BY37/BW37,"-")</f>
        <v>1</v>
      </c>
      <c r="CA37" s="130">
        <v>23000</v>
      </c>
      <c r="CB37" s="131">
        <f>IFERROR(CA37/BW37,"-")</f>
        <v>11500</v>
      </c>
      <c r="CC37" s="132">
        <v>1</v>
      </c>
      <c r="CD37" s="132"/>
      <c r="CE37" s="132">
        <v>1</v>
      </c>
      <c r="CF37" s="133">
        <v>1</v>
      </c>
      <c r="CG37" s="134">
        <f>IF(P37=0,"",IF(CF37=0,"",(CF37/P37)))</f>
        <v>0.11111111111111</v>
      </c>
      <c r="CH37" s="135"/>
      <c r="CI37" s="136">
        <f>IFERROR(CH37/CF37,"-")</f>
        <v>0</v>
      </c>
      <c r="CJ37" s="137"/>
      <c r="CK37" s="138">
        <f>IFERROR(CJ37/CF37,"-")</f>
        <v>0</v>
      </c>
      <c r="CL37" s="139"/>
      <c r="CM37" s="139"/>
      <c r="CN37" s="139"/>
      <c r="CO37" s="140">
        <v>2</v>
      </c>
      <c r="CP37" s="141">
        <v>23000</v>
      </c>
      <c r="CQ37" s="141">
        <v>18000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3.475</v>
      </c>
      <c r="B38" s="203" t="s">
        <v>130</v>
      </c>
      <c r="C38" s="203"/>
      <c r="D38" s="203" t="s">
        <v>61</v>
      </c>
      <c r="E38" s="203" t="s">
        <v>62</v>
      </c>
      <c r="F38" s="203" t="s">
        <v>63</v>
      </c>
      <c r="G38" s="203" t="s">
        <v>131</v>
      </c>
      <c r="H38" s="90" t="s">
        <v>65</v>
      </c>
      <c r="I38" s="205" t="s">
        <v>95</v>
      </c>
      <c r="J38" s="188">
        <v>80000</v>
      </c>
      <c r="K38" s="81">
        <v>29</v>
      </c>
      <c r="L38" s="81">
        <v>0</v>
      </c>
      <c r="M38" s="81">
        <v>75</v>
      </c>
      <c r="N38" s="91">
        <v>9</v>
      </c>
      <c r="O38" s="92">
        <v>0</v>
      </c>
      <c r="P38" s="93">
        <f>N38+O38</f>
        <v>9</v>
      </c>
      <c r="Q38" s="82">
        <f>IFERROR(P38/M38,"-")</f>
        <v>0.12</v>
      </c>
      <c r="R38" s="81">
        <v>0</v>
      </c>
      <c r="S38" s="81">
        <v>4</v>
      </c>
      <c r="T38" s="82">
        <f>IFERROR(S38/(O38+P38),"-")</f>
        <v>0.44444444444444</v>
      </c>
      <c r="U38" s="182">
        <f>IFERROR(J38/SUM(P38:P39),"-")</f>
        <v>5000</v>
      </c>
      <c r="V38" s="84">
        <v>3</v>
      </c>
      <c r="W38" s="82">
        <f>IF(P38=0,"-",V38/P38)</f>
        <v>0.33333333333333</v>
      </c>
      <c r="X38" s="186">
        <v>63000</v>
      </c>
      <c r="Y38" s="187">
        <f>IFERROR(X38/P38,"-")</f>
        <v>7000</v>
      </c>
      <c r="Z38" s="187">
        <f>IFERROR(X38/V38,"-")</f>
        <v>21000</v>
      </c>
      <c r="AA38" s="188">
        <f>SUM(X38:X39)-SUM(J38:J39)</f>
        <v>198000</v>
      </c>
      <c r="AB38" s="85">
        <f>SUM(X38:X39)/SUM(J38:J39)</f>
        <v>3.475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>
        <v>1</v>
      </c>
      <c r="AW38" s="107">
        <f>IF(P38=0,"",IF(AV38=0,"",(AV38/P38)))</f>
        <v>0.11111111111111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8</v>
      </c>
      <c r="BO38" s="120">
        <f>IF(P38=0,"",IF(BN38=0,"",(BN38/P38)))</f>
        <v>0.88888888888889</v>
      </c>
      <c r="BP38" s="121">
        <v>3</v>
      </c>
      <c r="BQ38" s="122">
        <f>IFERROR(BP38/BN38,"-")</f>
        <v>0.375</v>
      </c>
      <c r="BR38" s="123">
        <v>63000</v>
      </c>
      <c r="BS38" s="124">
        <f>IFERROR(BR38/BN38,"-")</f>
        <v>7875</v>
      </c>
      <c r="BT38" s="125">
        <v>2</v>
      </c>
      <c r="BU38" s="125"/>
      <c r="BV38" s="125">
        <v>1</v>
      </c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3</v>
      </c>
      <c r="CP38" s="141">
        <v>63000</v>
      </c>
      <c r="CQ38" s="141">
        <v>55000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132</v>
      </c>
      <c r="C39" s="203"/>
      <c r="D39" s="203" t="s">
        <v>61</v>
      </c>
      <c r="E39" s="203" t="s">
        <v>62</v>
      </c>
      <c r="F39" s="203" t="s">
        <v>68</v>
      </c>
      <c r="G39" s="203"/>
      <c r="H39" s="90"/>
      <c r="I39" s="90"/>
      <c r="J39" s="188"/>
      <c r="K39" s="81">
        <v>38</v>
      </c>
      <c r="L39" s="81">
        <v>23</v>
      </c>
      <c r="M39" s="81">
        <v>20</v>
      </c>
      <c r="N39" s="91">
        <v>7</v>
      </c>
      <c r="O39" s="92">
        <v>0</v>
      </c>
      <c r="P39" s="93">
        <f>N39+O39</f>
        <v>7</v>
      </c>
      <c r="Q39" s="82">
        <f>IFERROR(P39/M39,"-")</f>
        <v>0.35</v>
      </c>
      <c r="R39" s="81">
        <v>2</v>
      </c>
      <c r="S39" s="81">
        <v>2</v>
      </c>
      <c r="T39" s="82">
        <f>IFERROR(S39/(O39+P39),"-")</f>
        <v>0.28571428571429</v>
      </c>
      <c r="U39" s="182"/>
      <c r="V39" s="84">
        <v>4</v>
      </c>
      <c r="W39" s="82">
        <f>IF(P39=0,"-",V39/P39)</f>
        <v>0.57142857142857</v>
      </c>
      <c r="X39" s="186">
        <v>215000</v>
      </c>
      <c r="Y39" s="187">
        <f>IFERROR(X39/P39,"-")</f>
        <v>30714.285714286</v>
      </c>
      <c r="Z39" s="187">
        <f>IFERROR(X39/V39,"-")</f>
        <v>53750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0.14285714285714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3</v>
      </c>
      <c r="BO39" s="120">
        <f>IF(P39=0,"",IF(BN39=0,"",(BN39/P39)))</f>
        <v>0.42857142857143</v>
      </c>
      <c r="BP39" s="121">
        <v>2</v>
      </c>
      <c r="BQ39" s="122">
        <f>IFERROR(BP39/BN39,"-")</f>
        <v>0.66666666666667</v>
      </c>
      <c r="BR39" s="123">
        <v>23000</v>
      </c>
      <c r="BS39" s="124">
        <f>IFERROR(BR39/BN39,"-")</f>
        <v>7666.6666666667</v>
      </c>
      <c r="BT39" s="125"/>
      <c r="BU39" s="125">
        <v>1</v>
      </c>
      <c r="BV39" s="125">
        <v>1</v>
      </c>
      <c r="BW39" s="126">
        <v>3</v>
      </c>
      <c r="BX39" s="127">
        <f>IF(P39=0,"",IF(BW39=0,"",(BW39/P39)))</f>
        <v>0.42857142857143</v>
      </c>
      <c r="BY39" s="128">
        <v>2</v>
      </c>
      <c r="BZ39" s="129">
        <f>IFERROR(BY39/BW39,"-")</f>
        <v>0.66666666666667</v>
      </c>
      <c r="CA39" s="130">
        <v>192000</v>
      </c>
      <c r="CB39" s="131">
        <f>IFERROR(CA39/BW39,"-")</f>
        <v>64000</v>
      </c>
      <c r="CC39" s="132">
        <v>1</v>
      </c>
      <c r="CD39" s="132"/>
      <c r="CE39" s="132">
        <v>1</v>
      </c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4</v>
      </c>
      <c r="CP39" s="141">
        <v>215000</v>
      </c>
      <c r="CQ39" s="141">
        <v>189000</v>
      </c>
      <c r="CR39" s="141"/>
      <c r="CS39" s="142" t="str">
        <f>IF(AND(CQ39=0,CR39=0),"",IF(AND(CQ39&lt;=100000,CR39&lt;=100000),"",IF(CQ39/CP39&gt;0.7,"男高",IF(CR39/CP39&gt;0.7,"女高",""))))</f>
        <v>男高</v>
      </c>
    </row>
    <row r="40" spans="1:98">
      <c r="A40" s="80">
        <f>AB40</f>
        <v>0</v>
      </c>
      <c r="B40" s="203" t="s">
        <v>133</v>
      </c>
      <c r="C40" s="203"/>
      <c r="D40" s="203" t="s">
        <v>70</v>
      </c>
      <c r="E40" s="203" t="s">
        <v>128</v>
      </c>
      <c r="F40" s="203" t="s">
        <v>63</v>
      </c>
      <c r="G40" s="203" t="s">
        <v>131</v>
      </c>
      <c r="H40" s="90" t="s">
        <v>65</v>
      </c>
      <c r="I40" s="204" t="s">
        <v>89</v>
      </c>
      <c r="J40" s="188">
        <v>80000</v>
      </c>
      <c r="K40" s="81">
        <v>5</v>
      </c>
      <c r="L40" s="81">
        <v>0</v>
      </c>
      <c r="M40" s="81">
        <v>30</v>
      </c>
      <c r="N40" s="91">
        <v>4</v>
      </c>
      <c r="O40" s="92">
        <v>0</v>
      </c>
      <c r="P40" s="93">
        <f>N40+O40</f>
        <v>4</v>
      </c>
      <c r="Q40" s="82">
        <f>IFERROR(P40/M40,"-")</f>
        <v>0.13333333333333</v>
      </c>
      <c r="R40" s="81">
        <v>0</v>
      </c>
      <c r="S40" s="81">
        <v>0</v>
      </c>
      <c r="T40" s="82">
        <f>IFERROR(S40/(O40+P40),"-")</f>
        <v>0</v>
      </c>
      <c r="U40" s="182">
        <f>IFERROR(J40/SUM(P40:P41),"-")</f>
        <v>7272.7272727273</v>
      </c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>
        <f>SUM(X40:X41)-SUM(J40:J41)</f>
        <v>-80000</v>
      </c>
      <c r="AB40" s="85">
        <f>SUM(X40:X41)/SUM(J40:J41)</f>
        <v>0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0.25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3</v>
      </c>
      <c r="BO40" s="120">
        <f>IF(P40=0,"",IF(BN40=0,"",(BN40/P40)))</f>
        <v>0.75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134</v>
      </c>
      <c r="C41" s="203"/>
      <c r="D41" s="203" t="s">
        <v>70</v>
      </c>
      <c r="E41" s="203" t="s">
        <v>128</v>
      </c>
      <c r="F41" s="203" t="s">
        <v>68</v>
      </c>
      <c r="G41" s="203"/>
      <c r="H41" s="90"/>
      <c r="I41" s="90"/>
      <c r="J41" s="188"/>
      <c r="K41" s="81">
        <v>21</v>
      </c>
      <c r="L41" s="81">
        <v>15</v>
      </c>
      <c r="M41" s="81">
        <v>8</v>
      </c>
      <c r="N41" s="91">
        <v>7</v>
      </c>
      <c r="O41" s="92">
        <v>0</v>
      </c>
      <c r="P41" s="93">
        <f>N41+O41</f>
        <v>7</v>
      </c>
      <c r="Q41" s="82">
        <f>IFERROR(P41/M41,"-")</f>
        <v>0.875</v>
      </c>
      <c r="R41" s="81">
        <v>1</v>
      </c>
      <c r="S41" s="81">
        <v>0</v>
      </c>
      <c r="T41" s="82">
        <f>IFERROR(S41/(O41+P41),"-")</f>
        <v>0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0.14285714285714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4</v>
      </c>
      <c r="BO41" s="120">
        <f>IF(P41=0,"",IF(BN41=0,"",(BN41/P41)))</f>
        <v>0.57142857142857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2</v>
      </c>
      <c r="BX41" s="127">
        <f>IF(P41=0,"",IF(BW41=0,"",(BW41/P41)))</f>
        <v>0.28571428571429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</v>
      </c>
      <c r="B42" s="203" t="s">
        <v>135</v>
      </c>
      <c r="C42" s="203"/>
      <c r="D42" s="203" t="s">
        <v>136</v>
      </c>
      <c r="E42" s="203" t="s">
        <v>136</v>
      </c>
      <c r="F42" s="203" t="s">
        <v>63</v>
      </c>
      <c r="G42" s="203" t="s">
        <v>98</v>
      </c>
      <c r="H42" s="90" t="s">
        <v>137</v>
      </c>
      <c r="I42" s="90" t="s">
        <v>138</v>
      </c>
      <c r="J42" s="188">
        <v>50000</v>
      </c>
      <c r="K42" s="81">
        <v>16</v>
      </c>
      <c r="L42" s="81">
        <v>0</v>
      </c>
      <c r="M42" s="81">
        <v>39</v>
      </c>
      <c r="N42" s="91">
        <v>8</v>
      </c>
      <c r="O42" s="92">
        <v>0</v>
      </c>
      <c r="P42" s="93">
        <f>N42+O42</f>
        <v>8</v>
      </c>
      <c r="Q42" s="82">
        <f>IFERROR(P42/M42,"-")</f>
        <v>0.20512820512821</v>
      </c>
      <c r="R42" s="81">
        <v>1</v>
      </c>
      <c r="S42" s="81">
        <v>0</v>
      </c>
      <c r="T42" s="82">
        <f>IFERROR(S42/(O42+P42),"-")</f>
        <v>0</v>
      </c>
      <c r="U42" s="182">
        <f>IFERROR(J42/SUM(P42:P43),"-")</f>
        <v>4545.4545454545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SUM(X42:X43)-SUM(J42:J43)</f>
        <v>-50000</v>
      </c>
      <c r="AB42" s="85">
        <f>SUM(X42:X43)/SUM(J42:J43)</f>
        <v>0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4</v>
      </c>
      <c r="BF42" s="113">
        <f>IF(P42=0,"",IF(BE42=0,"",(BE42/P42)))</f>
        <v>0.5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3</v>
      </c>
      <c r="BO42" s="120">
        <f>IF(P42=0,"",IF(BN42=0,"",(BN42/P42)))</f>
        <v>0.375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>
        <v>1</v>
      </c>
      <c r="CG42" s="134">
        <f>IF(P42=0,"",IF(CF42=0,"",(CF42/P42)))</f>
        <v>0.125</v>
      </c>
      <c r="CH42" s="135"/>
      <c r="CI42" s="136">
        <f>IFERROR(CH42/CF42,"-")</f>
        <v>0</v>
      </c>
      <c r="CJ42" s="137"/>
      <c r="CK42" s="138">
        <f>IFERROR(CJ42/CF42,"-")</f>
        <v>0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139</v>
      </c>
      <c r="C43" s="203"/>
      <c r="D43" s="203" t="s">
        <v>136</v>
      </c>
      <c r="E43" s="203" t="s">
        <v>136</v>
      </c>
      <c r="F43" s="203" t="s">
        <v>68</v>
      </c>
      <c r="G43" s="203"/>
      <c r="H43" s="90"/>
      <c r="I43" s="90"/>
      <c r="J43" s="188"/>
      <c r="K43" s="81">
        <v>25</v>
      </c>
      <c r="L43" s="81">
        <v>20</v>
      </c>
      <c r="M43" s="81">
        <v>5</v>
      </c>
      <c r="N43" s="91">
        <v>3</v>
      </c>
      <c r="O43" s="92">
        <v>0</v>
      </c>
      <c r="P43" s="93">
        <f>N43+O43</f>
        <v>3</v>
      </c>
      <c r="Q43" s="82">
        <f>IFERROR(P43/M43,"-")</f>
        <v>0.6</v>
      </c>
      <c r="R43" s="81">
        <v>0</v>
      </c>
      <c r="S43" s="81">
        <v>1</v>
      </c>
      <c r="T43" s="82">
        <f>IFERROR(S43/(O43+P43),"-")</f>
        <v>0.33333333333333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>
        <v>1</v>
      </c>
      <c r="AW43" s="107">
        <f>IF(P43=0,"",IF(AV43=0,"",(AV43/P43)))</f>
        <v>0.33333333333333</v>
      </c>
      <c r="AX43" s="106"/>
      <c r="AY43" s="108">
        <f>IFERROR(AX43/AV43,"-")</f>
        <v>0</v>
      </c>
      <c r="AZ43" s="109"/>
      <c r="BA43" s="110">
        <f>IFERROR(AZ43/AV43,"-")</f>
        <v>0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2</v>
      </c>
      <c r="BO43" s="120">
        <f>IF(P43=0,"",IF(BN43=0,"",(BN43/P43)))</f>
        <v>0.66666666666667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</v>
      </c>
      <c r="B44" s="203" t="s">
        <v>140</v>
      </c>
      <c r="C44" s="203"/>
      <c r="D44" s="203" t="s">
        <v>141</v>
      </c>
      <c r="E44" s="203" t="s">
        <v>141</v>
      </c>
      <c r="F44" s="203" t="s">
        <v>63</v>
      </c>
      <c r="G44" s="203" t="s">
        <v>98</v>
      </c>
      <c r="H44" s="90" t="s">
        <v>137</v>
      </c>
      <c r="I44" s="90" t="s">
        <v>125</v>
      </c>
      <c r="J44" s="188">
        <v>50000</v>
      </c>
      <c r="K44" s="81">
        <v>7</v>
      </c>
      <c r="L44" s="81">
        <v>0</v>
      </c>
      <c r="M44" s="81">
        <v>36</v>
      </c>
      <c r="N44" s="91">
        <v>5</v>
      </c>
      <c r="O44" s="92">
        <v>0</v>
      </c>
      <c r="P44" s="93">
        <f>N44+O44</f>
        <v>5</v>
      </c>
      <c r="Q44" s="82">
        <f>IFERROR(P44/M44,"-")</f>
        <v>0.13888888888889</v>
      </c>
      <c r="R44" s="81">
        <v>0</v>
      </c>
      <c r="S44" s="81">
        <v>1</v>
      </c>
      <c r="T44" s="82">
        <f>IFERROR(S44/(O44+P44),"-")</f>
        <v>0.2</v>
      </c>
      <c r="U44" s="182">
        <f>IFERROR(J44/SUM(P44:P45),"-")</f>
        <v>6250</v>
      </c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>
        <f>SUM(X44:X45)-SUM(J44:J45)</f>
        <v>-50000</v>
      </c>
      <c r="AB44" s="85">
        <f>SUM(X44:X45)/SUM(J44:J45)</f>
        <v>0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2</v>
      </c>
      <c r="BF44" s="113">
        <f>IF(P44=0,"",IF(BE44=0,"",(BE44/P44)))</f>
        <v>0.4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3</v>
      </c>
      <c r="BO44" s="120">
        <f>IF(P44=0,"",IF(BN44=0,"",(BN44/P44)))</f>
        <v>0.6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142</v>
      </c>
      <c r="C45" s="203"/>
      <c r="D45" s="203" t="s">
        <v>141</v>
      </c>
      <c r="E45" s="203" t="s">
        <v>141</v>
      </c>
      <c r="F45" s="203" t="s">
        <v>68</v>
      </c>
      <c r="G45" s="203"/>
      <c r="H45" s="90"/>
      <c r="I45" s="90"/>
      <c r="J45" s="188"/>
      <c r="K45" s="81">
        <v>11</v>
      </c>
      <c r="L45" s="81">
        <v>10</v>
      </c>
      <c r="M45" s="81">
        <v>6</v>
      </c>
      <c r="N45" s="91">
        <v>3</v>
      </c>
      <c r="O45" s="92">
        <v>0</v>
      </c>
      <c r="P45" s="93">
        <f>N45+O45</f>
        <v>3</v>
      </c>
      <c r="Q45" s="82">
        <f>IFERROR(P45/M45,"-")</f>
        <v>0.5</v>
      </c>
      <c r="R45" s="81">
        <v>0</v>
      </c>
      <c r="S45" s="81">
        <v>0</v>
      </c>
      <c r="T45" s="82">
        <f>IFERROR(S45/(O45+P45),"-")</f>
        <v>0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3</v>
      </c>
      <c r="BO45" s="120">
        <f>IF(P45=0,"",IF(BN45=0,"",(BN45/P45)))</f>
        <v>1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</v>
      </c>
      <c r="B46" s="203" t="s">
        <v>143</v>
      </c>
      <c r="C46" s="203"/>
      <c r="D46" s="203" t="s">
        <v>144</v>
      </c>
      <c r="E46" s="203" t="s">
        <v>144</v>
      </c>
      <c r="F46" s="203" t="s">
        <v>63</v>
      </c>
      <c r="G46" s="203" t="s">
        <v>98</v>
      </c>
      <c r="H46" s="90" t="s">
        <v>137</v>
      </c>
      <c r="I46" s="90" t="s">
        <v>145</v>
      </c>
      <c r="J46" s="188">
        <v>50000</v>
      </c>
      <c r="K46" s="81">
        <v>9</v>
      </c>
      <c r="L46" s="81">
        <v>0</v>
      </c>
      <c r="M46" s="81">
        <v>22</v>
      </c>
      <c r="N46" s="91">
        <v>6</v>
      </c>
      <c r="O46" s="92">
        <v>0</v>
      </c>
      <c r="P46" s="93">
        <f>N46+O46</f>
        <v>6</v>
      </c>
      <c r="Q46" s="82">
        <f>IFERROR(P46/M46,"-")</f>
        <v>0.27272727272727</v>
      </c>
      <c r="R46" s="81">
        <v>0</v>
      </c>
      <c r="S46" s="81">
        <v>1</v>
      </c>
      <c r="T46" s="82">
        <f>IFERROR(S46/(O46+P46),"-")</f>
        <v>0.16666666666667</v>
      </c>
      <c r="U46" s="182">
        <f>IFERROR(J46/SUM(P46:P47),"-")</f>
        <v>5555.5555555556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SUM(X46:X47)-SUM(J46:J47)</f>
        <v>-50000</v>
      </c>
      <c r="AB46" s="85">
        <f>SUM(X46:X47)/SUM(J46:J47)</f>
        <v>0</v>
      </c>
      <c r="AC46" s="79"/>
      <c r="AD46" s="94">
        <v>1</v>
      </c>
      <c r="AE46" s="95">
        <f>IF(P46=0,"",IF(AD46=0,"",(AD46/P46)))</f>
        <v>0.16666666666667</v>
      </c>
      <c r="AF46" s="94"/>
      <c r="AG46" s="96">
        <f>IFERROR(AF46/AD46,"-")</f>
        <v>0</v>
      </c>
      <c r="AH46" s="97"/>
      <c r="AI46" s="98">
        <f>IFERROR(AH46/AD46,"-")</f>
        <v>0</v>
      </c>
      <c r="AJ46" s="99"/>
      <c r="AK46" s="99"/>
      <c r="AL46" s="99"/>
      <c r="AM46" s="100">
        <v>1</v>
      </c>
      <c r="AN46" s="101">
        <f>IF(P46=0,"",IF(AM46=0,"",(AM46/P46)))</f>
        <v>0.16666666666667</v>
      </c>
      <c r="AO46" s="100"/>
      <c r="AP46" s="102">
        <f>IFERROR(AP46/AM46,"-")</f>
        <v>0</v>
      </c>
      <c r="AQ46" s="103"/>
      <c r="AR46" s="104">
        <f>IFERROR(AQ46/AM46,"-")</f>
        <v>0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2</v>
      </c>
      <c r="BF46" s="113">
        <f>IF(P46=0,"",IF(BE46=0,"",(BE46/P46)))</f>
        <v>0.33333333333333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1</v>
      </c>
      <c r="BO46" s="120">
        <f>IF(P46=0,"",IF(BN46=0,"",(BN46/P46)))</f>
        <v>0.16666666666667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1</v>
      </c>
      <c r="BX46" s="127">
        <f>IF(P46=0,"",IF(BW46=0,"",(BW46/P46)))</f>
        <v>0.16666666666667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146</v>
      </c>
      <c r="C47" s="203"/>
      <c r="D47" s="203" t="s">
        <v>144</v>
      </c>
      <c r="E47" s="203" t="s">
        <v>144</v>
      </c>
      <c r="F47" s="203" t="s">
        <v>68</v>
      </c>
      <c r="G47" s="203"/>
      <c r="H47" s="90"/>
      <c r="I47" s="90"/>
      <c r="J47" s="188"/>
      <c r="K47" s="81">
        <v>14</v>
      </c>
      <c r="L47" s="81">
        <v>12</v>
      </c>
      <c r="M47" s="81">
        <v>0</v>
      </c>
      <c r="N47" s="91">
        <v>3</v>
      </c>
      <c r="O47" s="92">
        <v>0</v>
      </c>
      <c r="P47" s="93">
        <f>N47+O47</f>
        <v>3</v>
      </c>
      <c r="Q47" s="82" t="str">
        <f>IFERROR(P47/M47,"-")</f>
        <v>-</v>
      </c>
      <c r="R47" s="81">
        <v>0</v>
      </c>
      <c r="S47" s="81">
        <v>1</v>
      </c>
      <c r="T47" s="82">
        <f>IFERROR(S47/(O47+P47),"-")</f>
        <v>0.33333333333333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0.33333333333333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>
        <v>2</v>
      </c>
      <c r="BX47" s="127">
        <f>IF(P47=0,"",IF(BW47=0,"",(BW47/P47)))</f>
        <v>0.66666666666667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0.1</v>
      </c>
      <c r="B48" s="203" t="s">
        <v>147</v>
      </c>
      <c r="C48" s="203"/>
      <c r="D48" s="203" t="s">
        <v>148</v>
      </c>
      <c r="E48" s="203" t="s">
        <v>149</v>
      </c>
      <c r="F48" s="203" t="s">
        <v>63</v>
      </c>
      <c r="G48" s="203" t="s">
        <v>64</v>
      </c>
      <c r="H48" s="90" t="s">
        <v>150</v>
      </c>
      <c r="I48" s="204" t="s">
        <v>77</v>
      </c>
      <c r="J48" s="188">
        <v>30000</v>
      </c>
      <c r="K48" s="81">
        <v>5</v>
      </c>
      <c r="L48" s="81">
        <v>0</v>
      </c>
      <c r="M48" s="81">
        <v>48</v>
      </c>
      <c r="N48" s="91">
        <v>2</v>
      </c>
      <c r="O48" s="92">
        <v>0</v>
      </c>
      <c r="P48" s="93">
        <f>N48+O48</f>
        <v>2</v>
      </c>
      <c r="Q48" s="82">
        <f>IFERROR(P48/M48,"-")</f>
        <v>0.041666666666667</v>
      </c>
      <c r="R48" s="81">
        <v>0</v>
      </c>
      <c r="S48" s="81">
        <v>2</v>
      </c>
      <c r="T48" s="82">
        <f>IFERROR(S48/(O48+P48),"-")</f>
        <v>1</v>
      </c>
      <c r="U48" s="182">
        <f>IFERROR(J48/SUM(P48:P49),"-")</f>
        <v>10000</v>
      </c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>
        <f>SUM(X48:X49)-SUM(J48:J49)</f>
        <v>-27000</v>
      </c>
      <c r="AB48" s="85">
        <f>SUM(X48:X49)/SUM(J48:J49)</f>
        <v>0.1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>
        <v>1</v>
      </c>
      <c r="AW48" s="107">
        <f>IF(P48=0,"",IF(AV48=0,"",(AV48/P48)))</f>
        <v>0.5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>
        <v>1</v>
      </c>
      <c r="BF48" s="113">
        <f>IF(P48=0,"",IF(BE48=0,"",(BE48/P48)))</f>
        <v>0.5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151</v>
      </c>
      <c r="C49" s="203"/>
      <c r="D49" s="203" t="s">
        <v>148</v>
      </c>
      <c r="E49" s="203" t="s">
        <v>149</v>
      </c>
      <c r="F49" s="203" t="s">
        <v>68</v>
      </c>
      <c r="G49" s="203"/>
      <c r="H49" s="90"/>
      <c r="I49" s="90"/>
      <c r="J49" s="188"/>
      <c r="K49" s="81">
        <v>38</v>
      </c>
      <c r="L49" s="81">
        <v>11</v>
      </c>
      <c r="M49" s="81">
        <v>1</v>
      </c>
      <c r="N49" s="91">
        <v>1</v>
      </c>
      <c r="O49" s="92">
        <v>0</v>
      </c>
      <c r="P49" s="93">
        <f>N49+O49</f>
        <v>1</v>
      </c>
      <c r="Q49" s="82">
        <f>IFERROR(P49/M49,"-")</f>
        <v>1</v>
      </c>
      <c r="R49" s="81">
        <v>1</v>
      </c>
      <c r="S49" s="81">
        <v>0</v>
      </c>
      <c r="T49" s="82">
        <f>IFERROR(S49/(O49+P49),"-")</f>
        <v>0</v>
      </c>
      <c r="U49" s="182"/>
      <c r="V49" s="84">
        <v>1</v>
      </c>
      <c r="W49" s="82">
        <f>IF(P49=0,"-",V49/P49)</f>
        <v>1</v>
      </c>
      <c r="X49" s="186">
        <v>3000</v>
      </c>
      <c r="Y49" s="187">
        <f>IFERROR(X49/P49,"-")</f>
        <v>3000</v>
      </c>
      <c r="Z49" s="187">
        <f>IFERROR(X49/V49,"-")</f>
        <v>3000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1</v>
      </c>
      <c r="BG49" s="112">
        <v>1</v>
      </c>
      <c r="BH49" s="114">
        <f>IFERROR(BG49/BE49,"-")</f>
        <v>1</v>
      </c>
      <c r="BI49" s="115">
        <v>3000</v>
      </c>
      <c r="BJ49" s="116">
        <f>IFERROR(BI49/BE49,"-")</f>
        <v>3000</v>
      </c>
      <c r="BK49" s="117">
        <v>1</v>
      </c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1</v>
      </c>
      <c r="CP49" s="141">
        <v>3000</v>
      </c>
      <c r="CQ49" s="141">
        <v>3000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0.16666666666667</v>
      </c>
      <c r="B50" s="203" t="s">
        <v>152</v>
      </c>
      <c r="C50" s="203"/>
      <c r="D50" s="203" t="s">
        <v>153</v>
      </c>
      <c r="E50" s="203" t="s">
        <v>154</v>
      </c>
      <c r="F50" s="203" t="s">
        <v>63</v>
      </c>
      <c r="G50" s="203" t="s">
        <v>64</v>
      </c>
      <c r="H50" s="90" t="s">
        <v>150</v>
      </c>
      <c r="I50" s="205" t="s">
        <v>85</v>
      </c>
      <c r="J50" s="188">
        <v>30000</v>
      </c>
      <c r="K50" s="81">
        <v>7</v>
      </c>
      <c r="L50" s="81">
        <v>0</v>
      </c>
      <c r="M50" s="81">
        <v>37</v>
      </c>
      <c r="N50" s="91">
        <v>3</v>
      </c>
      <c r="O50" s="92">
        <v>0</v>
      </c>
      <c r="P50" s="93">
        <f>N50+O50</f>
        <v>3</v>
      </c>
      <c r="Q50" s="82">
        <f>IFERROR(P50/M50,"-")</f>
        <v>0.081081081081081</v>
      </c>
      <c r="R50" s="81">
        <v>0</v>
      </c>
      <c r="S50" s="81">
        <v>1</v>
      </c>
      <c r="T50" s="82">
        <f>IFERROR(S50/(O50+P50),"-")</f>
        <v>0.33333333333333</v>
      </c>
      <c r="U50" s="182">
        <f>IFERROR(J50/SUM(P50:P51),"-")</f>
        <v>7500</v>
      </c>
      <c r="V50" s="84">
        <v>1</v>
      </c>
      <c r="W50" s="82">
        <f>IF(P50=0,"-",V50/P50)</f>
        <v>0.33333333333333</v>
      </c>
      <c r="X50" s="186">
        <v>5000</v>
      </c>
      <c r="Y50" s="187">
        <f>IFERROR(X50/P50,"-")</f>
        <v>1666.6666666667</v>
      </c>
      <c r="Z50" s="187">
        <f>IFERROR(X50/V50,"-")</f>
        <v>5000</v>
      </c>
      <c r="AA50" s="188">
        <f>SUM(X50:X51)-SUM(J50:J51)</f>
        <v>-25000</v>
      </c>
      <c r="AB50" s="85">
        <f>SUM(X50:X51)/SUM(J50:J51)</f>
        <v>0.16666666666667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>
        <v>1</v>
      </c>
      <c r="AW50" s="107">
        <f>IF(P50=0,"",IF(AV50=0,"",(AV50/P50)))</f>
        <v>0.33333333333333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2</v>
      </c>
      <c r="BO50" s="120">
        <f>IF(P50=0,"",IF(BN50=0,"",(BN50/P50)))</f>
        <v>0.66666666666667</v>
      </c>
      <c r="BP50" s="121">
        <v>1</v>
      </c>
      <c r="BQ50" s="122">
        <f>IFERROR(BP50/BN50,"-")</f>
        <v>0.5</v>
      </c>
      <c r="BR50" s="123">
        <v>5000</v>
      </c>
      <c r="BS50" s="124">
        <f>IFERROR(BR50/BN50,"-")</f>
        <v>2500</v>
      </c>
      <c r="BT50" s="125">
        <v>1</v>
      </c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1</v>
      </c>
      <c r="CP50" s="141">
        <v>5000</v>
      </c>
      <c r="CQ50" s="141">
        <v>5000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155</v>
      </c>
      <c r="C51" s="203"/>
      <c r="D51" s="203" t="s">
        <v>153</v>
      </c>
      <c r="E51" s="203" t="s">
        <v>154</v>
      </c>
      <c r="F51" s="203" t="s">
        <v>68</v>
      </c>
      <c r="G51" s="203"/>
      <c r="H51" s="90"/>
      <c r="I51" s="90"/>
      <c r="J51" s="188"/>
      <c r="K51" s="81">
        <v>17</v>
      </c>
      <c r="L51" s="81">
        <v>7</v>
      </c>
      <c r="M51" s="81">
        <v>3</v>
      </c>
      <c r="N51" s="91">
        <v>1</v>
      </c>
      <c r="O51" s="92">
        <v>0</v>
      </c>
      <c r="P51" s="93">
        <f>N51+O51</f>
        <v>1</v>
      </c>
      <c r="Q51" s="82">
        <f>IFERROR(P51/M51,"-")</f>
        <v>0.33333333333333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1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0.1</v>
      </c>
      <c r="B52" s="203" t="s">
        <v>156</v>
      </c>
      <c r="C52" s="203"/>
      <c r="D52" s="203" t="s">
        <v>157</v>
      </c>
      <c r="E52" s="203" t="s">
        <v>158</v>
      </c>
      <c r="F52" s="203" t="s">
        <v>63</v>
      </c>
      <c r="G52" s="203" t="s">
        <v>64</v>
      </c>
      <c r="H52" s="90" t="s">
        <v>150</v>
      </c>
      <c r="I52" s="204" t="s">
        <v>100</v>
      </c>
      <c r="J52" s="188">
        <v>30000</v>
      </c>
      <c r="K52" s="81">
        <v>6</v>
      </c>
      <c r="L52" s="81">
        <v>0</v>
      </c>
      <c r="M52" s="81">
        <v>23</v>
      </c>
      <c r="N52" s="91">
        <v>2</v>
      </c>
      <c r="O52" s="92">
        <v>0</v>
      </c>
      <c r="P52" s="93">
        <f>N52+O52</f>
        <v>2</v>
      </c>
      <c r="Q52" s="82">
        <f>IFERROR(P52/M52,"-")</f>
        <v>0.08695652173913</v>
      </c>
      <c r="R52" s="81">
        <v>0</v>
      </c>
      <c r="S52" s="81">
        <v>2</v>
      </c>
      <c r="T52" s="82">
        <f>IFERROR(S52/(O52+P52),"-")</f>
        <v>1</v>
      </c>
      <c r="U52" s="182">
        <f>IFERROR(J52/SUM(P52:P53),"-")</f>
        <v>7500</v>
      </c>
      <c r="V52" s="84">
        <v>1</v>
      </c>
      <c r="W52" s="82">
        <f>IF(P52=0,"-",V52/P52)</f>
        <v>0.5</v>
      </c>
      <c r="X52" s="186">
        <v>3000</v>
      </c>
      <c r="Y52" s="187">
        <f>IFERROR(X52/P52,"-")</f>
        <v>1500</v>
      </c>
      <c r="Z52" s="187">
        <f>IFERROR(X52/V52,"-")</f>
        <v>3000</v>
      </c>
      <c r="AA52" s="188">
        <f>SUM(X52:X53)-SUM(J52:J53)</f>
        <v>-27000</v>
      </c>
      <c r="AB52" s="85">
        <f>SUM(X52:X53)/SUM(J52:J53)</f>
        <v>0.1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2</v>
      </c>
      <c r="BO52" s="120">
        <f>IF(P52=0,"",IF(BN52=0,"",(BN52/P52)))</f>
        <v>1</v>
      </c>
      <c r="BP52" s="121">
        <v>1</v>
      </c>
      <c r="BQ52" s="122">
        <f>IFERROR(BP52/BN52,"-")</f>
        <v>0.5</v>
      </c>
      <c r="BR52" s="123">
        <v>3000</v>
      </c>
      <c r="BS52" s="124">
        <f>IFERROR(BR52/BN52,"-")</f>
        <v>1500</v>
      </c>
      <c r="BT52" s="125">
        <v>1</v>
      </c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3000</v>
      </c>
      <c r="CQ52" s="141">
        <v>3000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159</v>
      </c>
      <c r="C53" s="203"/>
      <c r="D53" s="203" t="s">
        <v>157</v>
      </c>
      <c r="E53" s="203" t="s">
        <v>158</v>
      </c>
      <c r="F53" s="203" t="s">
        <v>68</v>
      </c>
      <c r="G53" s="203"/>
      <c r="H53" s="90"/>
      <c r="I53" s="90"/>
      <c r="J53" s="188"/>
      <c r="K53" s="81">
        <v>45</v>
      </c>
      <c r="L53" s="81">
        <v>15</v>
      </c>
      <c r="M53" s="81">
        <v>1</v>
      </c>
      <c r="N53" s="91">
        <v>2</v>
      </c>
      <c r="O53" s="92">
        <v>0</v>
      </c>
      <c r="P53" s="93">
        <f>N53+O53</f>
        <v>2</v>
      </c>
      <c r="Q53" s="82">
        <f>IFERROR(P53/M53,"-")</f>
        <v>2</v>
      </c>
      <c r="R53" s="81">
        <v>0</v>
      </c>
      <c r="S53" s="81">
        <v>1</v>
      </c>
      <c r="T53" s="82">
        <f>IFERROR(S53/(O53+P53),"-")</f>
        <v>0.5</v>
      </c>
      <c r="U53" s="182"/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0.5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1</v>
      </c>
      <c r="BO53" s="120">
        <f>IF(P53=0,"",IF(BN53=0,"",(BN53/P53)))</f>
        <v>0.5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0</v>
      </c>
      <c r="B54" s="203" t="s">
        <v>160</v>
      </c>
      <c r="C54" s="203"/>
      <c r="D54" s="203" t="s">
        <v>161</v>
      </c>
      <c r="E54" s="203" t="s">
        <v>162</v>
      </c>
      <c r="F54" s="203" t="s">
        <v>63</v>
      </c>
      <c r="G54" s="203" t="s">
        <v>64</v>
      </c>
      <c r="H54" s="90" t="s">
        <v>150</v>
      </c>
      <c r="I54" s="205" t="s">
        <v>95</v>
      </c>
      <c r="J54" s="188">
        <v>30000</v>
      </c>
      <c r="K54" s="81">
        <v>5</v>
      </c>
      <c r="L54" s="81">
        <v>0</v>
      </c>
      <c r="M54" s="81">
        <v>31</v>
      </c>
      <c r="N54" s="91">
        <v>3</v>
      </c>
      <c r="O54" s="92">
        <v>0</v>
      </c>
      <c r="P54" s="93">
        <f>N54+O54</f>
        <v>3</v>
      </c>
      <c r="Q54" s="82">
        <f>IFERROR(P54/M54,"-")</f>
        <v>0.096774193548387</v>
      </c>
      <c r="R54" s="81">
        <v>0</v>
      </c>
      <c r="S54" s="81">
        <v>1</v>
      </c>
      <c r="T54" s="82">
        <f>IFERROR(S54/(O54+P54),"-")</f>
        <v>0.33333333333333</v>
      </c>
      <c r="U54" s="182">
        <f>IFERROR(J54/SUM(P54:P55),"-")</f>
        <v>5000</v>
      </c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>
        <f>SUM(X54:X55)-SUM(J54:J55)</f>
        <v>-30000</v>
      </c>
      <c r="AB54" s="85">
        <f>SUM(X54:X55)/SUM(J54:J55)</f>
        <v>0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>
        <v>2</v>
      </c>
      <c r="AN54" s="101">
        <f>IF(P54=0,"",IF(AM54=0,"",(AM54/P54)))</f>
        <v>0.66666666666667</v>
      </c>
      <c r="AO54" s="100"/>
      <c r="AP54" s="102">
        <f>IFERROR(AP54/AM54,"-")</f>
        <v>0</v>
      </c>
      <c r="AQ54" s="103"/>
      <c r="AR54" s="104">
        <f>IFERROR(AQ54/AM54,"-")</f>
        <v>0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1</v>
      </c>
      <c r="BO54" s="120">
        <f>IF(P54=0,"",IF(BN54=0,"",(BN54/P54)))</f>
        <v>0.33333333333333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163</v>
      </c>
      <c r="C55" s="203"/>
      <c r="D55" s="203" t="s">
        <v>161</v>
      </c>
      <c r="E55" s="203" t="s">
        <v>162</v>
      </c>
      <c r="F55" s="203" t="s">
        <v>68</v>
      </c>
      <c r="G55" s="203"/>
      <c r="H55" s="90"/>
      <c r="I55" s="90"/>
      <c r="J55" s="188"/>
      <c r="K55" s="81">
        <v>13</v>
      </c>
      <c r="L55" s="81">
        <v>9</v>
      </c>
      <c r="M55" s="81">
        <v>0</v>
      </c>
      <c r="N55" s="91">
        <v>3</v>
      </c>
      <c r="O55" s="92">
        <v>0</v>
      </c>
      <c r="P55" s="93">
        <f>N55+O55</f>
        <v>3</v>
      </c>
      <c r="Q55" s="82" t="str">
        <f>IFERROR(P55/M55,"-")</f>
        <v>-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>
        <v>1</v>
      </c>
      <c r="AW55" s="107">
        <f>IF(P55=0,"",IF(AV55=0,"",(AV55/P55)))</f>
        <v>0.33333333333333</v>
      </c>
      <c r="AX55" s="106"/>
      <c r="AY55" s="108">
        <f>IFERROR(AX55/AV55,"-")</f>
        <v>0</v>
      </c>
      <c r="AZ55" s="109"/>
      <c r="BA55" s="110">
        <f>IFERROR(AZ55/AV55,"-")</f>
        <v>0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2</v>
      </c>
      <c r="BO55" s="120">
        <f>IF(P55=0,"",IF(BN55=0,"",(BN55/P55)))</f>
        <v>0.66666666666667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0.86666666666667</v>
      </c>
      <c r="B56" s="203" t="s">
        <v>164</v>
      </c>
      <c r="C56" s="203"/>
      <c r="D56" s="203" t="s">
        <v>148</v>
      </c>
      <c r="E56" s="203" t="s">
        <v>149</v>
      </c>
      <c r="F56" s="203" t="s">
        <v>63</v>
      </c>
      <c r="G56" s="203" t="s">
        <v>64</v>
      </c>
      <c r="H56" s="90" t="s">
        <v>150</v>
      </c>
      <c r="I56" s="204" t="s">
        <v>165</v>
      </c>
      <c r="J56" s="188">
        <v>30000</v>
      </c>
      <c r="K56" s="81">
        <v>6</v>
      </c>
      <c r="L56" s="81">
        <v>0</v>
      </c>
      <c r="M56" s="81">
        <v>29</v>
      </c>
      <c r="N56" s="91">
        <v>2</v>
      </c>
      <c r="O56" s="92">
        <v>0</v>
      </c>
      <c r="P56" s="93">
        <f>N56+O56</f>
        <v>2</v>
      </c>
      <c r="Q56" s="82">
        <f>IFERROR(P56/M56,"-")</f>
        <v>0.068965517241379</v>
      </c>
      <c r="R56" s="81">
        <v>1</v>
      </c>
      <c r="S56" s="81">
        <v>1</v>
      </c>
      <c r="T56" s="82">
        <f>IFERROR(S56/(O56+P56),"-")</f>
        <v>0.5</v>
      </c>
      <c r="U56" s="182">
        <f>IFERROR(J56/SUM(P56:P57),"-")</f>
        <v>15000</v>
      </c>
      <c r="V56" s="84">
        <v>1</v>
      </c>
      <c r="W56" s="82">
        <f>IF(P56=0,"-",V56/P56)</f>
        <v>0.5</v>
      </c>
      <c r="X56" s="186">
        <v>26000</v>
      </c>
      <c r="Y56" s="187">
        <f>IFERROR(X56/P56,"-")</f>
        <v>13000</v>
      </c>
      <c r="Z56" s="187">
        <f>IFERROR(X56/V56,"-")</f>
        <v>26000</v>
      </c>
      <c r="AA56" s="188">
        <f>SUM(X56:X57)-SUM(J56:J57)</f>
        <v>-4000</v>
      </c>
      <c r="AB56" s="85">
        <f>SUM(X56:X57)/SUM(J56:J57)</f>
        <v>0.86666666666667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1</v>
      </c>
      <c r="BO56" s="120">
        <f>IF(P56=0,"",IF(BN56=0,"",(BN56/P56)))</f>
        <v>0.5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1</v>
      </c>
      <c r="BX56" s="127">
        <f>IF(P56=0,"",IF(BW56=0,"",(BW56/P56)))</f>
        <v>0.5</v>
      </c>
      <c r="BY56" s="128">
        <v>1</v>
      </c>
      <c r="BZ56" s="129">
        <f>IFERROR(BY56/BW56,"-")</f>
        <v>1</v>
      </c>
      <c r="CA56" s="130">
        <v>26000</v>
      </c>
      <c r="CB56" s="131">
        <f>IFERROR(CA56/BW56,"-")</f>
        <v>26000</v>
      </c>
      <c r="CC56" s="132"/>
      <c r="CD56" s="132"/>
      <c r="CE56" s="132">
        <v>1</v>
      </c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1</v>
      </c>
      <c r="CP56" s="141">
        <v>26000</v>
      </c>
      <c r="CQ56" s="141">
        <v>26000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166</v>
      </c>
      <c r="C57" s="203"/>
      <c r="D57" s="203" t="s">
        <v>148</v>
      </c>
      <c r="E57" s="203" t="s">
        <v>149</v>
      </c>
      <c r="F57" s="203" t="s">
        <v>68</v>
      </c>
      <c r="G57" s="203"/>
      <c r="H57" s="90"/>
      <c r="I57" s="90"/>
      <c r="J57" s="188"/>
      <c r="K57" s="81">
        <v>51</v>
      </c>
      <c r="L57" s="81">
        <v>6</v>
      </c>
      <c r="M57" s="81">
        <v>0</v>
      </c>
      <c r="N57" s="91">
        <v>0</v>
      </c>
      <c r="O57" s="92">
        <v>0</v>
      </c>
      <c r="P57" s="93">
        <f>N57+O57</f>
        <v>0</v>
      </c>
      <c r="Q57" s="82" t="str">
        <f>IFERROR(P57/M57,"-")</f>
        <v>-</v>
      </c>
      <c r="R57" s="81">
        <v>0</v>
      </c>
      <c r="S57" s="81">
        <v>0</v>
      </c>
      <c r="T57" s="82" t="str">
        <f>IFERROR(S57/(O57+P57),"-")</f>
        <v>-</v>
      </c>
      <c r="U57" s="182"/>
      <c r="V57" s="84">
        <v>0</v>
      </c>
      <c r="W57" s="82" t="str">
        <f>IF(P57=0,"-",V57/P57)</f>
        <v>-</v>
      </c>
      <c r="X57" s="186">
        <v>0</v>
      </c>
      <c r="Y57" s="187" t="str">
        <f>IFERROR(X57/P57,"-")</f>
        <v>-</v>
      </c>
      <c r="Z57" s="187" t="str">
        <f>IFERROR(X57/V57,"-")</f>
        <v>-</v>
      </c>
      <c r="AA57" s="188"/>
      <c r="AB57" s="85"/>
      <c r="AC57" s="79"/>
      <c r="AD57" s="94"/>
      <c r="AE57" s="95" t="str">
        <f>IF(P57=0,"",IF(AD57=0,"",(AD57/P57)))</f>
        <v/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 t="str">
        <f>IF(P57=0,"",IF(AM57=0,"",(AM57/P57)))</f>
        <v/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 t="str">
        <f>IF(P57=0,"",IF(AV57=0,"",(AV57/P57)))</f>
        <v/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 t="str">
        <f>IF(P57=0,"",IF(BE57=0,"",(BE57/P57)))</f>
        <v/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 t="str">
        <f>IF(P57=0,"",IF(BN57=0,"",(BN57/P57)))</f>
        <v/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 t="str">
        <f>IF(P57=0,"",IF(BW57=0,"",(BW57/P57)))</f>
        <v/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 t="str">
        <f>IF(P57=0,"",IF(CF57=0,"",(CF57/P57)))</f>
        <v/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</v>
      </c>
      <c r="B58" s="203" t="s">
        <v>167</v>
      </c>
      <c r="C58" s="203"/>
      <c r="D58" s="203" t="s">
        <v>153</v>
      </c>
      <c r="E58" s="203" t="s">
        <v>168</v>
      </c>
      <c r="F58" s="203" t="s">
        <v>63</v>
      </c>
      <c r="G58" s="203" t="s">
        <v>64</v>
      </c>
      <c r="H58" s="90" t="s">
        <v>150</v>
      </c>
      <c r="I58" s="205" t="s">
        <v>117</v>
      </c>
      <c r="J58" s="188">
        <v>30000</v>
      </c>
      <c r="K58" s="81">
        <v>8</v>
      </c>
      <c r="L58" s="81">
        <v>0</v>
      </c>
      <c r="M58" s="81">
        <v>29</v>
      </c>
      <c r="N58" s="91">
        <v>5</v>
      </c>
      <c r="O58" s="92">
        <v>0</v>
      </c>
      <c r="P58" s="93">
        <f>N58+O58</f>
        <v>5</v>
      </c>
      <c r="Q58" s="82">
        <f>IFERROR(P58/M58,"-")</f>
        <v>0.17241379310345</v>
      </c>
      <c r="R58" s="81">
        <v>0</v>
      </c>
      <c r="S58" s="81">
        <v>3</v>
      </c>
      <c r="T58" s="82">
        <f>IFERROR(S58/(O58+P58),"-")</f>
        <v>0.6</v>
      </c>
      <c r="U58" s="182">
        <f>IFERROR(J58/SUM(P58:P59),"-")</f>
        <v>3750</v>
      </c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>
        <f>SUM(X58:X59)-SUM(J58:J59)</f>
        <v>-30000</v>
      </c>
      <c r="AB58" s="85">
        <f>SUM(X58:X59)/SUM(J58:J59)</f>
        <v>0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>
        <v>1</v>
      </c>
      <c r="AN58" s="101">
        <f>IF(P58=0,"",IF(AM58=0,"",(AM58/P58)))</f>
        <v>0.2</v>
      </c>
      <c r="AO58" s="100"/>
      <c r="AP58" s="102">
        <f>IFERROR(AP58/AM58,"-")</f>
        <v>0</v>
      </c>
      <c r="AQ58" s="103"/>
      <c r="AR58" s="104">
        <f>IFERROR(AQ58/AM58,"-")</f>
        <v>0</v>
      </c>
      <c r="AS58" s="105"/>
      <c r="AT58" s="105"/>
      <c r="AU58" s="105"/>
      <c r="AV58" s="106">
        <v>1</v>
      </c>
      <c r="AW58" s="107">
        <f>IF(P58=0,"",IF(AV58=0,"",(AV58/P58)))</f>
        <v>0.2</v>
      </c>
      <c r="AX58" s="106"/>
      <c r="AY58" s="108">
        <f>IFERROR(AX58/AV58,"-")</f>
        <v>0</v>
      </c>
      <c r="AZ58" s="109"/>
      <c r="BA58" s="110">
        <f>IFERROR(AZ58/AV58,"-")</f>
        <v>0</v>
      </c>
      <c r="BB58" s="111"/>
      <c r="BC58" s="111"/>
      <c r="BD58" s="111"/>
      <c r="BE58" s="112">
        <v>1</v>
      </c>
      <c r="BF58" s="113">
        <f>IF(P58=0,"",IF(BE58=0,"",(BE58/P58)))</f>
        <v>0.2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>
        <v>1</v>
      </c>
      <c r="BO58" s="120">
        <f>IF(P58=0,"",IF(BN58=0,"",(BN58/P58)))</f>
        <v>0.2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>
        <v>1</v>
      </c>
      <c r="BX58" s="127">
        <f>IF(P58=0,"",IF(BW58=0,"",(BW58/P58)))</f>
        <v>0.2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169</v>
      </c>
      <c r="C59" s="203"/>
      <c r="D59" s="203" t="s">
        <v>153</v>
      </c>
      <c r="E59" s="203" t="s">
        <v>168</v>
      </c>
      <c r="F59" s="203" t="s">
        <v>68</v>
      </c>
      <c r="G59" s="203"/>
      <c r="H59" s="90"/>
      <c r="I59" s="90"/>
      <c r="J59" s="188"/>
      <c r="K59" s="81">
        <v>16</v>
      </c>
      <c r="L59" s="81">
        <v>10</v>
      </c>
      <c r="M59" s="81">
        <v>14</v>
      </c>
      <c r="N59" s="91">
        <v>3</v>
      </c>
      <c r="O59" s="92">
        <v>0</v>
      </c>
      <c r="P59" s="93">
        <f>N59+O59</f>
        <v>3</v>
      </c>
      <c r="Q59" s="82">
        <f>IFERROR(P59/M59,"-")</f>
        <v>0.21428571428571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0.33333333333333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1</v>
      </c>
      <c r="BX59" s="127">
        <f>IF(P59=0,"",IF(BW59=0,"",(BW59/P59)))</f>
        <v>0.33333333333333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>
        <v>1</v>
      </c>
      <c r="CG59" s="134">
        <f>IF(P59=0,"",IF(CF59=0,"",(CF59/P59)))</f>
        <v>0.33333333333333</v>
      </c>
      <c r="CH59" s="135"/>
      <c r="CI59" s="136">
        <f>IFERROR(CH59/CF59,"-")</f>
        <v>0</v>
      </c>
      <c r="CJ59" s="137"/>
      <c r="CK59" s="138">
        <f>IFERROR(CJ59/CF59,"-")</f>
        <v>0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</v>
      </c>
      <c r="B60" s="203" t="s">
        <v>170</v>
      </c>
      <c r="C60" s="203"/>
      <c r="D60" s="203" t="s">
        <v>157</v>
      </c>
      <c r="E60" s="203" t="s">
        <v>158</v>
      </c>
      <c r="F60" s="203" t="s">
        <v>63</v>
      </c>
      <c r="G60" s="203" t="s">
        <v>64</v>
      </c>
      <c r="H60" s="90" t="s">
        <v>150</v>
      </c>
      <c r="I60" s="204" t="s">
        <v>89</v>
      </c>
      <c r="J60" s="188">
        <v>30000</v>
      </c>
      <c r="K60" s="81">
        <v>1</v>
      </c>
      <c r="L60" s="81">
        <v>0</v>
      </c>
      <c r="M60" s="81">
        <v>16</v>
      </c>
      <c r="N60" s="91">
        <v>1</v>
      </c>
      <c r="O60" s="92">
        <v>0</v>
      </c>
      <c r="P60" s="93">
        <f>N60+O60</f>
        <v>1</v>
      </c>
      <c r="Q60" s="82">
        <f>IFERROR(P60/M60,"-")</f>
        <v>0.0625</v>
      </c>
      <c r="R60" s="81">
        <v>0</v>
      </c>
      <c r="S60" s="81">
        <v>0</v>
      </c>
      <c r="T60" s="82">
        <f>IFERROR(S60/(O60+P60),"-")</f>
        <v>0</v>
      </c>
      <c r="U60" s="182">
        <f>IFERROR(J60/SUM(P60:P61),"-")</f>
        <v>30000</v>
      </c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>
        <f>SUM(X60:X61)-SUM(J60:J61)</f>
        <v>-30000</v>
      </c>
      <c r="AB60" s="85">
        <f>SUM(X60:X61)/SUM(J60:J61)</f>
        <v>0</v>
      </c>
      <c r="AC60" s="79"/>
      <c r="AD60" s="94">
        <v>1</v>
      </c>
      <c r="AE60" s="95">
        <f>IF(P60=0,"",IF(AD60=0,"",(AD60/P60)))</f>
        <v>1</v>
      </c>
      <c r="AF60" s="94"/>
      <c r="AG60" s="96">
        <f>IFERROR(AF60/AD60,"-")</f>
        <v>0</v>
      </c>
      <c r="AH60" s="97"/>
      <c r="AI60" s="98">
        <f>IFERROR(AH60/AD60,"-")</f>
        <v>0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171</v>
      </c>
      <c r="C61" s="203"/>
      <c r="D61" s="203" t="s">
        <v>157</v>
      </c>
      <c r="E61" s="203" t="s">
        <v>158</v>
      </c>
      <c r="F61" s="203" t="s">
        <v>68</v>
      </c>
      <c r="G61" s="203"/>
      <c r="H61" s="90"/>
      <c r="I61" s="90"/>
      <c r="J61" s="188"/>
      <c r="K61" s="81">
        <v>54</v>
      </c>
      <c r="L61" s="81">
        <v>7</v>
      </c>
      <c r="M61" s="81">
        <v>0</v>
      </c>
      <c r="N61" s="91">
        <v>0</v>
      </c>
      <c r="O61" s="92">
        <v>0</v>
      </c>
      <c r="P61" s="93">
        <f>N61+O61</f>
        <v>0</v>
      </c>
      <c r="Q61" s="82" t="str">
        <f>IFERROR(P61/M61,"-")</f>
        <v>-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</v>
      </c>
      <c r="B62" s="203" t="s">
        <v>172</v>
      </c>
      <c r="C62" s="203"/>
      <c r="D62" s="203" t="s">
        <v>161</v>
      </c>
      <c r="E62" s="203" t="s">
        <v>162</v>
      </c>
      <c r="F62" s="203" t="s">
        <v>63</v>
      </c>
      <c r="G62" s="203" t="s">
        <v>64</v>
      </c>
      <c r="H62" s="90" t="s">
        <v>150</v>
      </c>
      <c r="I62" s="205" t="s">
        <v>120</v>
      </c>
      <c r="J62" s="188">
        <v>30000</v>
      </c>
      <c r="K62" s="81">
        <v>5</v>
      </c>
      <c r="L62" s="81">
        <v>0</v>
      </c>
      <c r="M62" s="81">
        <v>47</v>
      </c>
      <c r="N62" s="91">
        <v>2</v>
      </c>
      <c r="O62" s="92">
        <v>0</v>
      </c>
      <c r="P62" s="93">
        <f>N62+O62</f>
        <v>2</v>
      </c>
      <c r="Q62" s="82">
        <f>IFERROR(P62/M62,"-")</f>
        <v>0.042553191489362</v>
      </c>
      <c r="R62" s="81">
        <v>0</v>
      </c>
      <c r="S62" s="81">
        <v>0</v>
      </c>
      <c r="T62" s="82">
        <f>IFERROR(S62/(O62+P62),"-")</f>
        <v>0</v>
      </c>
      <c r="U62" s="182">
        <f>IFERROR(J62/SUM(P62:P63),"-")</f>
        <v>10000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-30000</v>
      </c>
      <c r="AB62" s="85">
        <f>SUM(X62:X63)/SUM(J62:J63)</f>
        <v>0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2</v>
      </c>
      <c r="BO62" s="120">
        <f>IF(P62=0,"",IF(BN62=0,"",(BN62/P62)))</f>
        <v>1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173</v>
      </c>
      <c r="C63" s="203"/>
      <c r="D63" s="203" t="s">
        <v>161</v>
      </c>
      <c r="E63" s="203" t="s">
        <v>162</v>
      </c>
      <c r="F63" s="203" t="s">
        <v>68</v>
      </c>
      <c r="G63" s="203"/>
      <c r="H63" s="90"/>
      <c r="I63" s="90"/>
      <c r="J63" s="188"/>
      <c r="K63" s="81">
        <v>8</v>
      </c>
      <c r="L63" s="81">
        <v>7</v>
      </c>
      <c r="M63" s="81">
        <v>2</v>
      </c>
      <c r="N63" s="91">
        <v>1</v>
      </c>
      <c r="O63" s="92">
        <v>0</v>
      </c>
      <c r="P63" s="93">
        <f>N63+O63</f>
        <v>1</v>
      </c>
      <c r="Q63" s="82">
        <f>IFERROR(P63/M63,"-")</f>
        <v>0.5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1</v>
      </c>
      <c r="BF63" s="113">
        <f>IF(P63=0,"",IF(BE63=0,"",(BE63/P63)))</f>
        <v>1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0.13</v>
      </c>
      <c r="B64" s="203" t="s">
        <v>174</v>
      </c>
      <c r="C64" s="203"/>
      <c r="D64" s="203" t="s">
        <v>161</v>
      </c>
      <c r="E64" s="203" t="s">
        <v>162</v>
      </c>
      <c r="F64" s="203" t="s">
        <v>63</v>
      </c>
      <c r="G64" s="203" t="s">
        <v>123</v>
      </c>
      <c r="H64" s="90" t="s">
        <v>175</v>
      </c>
      <c r="I64" s="205" t="s">
        <v>85</v>
      </c>
      <c r="J64" s="188">
        <v>100000</v>
      </c>
      <c r="K64" s="81">
        <v>4</v>
      </c>
      <c r="L64" s="81">
        <v>0</v>
      </c>
      <c r="M64" s="81">
        <v>25</v>
      </c>
      <c r="N64" s="91">
        <v>2</v>
      </c>
      <c r="O64" s="92">
        <v>0</v>
      </c>
      <c r="P64" s="93">
        <f>N64+O64</f>
        <v>2</v>
      </c>
      <c r="Q64" s="82">
        <f>IFERROR(P64/M64,"-")</f>
        <v>0.08</v>
      </c>
      <c r="R64" s="81">
        <v>0</v>
      </c>
      <c r="S64" s="81">
        <v>1</v>
      </c>
      <c r="T64" s="82">
        <f>IFERROR(S64/(O64+P64),"-")</f>
        <v>0.5</v>
      </c>
      <c r="U64" s="182">
        <f>IFERROR(J64/SUM(P64:P68),"-")</f>
        <v>7142.8571428571</v>
      </c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>
        <f>SUM(X64:X68)-SUM(J64:J68)</f>
        <v>-87000</v>
      </c>
      <c r="AB64" s="85">
        <f>SUM(X64:X68)/SUM(J64:J68)</f>
        <v>0.13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1</v>
      </c>
      <c r="BF64" s="113">
        <f>IF(P64=0,"",IF(BE64=0,"",(BE64/P64)))</f>
        <v>0.5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/>
      <c r="BO64" s="120">
        <f>IF(P64=0,"",IF(BN64=0,"",(BN64/P64)))</f>
        <v>0</v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>
        <v>1</v>
      </c>
      <c r="CG64" s="134">
        <f>IF(P64=0,"",IF(CF64=0,"",(CF64/P64)))</f>
        <v>0.5</v>
      </c>
      <c r="CH64" s="135"/>
      <c r="CI64" s="136">
        <f>IFERROR(CH64/CF64,"-")</f>
        <v>0</v>
      </c>
      <c r="CJ64" s="137"/>
      <c r="CK64" s="138">
        <f>IFERROR(CJ64/CF64,"-")</f>
        <v>0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176</v>
      </c>
      <c r="C65" s="203"/>
      <c r="D65" s="203" t="s">
        <v>157</v>
      </c>
      <c r="E65" s="203" t="s">
        <v>158</v>
      </c>
      <c r="F65" s="203" t="s">
        <v>63</v>
      </c>
      <c r="G65" s="203" t="s">
        <v>123</v>
      </c>
      <c r="H65" s="90" t="s">
        <v>175</v>
      </c>
      <c r="I65" s="204" t="s">
        <v>100</v>
      </c>
      <c r="J65" s="188"/>
      <c r="K65" s="81">
        <v>2</v>
      </c>
      <c r="L65" s="81">
        <v>0</v>
      </c>
      <c r="M65" s="81">
        <v>15</v>
      </c>
      <c r="N65" s="91">
        <v>2</v>
      </c>
      <c r="O65" s="92">
        <v>0</v>
      </c>
      <c r="P65" s="93">
        <f>N65+O65</f>
        <v>2</v>
      </c>
      <c r="Q65" s="82">
        <f>IFERROR(P65/M65,"-")</f>
        <v>0.13333333333333</v>
      </c>
      <c r="R65" s="81">
        <v>0</v>
      </c>
      <c r="S65" s="81">
        <v>2</v>
      </c>
      <c r="T65" s="82">
        <f>IFERROR(S65/(O65+P65),"-")</f>
        <v>1</v>
      </c>
      <c r="U65" s="182"/>
      <c r="V65" s="84">
        <v>1</v>
      </c>
      <c r="W65" s="82">
        <f>IF(P65=0,"-",V65/P65)</f>
        <v>0.5</v>
      </c>
      <c r="X65" s="186">
        <v>5000</v>
      </c>
      <c r="Y65" s="187">
        <f>IFERROR(X65/P65,"-")</f>
        <v>2500</v>
      </c>
      <c r="Z65" s="187">
        <f>IFERROR(X65/V65,"-")</f>
        <v>5000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2</v>
      </c>
      <c r="BO65" s="120">
        <f>IF(P65=0,"",IF(BN65=0,"",(BN65/P65)))</f>
        <v>1</v>
      </c>
      <c r="BP65" s="121">
        <v>1</v>
      </c>
      <c r="BQ65" s="122">
        <f>IFERROR(BP65/BN65,"-")</f>
        <v>0.5</v>
      </c>
      <c r="BR65" s="123">
        <v>5000</v>
      </c>
      <c r="BS65" s="124">
        <f>IFERROR(BR65/BN65,"-")</f>
        <v>2500</v>
      </c>
      <c r="BT65" s="125">
        <v>1</v>
      </c>
      <c r="BU65" s="125"/>
      <c r="BV65" s="125"/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1</v>
      </c>
      <c r="CP65" s="141">
        <v>5000</v>
      </c>
      <c r="CQ65" s="141">
        <v>5000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177</v>
      </c>
      <c r="C66" s="203"/>
      <c r="D66" s="203" t="s">
        <v>153</v>
      </c>
      <c r="E66" s="203" t="s">
        <v>154</v>
      </c>
      <c r="F66" s="203" t="s">
        <v>63</v>
      </c>
      <c r="G66" s="203" t="s">
        <v>123</v>
      </c>
      <c r="H66" s="90" t="s">
        <v>175</v>
      </c>
      <c r="I66" s="205" t="s">
        <v>117</v>
      </c>
      <c r="J66" s="188"/>
      <c r="K66" s="81">
        <v>0</v>
      </c>
      <c r="L66" s="81">
        <v>0</v>
      </c>
      <c r="M66" s="81">
        <v>14</v>
      </c>
      <c r="N66" s="91">
        <v>1</v>
      </c>
      <c r="O66" s="92">
        <v>0</v>
      </c>
      <c r="P66" s="93">
        <f>N66+O66</f>
        <v>1</v>
      </c>
      <c r="Q66" s="82">
        <f>IFERROR(P66/M66,"-")</f>
        <v>0.071428571428571</v>
      </c>
      <c r="R66" s="81">
        <v>0</v>
      </c>
      <c r="S66" s="81">
        <v>1</v>
      </c>
      <c r="T66" s="82">
        <f>IFERROR(S66/(O66+P66),"-")</f>
        <v>1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>
        <v>1</v>
      </c>
      <c r="BX66" s="127">
        <f>IF(P66=0,"",IF(BW66=0,"",(BW66/P66)))</f>
        <v>1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178</v>
      </c>
      <c r="C67" s="203"/>
      <c r="D67" s="203" t="s">
        <v>148</v>
      </c>
      <c r="E67" s="203" t="s">
        <v>149</v>
      </c>
      <c r="F67" s="203" t="s">
        <v>63</v>
      </c>
      <c r="G67" s="203" t="s">
        <v>123</v>
      </c>
      <c r="H67" s="90" t="s">
        <v>175</v>
      </c>
      <c r="I67" s="204" t="s">
        <v>89</v>
      </c>
      <c r="J67" s="188"/>
      <c r="K67" s="81">
        <v>8</v>
      </c>
      <c r="L67" s="81">
        <v>0</v>
      </c>
      <c r="M67" s="81">
        <v>41</v>
      </c>
      <c r="N67" s="91">
        <v>3</v>
      </c>
      <c r="O67" s="92">
        <v>0</v>
      </c>
      <c r="P67" s="93">
        <f>N67+O67</f>
        <v>3</v>
      </c>
      <c r="Q67" s="82">
        <f>IFERROR(P67/M67,"-")</f>
        <v>0.073170731707317</v>
      </c>
      <c r="R67" s="81">
        <v>1</v>
      </c>
      <c r="S67" s="81">
        <v>2</v>
      </c>
      <c r="T67" s="82">
        <f>IFERROR(S67/(O67+P67),"-")</f>
        <v>0.66666666666667</v>
      </c>
      <c r="U67" s="182"/>
      <c r="V67" s="84">
        <v>1</v>
      </c>
      <c r="W67" s="82">
        <f>IF(P67=0,"-",V67/P67)</f>
        <v>0.33333333333333</v>
      </c>
      <c r="X67" s="186">
        <v>8000</v>
      </c>
      <c r="Y67" s="187">
        <f>IFERROR(X67/P67,"-")</f>
        <v>2666.6666666667</v>
      </c>
      <c r="Z67" s="187">
        <f>IFERROR(X67/V67,"-")</f>
        <v>8000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2</v>
      </c>
      <c r="BO67" s="120">
        <f>IF(P67=0,"",IF(BN67=0,"",(BN67/P67)))</f>
        <v>0.66666666666667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>
        <v>1</v>
      </c>
      <c r="BX67" s="127">
        <f>IF(P67=0,"",IF(BW67=0,"",(BW67/P67)))</f>
        <v>0.33333333333333</v>
      </c>
      <c r="BY67" s="128">
        <v>1</v>
      </c>
      <c r="BZ67" s="129">
        <f>IFERROR(BY67/BW67,"-")</f>
        <v>1</v>
      </c>
      <c r="CA67" s="130">
        <v>8000</v>
      </c>
      <c r="CB67" s="131">
        <f>IFERROR(CA67/BW67,"-")</f>
        <v>8000</v>
      </c>
      <c r="CC67" s="132"/>
      <c r="CD67" s="132">
        <v>1</v>
      </c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1</v>
      </c>
      <c r="CP67" s="141">
        <v>8000</v>
      </c>
      <c r="CQ67" s="141">
        <v>8000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179</v>
      </c>
      <c r="C68" s="203"/>
      <c r="D68" s="203" t="s">
        <v>180</v>
      </c>
      <c r="E68" s="203" t="s">
        <v>180</v>
      </c>
      <c r="F68" s="203" t="s">
        <v>68</v>
      </c>
      <c r="G68" s="203" t="s">
        <v>181</v>
      </c>
      <c r="H68" s="90"/>
      <c r="I68" s="90"/>
      <c r="J68" s="188"/>
      <c r="K68" s="81">
        <v>47</v>
      </c>
      <c r="L68" s="81">
        <v>33</v>
      </c>
      <c r="M68" s="81">
        <v>9</v>
      </c>
      <c r="N68" s="91">
        <v>6</v>
      </c>
      <c r="O68" s="92">
        <v>0</v>
      </c>
      <c r="P68" s="93">
        <f>N68+O68</f>
        <v>6</v>
      </c>
      <c r="Q68" s="82">
        <f>IFERROR(P68/M68,"-")</f>
        <v>0.66666666666667</v>
      </c>
      <c r="R68" s="81">
        <v>0</v>
      </c>
      <c r="S68" s="81">
        <v>2</v>
      </c>
      <c r="T68" s="82">
        <f>IFERROR(S68/(O68+P68),"-")</f>
        <v>0.33333333333333</v>
      </c>
      <c r="U68" s="182"/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>
        <v>1</v>
      </c>
      <c r="BF68" s="113">
        <f>IF(P68=0,"",IF(BE68=0,"",(BE68/P68)))</f>
        <v>0.16666666666667</v>
      </c>
      <c r="BG68" s="112"/>
      <c r="BH68" s="114">
        <f>IFERROR(BG68/BE68,"-")</f>
        <v>0</v>
      </c>
      <c r="BI68" s="115"/>
      <c r="BJ68" s="116">
        <f>IFERROR(BI68/BE68,"-")</f>
        <v>0</v>
      </c>
      <c r="BK68" s="117"/>
      <c r="BL68" s="117"/>
      <c r="BM68" s="117"/>
      <c r="BN68" s="119">
        <v>4</v>
      </c>
      <c r="BO68" s="120">
        <f>IF(P68=0,"",IF(BN68=0,"",(BN68/P68)))</f>
        <v>0.66666666666667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>
        <v>1</v>
      </c>
      <c r="BX68" s="127">
        <f>IF(P68=0,"",IF(BW68=0,"",(BW68/P68)))</f>
        <v>0.16666666666667</v>
      </c>
      <c r="BY68" s="128"/>
      <c r="BZ68" s="129">
        <f>IFERROR(BY68/BW68,"-")</f>
        <v>0</v>
      </c>
      <c r="CA68" s="130"/>
      <c r="CB68" s="131">
        <f>IFERROR(CA68/BW68,"-")</f>
        <v>0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2.55</v>
      </c>
      <c r="B69" s="203" t="s">
        <v>182</v>
      </c>
      <c r="C69" s="203"/>
      <c r="D69" s="203" t="s">
        <v>183</v>
      </c>
      <c r="E69" s="203" t="s">
        <v>184</v>
      </c>
      <c r="F69" s="203" t="s">
        <v>63</v>
      </c>
      <c r="G69" s="203" t="s">
        <v>185</v>
      </c>
      <c r="H69" s="90" t="s">
        <v>186</v>
      </c>
      <c r="I69" s="90" t="s">
        <v>187</v>
      </c>
      <c r="J69" s="188">
        <v>100000</v>
      </c>
      <c r="K69" s="81">
        <v>8</v>
      </c>
      <c r="L69" s="81">
        <v>0</v>
      </c>
      <c r="M69" s="81">
        <v>39</v>
      </c>
      <c r="N69" s="91">
        <v>6</v>
      </c>
      <c r="O69" s="92">
        <v>0</v>
      </c>
      <c r="P69" s="93">
        <f>N69+O69</f>
        <v>6</v>
      </c>
      <c r="Q69" s="82">
        <f>IFERROR(P69/M69,"-")</f>
        <v>0.15384615384615</v>
      </c>
      <c r="R69" s="81">
        <v>0</v>
      </c>
      <c r="S69" s="81">
        <v>2</v>
      </c>
      <c r="T69" s="82">
        <f>IFERROR(S69/(O69+P69),"-")</f>
        <v>0.33333333333333</v>
      </c>
      <c r="U69" s="182">
        <f>IFERROR(J69/SUM(P69:P71),"-")</f>
        <v>8333.3333333333</v>
      </c>
      <c r="V69" s="84">
        <v>2</v>
      </c>
      <c r="W69" s="82">
        <f>IF(P69=0,"-",V69/P69)</f>
        <v>0.33333333333333</v>
      </c>
      <c r="X69" s="186">
        <v>17000</v>
      </c>
      <c r="Y69" s="187">
        <f>IFERROR(X69/P69,"-")</f>
        <v>2833.3333333333</v>
      </c>
      <c r="Z69" s="187">
        <f>IFERROR(X69/V69,"-")</f>
        <v>8500</v>
      </c>
      <c r="AA69" s="188">
        <f>SUM(X69:X71)-SUM(J69:J71)</f>
        <v>155000</v>
      </c>
      <c r="AB69" s="85">
        <f>SUM(X69:X71)/SUM(J69:J71)</f>
        <v>2.55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4</v>
      </c>
      <c r="BF69" s="113">
        <f>IF(P69=0,"",IF(BE69=0,"",(BE69/P69)))</f>
        <v>0.66666666666667</v>
      </c>
      <c r="BG69" s="112">
        <v>1</v>
      </c>
      <c r="BH69" s="114">
        <f>IFERROR(BG69/BE69,"-")</f>
        <v>0.25</v>
      </c>
      <c r="BI69" s="115">
        <v>14000</v>
      </c>
      <c r="BJ69" s="116">
        <f>IFERROR(BI69/BE69,"-")</f>
        <v>3500</v>
      </c>
      <c r="BK69" s="117"/>
      <c r="BL69" s="117"/>
      <c r="BM69" s="117">
        <v>1</v>
      </c>
      <c r="BN69" s="119">
        <v>1</v>
      </c>
      <c r="BO69" s="120">
        <f>IF(P69=0,"",IF(BN69=0,"",(BN69/P69)))</f>
        <v>0.16666666666667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>
        <v>1</v>
      </c>
      <c r="BX69" s="127">
        <f>IF(P69=0,"",IF(BW69=0,"",(BW69/P69)))</f>
        <v>0.16666666666667</v>
      </c>
      <c r="BY69" s="128">
        <v>1</v>
      </c>
      <c r="BZ69" s="129">
        <f>IFERROR(BY69/BW69,"-")</f>
        <v>1</v>
      </c>
      <c r="CA69" s="130">
        <v>3000</v>
      </c>
      <c r="CB69" s="131">
        <f>IFERROR(CA69/BW69,"-")</f>
        <v>3000</v>
      </c>
      <c r="CC69" s="132">
        <v>1</v>
      </c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2</v>
      </c>
      <c r="CP69" s="141">
        <v>17000</v>
      </c>
      <c r="CQ69" s="141">
        <v>14000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188</v>
      </c>
      <c r="C70" s="203"/>
      <c r="D70" s="203" t="s">
        <v>183</v>
      </c>
      <c r="E70" s="203" t="s">
        <v>189</v>
      </c>
      <c r="F70" s="203" t="s">
        <v>63</v>
      </c>
      <c r="G70" s="203"/>
      <c r="H70" s="90" t="s">
        <v>186</v>
      </c>
      <c r="I70" s="90" t="s">
        <v>190</v>
      </c>
      <c r="J70" s="188"/>
      <c r="K70" s="81">
        <v>1</v>
      </c>
      <c r="L70" s="81">
        <v>0</v>
      </c>
      <c r="M70" s="81">
        <v>14</v>
      </c>
      <c r="N70" s="91">
        <v>1</v>
      </c>
      <c r="O70" s="92">
        <v>0</v>
      </c>
      <c r="P70" s="93">
        <f>N70+O70</f>
        <v>1</v>
      </c>
      <c r="Q70" s="82">
        <f>IFERROR(P70/M70,"-")</f>
        <v>0.071428571428571</v>
      </c>
      <c r="R70" s="81">
        <v>1</v>
      </c>
      <c r="S70" s="81">
        <v>0</v>
      </c>
      <c r="T70" s="82">
        <f>IFERROR(S70/(O70+P70),"-")</f>
        <v>0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>
        <f>IF(P70=0,"",IF(BN70=0,"",(BN70/P70)))</f>
        <v>0</v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>
        <v>1</v>
      </c>
      <c r="BX70" s="127">
        <f>IF(P70=0,"",IF(BW70=0,"",(BW70/P70)))</f>
        <v>1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191</v>
      </c>
      <c r="C71" s="203"/>
      <c r="D71" s="203" t="s">
        <v>180</v>
      </c>
      <c r="E71" s="203" t="s">
        <v>180</v>
      </c>
      <c r="F71" s="203" t="s">
        <v>68</v>
      </c>
      <c r="G71" s="203"/>
      <c r="H71" s="90"/>
      <c r="I71" s="90"/>
      <c r="J71" s="188"/>
      <c r="K71" s="81">
        <v>25</v>
      </c>
      <c r="L71" s="81">
        <v>19</v>
      </c>
      <c r="M71" s="81">
        <v>3</v>
      </c>
      <c r="N71" s="91">
        <v>5</v>
      </c>
      <c r="O71" s="92">
        <v>0</v>
      </c>
      <c r="P71" s="93">
        <f>N71+O71</f>
        <v>5</v>
      </c>
      <c r="Q71" s="82">
        <f>IFERROR(P71/M71,"-")</f>
        <v>1.6666666666667</v>
      </c>
      <c r="R71" s="81">
        <v>2</v>
      </c>
      <c r="S71" s="81">
        <v>1</v>
      </c>
      <c r="T71" s="82">
        <f>IFERROR(S71/(O71+P71),"-")</f>
        <v>0.2</v>
      </c>
      <c r="U71" s="182"/>
      <c r="V71" s="84">
        <v>2</v>
      </c>
      <c r="W71" s="82">
        <f>IF(P71=0,"-",V71/P71)</f>
        <v>0.4</v>
      </c>
      <c r="X71" s="186">
        <v>238000</v>
      </c>
      <c r="Y71" s="187">
        <f>IFERROR(X71/P71,"-")</f>
        <v>47600</v>
      </c>
      <c r="Z71" s="187">
        <f>IFERROR(X71/V71,"-")</f>
        <v>119000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>
        <v>2</v>
      </c>
      <c r="BF71" s="113">
        <f>IF(P71=0,"",IF(BE71=0,"",(BE71/P71)))</f>
        <v>0.4</v>
      </c>
      <c r="BG71" s="112">
        <v>1</v>
      </c>
      <c r="BH71" s="114">
        <f>IFERROR(BG71/BE71,"-")</f>
        <v>0.5</v>
      </c>
      <c r="BI71" s="115">
        <v>8000</v>
      </c>
      <c r="BJ71" s="116">
        <f>IFERROR(BI71/BE71,"-")</f>
        <v>4000</v>
      </c>
      <c r="BK71" s="117"/>
      <c r="BL71" s="117">
        <v>1</v>
      </c>
      <c r="BM71" s="117"/>
      <c r="BN71" s="119">
        <v>1</v>
      </c>
      <c r="BO71" s="120">
        <f>IF(P71=0,"",IF(BN71=0,"",(BN71/P71)))</f>
        <v>0.2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>
        <v>2</v>
      </c>
      <c r="CG71" s="134">
        <f>IF(P71=0,"",IF(CF71=0,"",(CF71/P71)))</f>
        <v>0.4</v>
      </c>
      <c r="CH71" s="135">
        <v>1</v>
      </c>
      <c r="CI71" s="136">
        <f>IFERROR(CH71/CF71,"-")</f>
        <v>0.5</v>
      </c>
      <c r="CJ71" s="137">
        <v>230000</v>
      </c>
      <c r="CK71" s="138">
        <f>IFERROR(CJ71/CF71,"-")</f>
        <v>115000</v>
      </c>
      <c r="CL71" s="139"/>
      <c r="CM71" s="139"/>
      <c r="CN71" s="139">
        <v>1</v>
      </c>
      <c r="CO71" s="140">
        <v>2</v>
      </c>
      <c r="CP71" s="141">
        <v>238000</v>
      </c>
      <c r="CQ71" s="141">
        <v>230000</v>
      </c>
      <c r="CR71" s="141"/>
      <c r="CS71" s="142" t="str">
        <f>IF(AND(CQ71=0,CR71=0),"",IF(AND(CQ71&lt;=100000,CR71&lt;=100000),"",IF(CQ71/CP71&gt;0.7,"男高",IF(CR71/CP71&gt;0.7,"女高",""))))</f>
        <v>男高</v>
      </c>
    </row>
    <row r="72" spans="1:98">
      <c r="A72" s="80">
        <f>AB72</f>
        <v>3</v>
      </c>
      <c r="B72" s="203" t="s">
        <v>192</v>
      </c>
      <c r="C72" s="203"/>
      <c r="D72" s="203" t="s">
        <v>193</v>
      </c>
      <c r="E72" s="203" t="s">
        <v>62</v>
      </c>
      <c r="F72" s="203" t="s">
        <v>63</v>
      </c>
      <c r="G72" s="203" t="s">
        <v>103</v>
      </c>
      <c r="H72" s="90" t="s">
        <v>194</v>
      </c>
      <c r="I72" s="205" t="s">
        <v>95</v>
      </c>
      <c r="J72" s="188">
        <v>450000</v>
      </c>
      <c r="K72" s="81">
        <v>30</v>
      </c>
      <c r="L72" s="81">
        <v>0</v>
      </c>
      <c r="M72" s="81">
        <v>95</v>
      </c>
      <c r="N72" s="91">
        <v>18</v>
      </c>
      <c r="O72" s="92">
        <v>0</v>
      </c>
      <c r="P72" s="93">
        <f>N72+O72</f>
        <v>18</v>
      </c>
      <c r="Q72" s="82">
        <f>IFERROR(P72/M72,"-")</f>
        <v>0.18947368421053</v>
      </c>
      <c r="R72" s="81">
        <v>2</v>
      </c>
      <c r="S72" s="81">
        <v>7</v>
      </c>
      <c r="T72" s="82">
        <f>IFERROR(S72/(O72+P72),"-")</f>
        <v>0.38888888888889</v>
      </c>
      <c r="U72" s="182">
        <f>IFERROR(J72/SUM(P72:P73),"-")</f>
        <v>12500</v>
      </c>
      <c r="V72" s="84">
        <v>6</v>
      </c>
      <c r="W72" s="82">
        <f>IF(P72=0,"-",V72/P72)</f>
        <v>0.33333333333333</v>
      </c>
      <c r="X72" s="186">
        <v>417000</v>
      </c>
      <c r="Y72" s="187">
        <f>IFERROR(X72/P72,"-")</f>
        <v>23166.666666667</v>
      </c>
      <c r="Z72" s="187">
        <f>IFERROR(X72/V72,"-")</f>
        <v>69500</v>
      </c>
      <c r="AA72" s="188">
        <f>SUM(X72:X73)-SUM(J72:J73)</f>
        <v>900000</v>
      </c>
      <c r="AB72" s="85">
        <f>SUM(X72:X73)/SUM(J72:J73)</f>
        <v>3</v>
      </c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>
        <v>2</v>
      </c>
      <c r="AN72" s="101">
        <f>IF(P72=0,"",IF(AM72=0,"",(AM72/P72)))</f>
        <v>0.11111111111111</v>
      </c>
      <c r="AO72" s="100">
        <v>1</v>
      </c>
      <c r="AP72" s="102">
        <f>IFERROR(AP72/AM72,"-")</f>
        <v>0</v>
      </c>
      <c r="AQ72" s="103">
        <v>250000</v>
      </c>
      <c r="AR72" s="104">
        <f>IFERROR(AQ72/AM72,"-")</f>
        <v>125000</v>
      </c>
      <c r="AS72" s="105"/>
      <c r="AT72" s="105"/>
      <c r="AU72" s="105">
        <v>1</v>
      </c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4</v>
      </c>
      <c r="BF72" s="113">
        <f>IF(P72=0,"",IF(BE72=0,"",(BE72/P72)))</f>
        <v>0.22222222222222</v>
      </c>
      <c r="BG72" s="112">
        <v>1</v>
      </c>
      <c r="BH72" s="114">
        <f>IFERROR(BG72/BE72,"-")</f>
        <v>0.25</v>
      </c>
      <c r="BI72" s="115">
        <v>100000</v>
      </c>
      <c r="BJ72" s="116">
        <f>IFERROR(BI72/BE72,"-")</f>
        <v>25000</v>
      </c>
      <c r="BK72" s="117"/>
      <c r="BL72" s="117"/>
      <c r="BM72" s="117">
        <v>1</v>
      </c>
      <c r="BN72" s="119">
        <v>7</v>
      </c>
      <c r="BO72" s="120">
        <f>IF(P72=0,"",IF(BN72=0,"",(BN72/P72)))</f>
        <v>0.38888888888889</v>
      </c>
      <c r="BP72" s="121">
        <v>2</v>
      </c>
      <c r="BQ72" s="122">
        <f>IFERROR(BP72/BN72,"-")</f>
        <v>0.28571428571429</v>
      </c>
      <c r="BR72" s="123">
        <v>28000</v>
      </c>
      <c r="BS72" s="124">
        <f>IFERROR(BR72/BN72,"-")</f>
        <v>4000</v>
      </c>
      <c r="BT72" s="125">
        <v>1</v>
      </c>
      <c r="BU72" s="125"/>
      <c r="BV72" s="125">
        <v>1</v>
      </c>
      <c r="BW72" s="126">
        <v>5</v>
      </c>
      <c r="BX72" s="127">
        <f>IF(P72=0,"",IF(BW72=0,"",(BW72/P72)))</f>
        <v>0.27777777777778</v>
      </c>
      <c r="BY72" s="128">
        <v>2</v>
      </c>
      <c r="BZ72" s="129">
        <f>IFERROR(BY72/BW72,"-")</f>
        <v>0.4</v>
      </c>
      <c r="CA72" s="130">
        <v>39000</v>
      </c>
      <c r="CB72" s="131">
        <f>IFERROR(CA72/BW72,"-")</f>
        <v>7800</v>
      </c>
      <c r="CC72" s="132">
        <v>1</v>
      </c>
      <c r="CD72" s="132"/>
      <c r="CE72" s="132">
        <v>1</v>
      </c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6</v>
      </c>
      <c r="CP72" s="141">
        <v>417000</v>
      </c>
      <c r="CQ72" s="141">
        <v>250000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195</v>
      </c>
      <c r="C73" s="203"/>
      <c r="D73" s="203" t="s">
        <v>193</v>
      </c>
      <c r="E73" s="203" t="s">
        <v>62</v>
      </c>
      <c r="F73" s="203" t="s">
        <v>68</v>
      </c>
      <c r="G73" s="203"/>
      <c r="H73" s="90"/>
      <c r="I73" s="90"/>
      <c r="J73" s="188"/>
      <c r="K73" s="81">
        <v>58</v>
      </c>
      <c r="L73" s="81">
        <v>46</v>
      </c>
      <c r="M73" s="81">
        <v>54</v>
      </c>
      <c r="N73" s="91">
        <v>18</v>
      </c>
      <c r="O73" s="92">
        <v>0</v>
      </c>
      <c r="P73" s="93">
        <f>N73+O73</f>
        <v>18</v>
      </c>
      <c r="Q73" s="82">
        <f>IFERROR(P73/M73,"-")</f>
        <v>0.33333333333333</v>
      </c>
      <c r="R73" s="81">
        <v>5</v>
      </c>
      <c r="S73" s="81">
        <v>1</v>
      </c>
      <c r="T73" s="82">
        <f>IFERROR(S73/(O73+P73),"-")</f>
        <v>0.055555555555556</v>
      </c>
      <c r="U73" s="182"/>
      <c r="V73" s="84">
        <v>4</v>
      </c>
      <c r="W73" s="82">
        <f>IF(P73=0,"-",V73/P73)</f>
        <v>0.22222222222222</v>
      </c>
      <c r="X73" s="186">
        <v>933000</v>
      </c>
      <c r="Y73" s="187">
        <f>IFERROR(X73/P73,"-")</f>
        <v>51833.333333333</v>
      </c>
      <c r="Z73" s="187">
        <f>IFERROR(X73/V73,"-")</f>
        <v>233250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3</v>
      </c>
      <c r="BF73" s="113">
        <f>IF(P73=0,"",IF(BE73=0,"",(BE73/P73)))</f>
        <v>0.16666666666667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>
        <v>6</v>
      </c>
      <c r="BO73" s="120">
        <f>IF(P73=0,"",IF(BN73=0,"",(BN73/P73)))</f>
        <v>0.33333333333333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>
        <v>9</v>
      </c>
      <c r="BX73" s="127">
        <f>IF(P73=0,"",IF(BW73=0,"",(BW73/P73)))</f>
        <v>0.5</v>
      </c>
      <c r="BY73" s="128">
        <v>4</v>
      </c>
      <c r="BZ73" s="129">
        <f>IFERROR(BY73/BW73,"-")</f>
        <v>0.44444444444444</v>
      </c>
      <c r="CA73" s="130">
        <v>933000</v>
      </c>
      <c r="CB73" s="131">
        <f>IFERROR(CA73/BW73,"-")</f>
        <v>103666.66666667</v>
      </c>
      <c r="CC73" s="132"/>
      <c r="CD73" s="132"/>
      <c r="CE73" s="132">
        <v>4</v>
      </c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4</v>
      </c>
      <c r="CP73" s="141">
        <v>933000</v>
      </c>
      <c r="CQ73" s="141">
        <v>482000</v>
      </c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>
        <f>AB74</f>
        <v>4.6733333333333</v>
      </c>
      <c r="B74" s="203" t="s">
        <v>196</v>
      </c>
      <c r="C74" s="203"/>
      <c r="D74" s="203" t="s">
        <v>148</v>
      </c>
      <c r="E74" s="203" t="s">
        <v>149</v>
      </c>
      <c r="F74" s="203" t="s">
        <v>63</v>
      </c>
      <c r="G74" s="203" t="s">
        <v>197</v>
      </c>
      <c r="H74" s="90" t="s">
        <v>137</v>
      </c>
      <c r="I74" s="90"/>
      <c r="J74" s="188">
        <v>300000</v>
      </c>
      <c r="K74" s="81">
        <v>4</v>
      </c>
      <c r="L74" s="81">
        <v>0</v>
      </c>
      <c r="M74" s="81">
        <v>12</v>
      </c>
      <c r="N74" s="91">
        <v>1</v>
      </c>
      <c r="O74" s="92">
        <v>0</v>
      </c>
      <c r="P74" s="93">
        <f>N74+O74</f>
        <v>1</v>
      </c>
      <c r="Q74" s="82">
        <f>IFERROR(P74/M74,"-")</f>
        <v>0.083333333333333</v>
      </c>
      <c r="R74" s="81">
        <v>1</v>
      </c>
      <c r="S74" s="81">
        <v>0</v>
      </c>
      <c r="T74" s="82">
        <f>IFERROR(S74/(O74+P74),"-")</f>
        <v>0</v>
      </c>
      <c r="U74" s="182">
        <f>IFERROR(J74/SUM(P74:P87),"-")</f>
        <v>11538.461538462</v>
      </c>
      <c r="V74" s="84">
        <v>1</v>
      </c>
      <c r="W74" s="82">
        <f>IF(P74=0,"-",V74/P74)</f>
        <v>1</v>
      </c>
      <c r="X74" s="186">
        <v>830000</v>
      </c>
      <c r="Y74" s="187">
        <f>IFERROR(X74/P74,"-")</f>
        <v>830000</v>
      </c>
      <c r="Z74" s="187">
        <f>IFERROR(X74/V74,"-")</f>
        <v>830000</v>
      </c>
      <c r="AA74" s="188">
        <f>SUM(X74:X87)-SUM(J74:J87)</f>
        <v>1102000</v>
      </c>
      <c r="AB74" s="85">
        <f>SUM(X74:X87)/SUM(J74:J87)</f>
        <v>4.6733333333333</v>
      </c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/>
      <c r="BO74" s="120">
        <f>IF(P74=0,"",IF(BN74=0,"",(BN74/P74)))</f>
        <v>0</v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>
        <v>1</v>
      </c>
      <c r="BX74" s="127">
        <f>IF(P74=0,"",IF(BW74=0,"",(BW74/P74)))</f>
        <v>1</v>
      </c>
      <c r="BY74" s="128">
        <v>1</v>
      </c>
      <c r="BZ74" s="129">
        <f>IFERROR(BY74/BW74,"-")</f>
        <v>1</v>
      </c>
      <c r="CA74" s="130">
        <v>830000</v>
      </c>
      <c r="CB74" s="131">
        <f>IFERROR(CA74/BW74,"-")</f>
        <v>830000</v>
      </c>
      <c r="CC74" s="132"/>
      <c r="CD74" s="132"/>
      <c r="CE74" s="132">
        <v>1</v>
      </c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1</v>
      </c>
      <c r="CP74" s="141">
        <v>830000</v>
      </c>
      <c r="CQ74" s="141">
        <v>830000</v>
      </c>
      <c r="CR74" s="141"/>
      <c r="CS74" s="142" t="str">
        <f>IF(AND(CQ74=0,CR74=0),"",IF(AND(CQ74&lt;=100000,CR74&lt;=100000),"",IF(CQ74/CP74&gt;0.7,"男高",IF(CR74/CP74&gt;0.7,"女高",""))))</f>
        <v>男高</v>
      </c>
    </row>
    <row r="75" spans="1:98">
      <c r="A75" s="80"/>
      <c r="B75" s="203" t="s">
        <v>198</v>
      </c>
      <c r="C75" s="203"/>
      <c r="D75" s="203" t="s">
        <v>153</v>
      </c>
      <c r="E75" s="203" t="s">
        <v>154</v>
      </c>
      <c r="F75" s="203" t="s">
        <v>63</v>
      </c>
      <c r="G75" s="203" t="s">
        <v>199</v>
      </c>
      <c r="H75" s="90" t="s">
        <v>137</v>
      </c>
      <c r="I75" s="90"/>
      <c r="J75" s="188"/>
      <c r="K75" s="81">
        <v>1</v>
      </c>
      <c r="L75" s="81">
        <v>0</v>
      </c>
      <c r="M75" s="81">
        <v>7</v>
      </c>
      <c r="N75" s="91">
        <v>0</v>
      </c>
      <c r="O75" s="92">
        <v>0</v>
      </c>
      <c r="P75" s="93">
        <f>N75+O75</f>
        <v>0</v>
      </c>
      <c r="Q75" s="82">
        <f>IFERROR(P75/M75,"-")</f>
        <v>0</v>
      </c>
      <c r="R75" s="81">
        <v>0</v>
      </c>
      <c r="S75" s="81">
        <v>0</v>
      </c>
      <c r="T75" s="82" t="str">
        <f>IFERROR(S75/(O75+P75),"-")</f>
        <v>-</v>
      </c>
      <c r="U75" s="182"/>
      <c r="V75" s="84">
        <v>0</v>
      </c>
      <c r="W75" s="82" t="str">
        <f>IF(P75=0,"-",V75/P75)</f>
        <v>-</v>
      </c>
      <c r="X75" s="186">
        <v>0</v>
      </c>
      <c r="Y75" s="187" t="str">
        <f>IFERROR(X75/P75,"-")</f>
        <v>-</v>
      </c>
      <c r="Z75" s="187" t="str">
        <f>IFERROR(X75/V75,"-")</f>
        <v>-</v>
      </c>
      <c r="AA75" s="188"/>
      <c r="AB75" s="85"/>
      <c r="AC75" s="79"/>
      <c r="AD75" s="94"/>
      <c r="AE75" s="95" t="str">
        <f>IF(P75=0,"",IF(AD75=0,"",(AD75/P75)))</f>
        <v/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 t="str">
        <f>IF(P75=0,"",IF(AM75=0,"",(AM75/P75)))</f>
        <v/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 t="str">
        <f>IF(P75=0,"",IF(AV75=0,"",(AV75/P75)))</f>
        <v/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 t="str">
        <f>IF(P75=0,"",IF(BE75=0,"",(BE75/P75)))</f>
        <v/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 t="str">
        <f>IF(P75=0,"",IF(BN75=0,"",(BN75/P75)))</f>
        <v/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 t="str">
        <f>IF(P75=0,"",IF(BW75=0,"",(BW75/P75)))</f>
        <v/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 t="str">
        <f>IF(P75=0,"",IF(CF75=0,"",(CF75/P75)))</f>
        <v/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200</v>
      </c>
      <c r="C76" s="203"/>
      <c r="D76" s="203" t="s">
        <v>157</v>
      </c>
      <c r="E76" s="203" t="s">
        <v>158</v>
      </c>
      <c r="F76" s="203" t="s">
        <v>63</v>
      </c>
      <c r="G76" s="203" t="s">
        <v>201</v>
      </c>
      <c r="H76" s="90" t="s">
        <v>137</v>
      </c>
      <c r="I76" s="90"/>
      <c r="J76" s="188"/>
      <c r="K76" s="81">
        <v>0</v>
      </c>
      <c r="L76" s="81">
        <v>0</v>
      </c>
      <c r="M76" s="81">
        <v>3</v>
      </c>
      <c r="N76" s="91">
        <v>0</v>
      </c>
      <c r="O76" s="92">
        <v>0</v>
      </c>
      <c r="P76" s="93">
        <f>N76+O76</f>
        <v>0</v>
      </c>
      <c r="Q76" s="82">
        <f>IFERROR(P76/M76,"-")</f>
        <v>0</v>
      </c>
      <c r="R76" s="81">
        <v>0</v>
      </c>
      <c r="S76" s="81">
        <v>0</v>
      </c>
      <c r="T76" s="82" t="str">
        <f>IFERROR(S76/(O76+P76),"-")</f>
        <v>-</v>
      </c>
      <c r="U76" s="182"/>
      <c r="V76" s="84">
        <v>0</v>
      </c>
      <c r="W76" s="82" t="str">
        <f>IF(P76=0,"-",V76/P76)</f>
        <v>-</v>
      </c>
      <c r="X76" s="186">
        <v>0</v>
      </c>
      <c r="Y76" s="187" t="str">
        <f>IFERROR(X76/P76,"-")</f>
        <v>-</v>
      </c>
      <c r="Z76" s="187" t="str">
        <f>IFERROR(X76/V76,"-")</f>
        <v>-</v>
      </c>
      <c r="AA76" s="188"/>
      <c r="AB76" s="85"/>
      <c r="AC76" s="79"/>
      <c r="AD76" s="94"/>
      <c r="AE76" s="95" t="str">
        <f>IF(P76=0,"",IF(AD76=0,"",(AD76/P76)))</f>
        <v/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 t="str">
        <f>IF(P76=0,"",IF(AM76=0,"",(AM76/P76)))</f>
        <v/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 t="str">
        <f>IF(P76=0,"",IF(AV76=0,"",(AV76/P76)))</f>
        <v/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 t="str">
        <f>IF(P76=0,"",IF(BE76=0,"",(BE76/P76)))</f>
        <v/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 t="str">
        <f>IF(P76=0,"",IF(BN76=0,"",(BN76/P76)))</f>
        <v/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/>
      <c r="BX76" s="127" t="str">
        <f>IF(P76=0,"",IF(BW76=0,"",(BW76/P76)))</f>
        <v/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 t="str">
        <f>IF(P76=0,"",IF(CF76=0,"",(CF76/P76)))</f>
        <v/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202</v>
      </c>
      <c r="C77" s="203"/>
      <c r="D77" s="203" t="s">
        <v>161</v>
      </c>
      <c r="E77" s="203" t="s">
        <v>162</v>
      </c>
      <c r="F77" s="203" t="s">
        <v>63</v>
      </c>
      <c r="G77" s="203" t="s">
        <v>203</v>
      </c>
      <c r="H77" s="90" t="s">
        <v>137</v>
      </c>
      <c r="I77" s="90"/>
      <c r="J77" s="188"/>
      <c r="K77" s="81">
        <v>2</v>
      </c>
      <c r="L77" s="81">
        <v>0</v>
      </c>
      <c r="M77" s="81">
        <v>7</v>
      </c>
      <c r="N77" s="91">
        <v>1</v>
      </c>
      <c r="O77" s="92">
        <v>0</v>
      </c>
      <c r="P77" s="93">
        <f>N77+O77</f>
        <v>1</v>
      </c>
      <c r="Q77" s="82">
        <f>IFERROR(P77/M77,"-")</f>
        <v>0.14285714285714</v>
      </c>
      <c r="R77" s="81">
        <v>0</v>
      </c>
      <c r="S77" s="81">
        <v>1</v>
      </c>
      <c r="T77" s="82">
        <f>IFERROR(S77/(O77+P77),"-")</f>
        <v>1</v>
      </c>
      <c r="U77" s="182"/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>
        <v>1</v>
      </c>
      <c r="AN77" s="101">
        <f>IF(P77=0,"",IF(AM77=0,"",(AM77/P77)))</f>
        <v>1</v>
      </c>
      <c r="AO77" s="100"/>
      <c r="AP77" s="102">
        <f>IFERROR(AP77/AM77,"-")</f>
        <v>0</v>
      </c>
      <c r="AQ77" s="103"/>
      <c r="AR77" s="104">
        <f>IFERROR(AQ77/AM77,"-")</f>
        <v>0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/>
      <c r="BO77" s="120">
        <f>IF(P77=0,"",IF(BN77=0,"",(BN77/P77)))</f>
        <v>0</v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204</v>
      </c>
      <c r="C78" s="203"/>
      <c r="D78" s="203" t="s">
        <v>148</v>
      </c>
      <c r="E78" s="203" t="s">
        <v>149</v>
      </c>
      <c r="F78" s="203" t="s">
        <v>63</v>
      </c>
      <c r="G78" s="203" t="s">
        <v>205</v>
      </c>
      <c r="H78" s="90" t="s">
        <v>137</v>
      </c>
      <c r="I78" s="90"/>
      <c r="J78" s="188"/>
      <c r="K78" s="81">
        <v>2</v>
      </c>
      <c r="L78" s="81">
        <v>0</v>
      </c>
      <c r="M78" s="81">
        <v>5</v>
      </c>
      <c r="N78" s="91">
        <v>2</v>
      </c>
      <c r="O78" s="92">
        <v>0</v>
      </c>
      <c r="P78" s="93">
        <f>N78+O78</f>
        <v>2</v>
      </c>
      <c r="Q78" s="82">
        <f>IFERROR(P78/M78,"-")</f>
        <v>0.4</v>
      </c>
      <c r="R78" s="81">
        <v>1</v>
      </c>
      <c r="S78" s="81">
        <v>0</v>
      </c>
      <c r="T78" s="82">
        <f>IFERROR(S78/(O78+P78),"-")</f>
        <v>0</v>
      </c>
      <c r="U78" s="182"/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/>
      <c r="AB78" s="85"/>
      <c r="AC78" s="79"/>
      <c r="AD78" s="94">
        <v>1</v>
      </c>
      <c r="AE78" s="95">
        <f>IF(P78=0,"",IF(AD78=0,"",(AD78/P78)))</f>
        <v>0.5</v>
      </c>
      <c r="AF78" s="94"/>
      <c r="AG78" s="96">
        <f>IFERROR(AF78/AD78,"-")</f>
        <v>0</v>
      </c>
      <c r="AH78" s="97"/>
      <c r="AI78" s="98">
        <f>IFERROR(AH78/AD78,"-")</f>
        <v>0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>
        <f>IF(P78=0,"",IF(BE78=0,"",(BE78/P78)))</f>
        <v>0</v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>
        <v>1</v>
      </c>
      <c r="BO78" s="120">
        <f>IF(P78=0,"",IF(BN78=0,"",(BN78/P78)))</f>
        <v>0.5</v>
      </c>
      <c r="BP78" s="121"/>
      <c r="BQ78" s="122">
        <f>IFERROR(BP78/BN78,"-")</f>
        <v>0</v>
      </c>
      <c r="BR78" s="123"/>
      <c r="BS78" s="124">
        <f>IFERROR(BR78/BN78,"-")</f>
        <v>0</v>
      </c>
      <c r="BT78" s="125"/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206</v>
      </c>
      <c r="C79" s="203"/>
      <c r="D79" s="203" t="s">
        <v>207</v>
      </c>
      <c r="E79" s="203" t="s">
        <v>154</v>
      </c>
      <c r="F79" s="203" t="s">
        <v>63</v>
      </c>
      <c r="G79" s="203" t="s">
        <v>208</v>
      </c>
      <c r="H79" s="90" t="s">
        <v>137</v>
      </c>
      <c r="I79" s="90"/>
      <c r="J79" s="188"/>
      <c r="K79" s="81">
        <v>0</v>
      </c>
      <c r="L79" s="81">
        <v>0</v>
      </c>
      <c r="M79" s="81">
        <v>5</v>
      </c>
      <c r="N79" s="91">
        <v>0</v>
      </c>
      <c r="O79" s="92">
        <v>0</v>
      </c>
      <c r="P79" s="93">
        <f>N79+O79</f>
        <v>0</v>
      </c>
      <c r="Q79" s="82">
        <f>IFERROR(P79/M79,"-")</f>
        <v>0</v>
      </c>
      <c r="R79" s="81">
        <v>0</v>
      </c>
      <c r="S79" s="81">
        <v>0</v>
      </c>
      <c r="T79" s="82" t="str">
        <f>IFERROR(S79/(O79+P79),"-")</f>
        <v>-</v>
      </c>
      <c r="U79" s="182"/>
      <c r="V79" s="84">
        <v>0</v>
      </c>
      <c r="W79" s="82" t="str">
        <f>IF(P79=0,"-",V79/P79)</f>
        <v>-</v>
      </c>
      <c r="X79" s="186">
        <v>0</v>
      </c>
      <c r="Y79" s="187" t="str">
        <f>IFERROR(X79/P79,"-")</f>
        <v>-</v>
      </c>
      <c r="Z79" s="187" t="str">
        <f>IFERROR(X79/V79,"-")</f>
        <v>-</v>
      </c>
      <c r="AA79" s="188"/>
      <c r="AB79" s="85"/>
      <c r="AC79" s="79"/>
      <c r="AD79" s="94"/>
      <c r="AE79" s="95" t="str">
        <f>IF(P79=0,"",IF(AD79=0,"",(AD79/P79)))</f>
        <v/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 t="str">
        <f>IF(P79=0,"",IF(AM79=0,"",(AM79/P79)))</f>
        <v/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 t="str">
        <f>IF(P79=0,"",IF(AV79=0,"",(AV79/P79)))</f>
        <v/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 t="str">
        <f>IF(P79=0,"",IF(BE79=0,"",(BE79/P79)))</f>
        <v/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/>
      <c r="BO79" s="120" t="str">
        <f>IF(P79=0,"",IF(BN79=0,"",(BN79/P79)))</f>
        <v/>
      </c>
      <c r="BP79" s="121"/>
      <c r="BQ79" s="122" t="str">
        <f>IFERROR(BP79/BN79,"-")</f>
        <v>-</v>
      </c>
      <c r="BR79" s="123"/>
      <c r="BS79" s="124" t="str">
        <f>IFERROR(BR79/BN79,"-")</f>
        <v>-</v>
      </c>
      <c r="BT79" s="125"/>
      <c r="BU79" s="125"/>
      <c r="BV79" s="125"/>
      <c r="BW79" s="126"/>
      <c r="BX79" s="127" t="str">
        <f>IF(P79=0,"",IF(BW79=0,"",(BW79/P79)))</f>
        <v/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 t="str">
        <f>IF(P79=0,"",IF(CF79=0,"",(CF79/P79)))</f>
        <v/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209</v>
      </c>
      <c r="C80" s="203"/>
      <c r="D80" s="203" t="s">
        <v>157</v>
      </c>
      <c r="E80" s="203" t="s">
        <v>158</v>
      </c>
      <c r="F80" s="203" t="s">
        <v>63</v>
      </c>
      <c r="G80" s="203" t="s">
        <v>210</v>
      </c>
      <c r="H80" s="90" t="s">
        <v>137</v>
      </c>
      <c r="I80" s="90"/>
      <c r="J80" s="188"/>
      <c r="K80" s="81">
        <v>2</v>
      </c>
      <c r="L80" s="81">
        <v>0</v>
      </c>
      <c r="M80" s="81">
        <v>7</v>
      </c>
      <c r="N80" s="91">
        <v>1</v>
      </c>
      <c r="O80" s="92">
        <v>0</v>
      </c>
      <c r="P80" s="93">
        <f>N80+O80</f>
        <v>1</v>
      </c>
      <c r="Q80" s="82">
        <f>IFERROR(P80/M80,"-")</f>
        <v>0.14285714285714</v>
      </c>
      <c r="R80" s="81">
        <v>0</v>
      </c>
      <c r="S80" s="81">
        <v>0</v>
      </c>
      <c r="T80" s="82">
        <f>IFERROR(S80/(O80+P80),"-")</f>
        <v>0</v>
      </c>
      <c r="U80" s="182"/>
      <c r="V80" s="84">
        <v>0</v>
      </c>
      <c r="W80" s="82">
        <f>IF(P80=0,"-",V80/P80)</f>
        <v>0</v>
      </c>
      <c r="X80" s="186">
        <v>0</v>
      </c>
      <c r="Y80" s="187">
        <f>IFERROR(X80/P80,"-")</f>
        <v>0</v>
      </c>
      <c r="Z80" s="187" t="str">
        <f>IFERROR(X80/V80,"-")</f>
        <v>-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>
        <v>1</v>
      </c>
      <c r="BF80" s="113">
        <f>IF(P80=0,"",IF(BE80=0,"",(BE80/P80)))</f>
        <v>1</v>
      </c>
      <c r="BG80" s="112"/>
      <c r="BH80" s="114">
        <f>IFERROR(BG80/BE80,"-")</f>
        <v>0</v>
      </c>
      <c r="BI80" s="115"/>
      <c r="BJ80" s="116">
        <f>IFERROR(BI80/BE80,"-")</f>
        <v>0</v>
      </c>
      <c r="BK80" s="117"/>
      <c r="BL80" s="117"/>
      <c r="BM80" s="117"/>
      <c r="BN80" s="119"/>
      <c r="BO80" s="120">
        <f>IF(P80=0,"",IF(BN80=0,"",(BN80/P80)))</f>
        <v>0</v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/>
      <c r="BX80" s="127">
        <f>IF(P80=0,"",IF(BW80=0,"",(BW80/P80)))</f>
        <v>0</v>
      </c>
      <c r="BY80" s="128"/>
      <c r="BZ80" s="129" t="str">
        <f>IFERROR(BY80/BW80,"-")</f>
        <v>-</v>
      </c>
      <c r="CA80" s="130"/>
      <c r="CB80" s="131" t="str">
        <f>IFERROR(CA80/BW80,"-")</f>
        <v>-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/>
      <c r="B81" s="203" t="s">
        <v>211</v>
      </c>
      <c r="C81" s="203"/>
      <c r="D81" s="203" t="s">
        <v>161</v>
      </c>
      <c r="E81" s="203" t="s">
        <v>162</v>
      </c>
      <c r="F81" s="203" t="s">
        <v>63</v>
      </c>
      <c r="G81" s="203" t="s">
        <v>212</v>
      </c>
      <c r="H81" s="90" t="s">
        <v>137</v>
      </c>
      <c r="I81" s="90"/>
      <c r="J81" s="188"/>
      <c r="K81" s="81">
        <v>2</v>
      </c>
      <c r="L81" s="81">
        <v>0</v>
      </c>
      <c r="M81" s="81">
        <v>9</v>
      </c>
      <c r="N81" s="91">
        <v>0</v>
      </c>
      <c r="O81" s="92">
        <v>0</v>
      </c>
      <c r="P81" s="93">
        <f>N81+O81</f>
        <v>0</v>
      </c>
      <c r="Q81" s="82">
        <f>IFERROR(P81/M81,"-")</f>
        <v>0</v>
      </c>
      <c r="R81" s="81">
        <v>0</v>
      </c>
      <c r="S81" s="81">
        <v>0</v>
      </c>
      <c r="T81" s="82" t="str">
        <f>IFERROR(S81/(O81+P81),"-")</f>
        <v>-</v>
      </c>
      <c r="U81" s="182"/>
      <c r="V81" s="84">
        <v>0</v>
      </c>
      <c r="W81" s="82" t="str">
        <f>IF(P81=0,"-",V81/P81)</f>
        <v>-</v>
      </c>
      <c r="X81" s="186">
        <v>0</v>
      </c>
      <c r="Y81" s="187" t="str">
        <f>IFERROR(X81/P81,"-")</f>
        <v>-</v>
      </c>
      <c r="Z81" s="187" t="str">
        <f>IFERROR(X81/V81,"-")</f>
        <v>-</v>
      </c>
      <c r="AA81" s="188"/>
      <c r="AB81" s="85"/>
      <c r="AC81" s="79"/>
      <c r="AD81" s="94"/>
      <c r="AE81" s="95" t="str">
        <f>IF(P81=0,"",IF(AD81=0,"",(AD81/P81)))</f>
        <v/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 t="str">
        <f>IF(P81=0,"",IF(AM81=0,"",(AM81/P81)))</f>
        <v/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 t="str">
        <f>IF(P81=0,"",IF(AV81=0,"",(AV81/P81)))</f>
        <v/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 t="str">
        <f>IF(P81=0,"",IF(BE81=0,"",(BE81/P81)))</f>
        <v/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/>
      <c r="BO81" s="120" t="str">
        <f>IF(P81=0,"",IF(BN81=0,"",(BN81/P81)))</f>
        <v/>
      </c>
      <c r="BP81" s="121"/>
      <c r="BQ81" s="122" t="str">
        <f>IFERROR(BP81/BN81,"-")</f>
        <v>-</v>
      </c>
      <c r="BR81" s="123"/>
      <c r="BS81" s="124" t="str">
        <f>IFERROR(BR81/BN81,"-")</f>
        <v>-</v>
      </c>
      <c r="BT81" s="125"/>
      <c r="BU81" s="125"/>
      <c r="BV81" s="125"/>
      <c r="BW81" s="126"/>
      <c r="BX81" s="127" t="str">
        <f>IF(P81=0,"",IF(BW81=0,"",(BW81/P81)))</f>
        <v/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 t="str">
        <f>IF(P81=0,"",IF(CF81=0,"",(CF81/P81)))</f>
        <v/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213</v>
      </c>
      <c r="C82" s="203"/>
      <c r="D82" s="203" t="s">
        <v>148</v>
      </c>
      <c r="E82" s="203" t="s">
        <v>149</v>
      </c>
      <c r="F82" s="203" t="s">
        <v>63</v>
      </c>
      <c r="G82" s="203" t="s">
        <v>214</v>
      </c>
      <c r="H82" s="90" t="s">
        <v>137</v>
      </c>
      <c r="I82" s="90"/>
      <c r="J82" s="188"/>
      <c r="K82" s="81">
        <v>6</v>
      </c>
      <c r="L82" s="81">
        <v>0</v>
      </c>
      <c r="M82" s="81">
        <v>19</v>
      </c>
      <c r="N82" s="91">
        <v>4</v>
      </c>
      <c r="O82" s="92">
        <v>0</v>
      </c>
      <c r="P82" s="93">
        <f>N82+O82</f>
        <v>4</v>
      </c>
      <c r="Q82" s="82">
        <f>IFERROR(P82/M82,"-")</f>
        <v>0.21052631578947</v>
      </c>
      <c r="R82" s="81">
        <v>0</v>
      </c>
      <c r="S82" s="81">
        <v>3</v>
      </c>
      <c r="T82" s="82">
        <f>IFERROR(S82/(O82+P82),"-")</f>
        <v>0.75</v>
      </c>
      <c r="U82" s="182"/>
      <c r="V82" s="84">
        <v>0</v>
      </c>
      <c r="W82" s="82">
        <f>IF(P82=0,"-",V82/P82)</f>
        <v>0</v>
      </c>
      <c r="X82" s="186">
        <v>0</v>
      </c>
      <c r="Y82" s="187">
        <f>IFERROR(X82/P82,"-")</f>
        <v>0</v>
      </c>
      <c r="Z82" s="187" t="str">
        <f>IFERROR(X82/V82,"-")</f>
        <v>-</v>
      </c>
      <c r="AA82" s="188"/>
      <c r="AB82" s="85"/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>
        <v>2</v>
      </c>
      <c r="AN82" s="101">
        <f>IF(P82=0,"",IF(AM82=0,"",(AM82/P82)))</f>
        <v>0.5</v>
      </c>
      <c r="AO82" s="100"/>
      <c r="AP82" s="102">
        <f>IFERROR(AP82/AM82,"-")</f>
        <v>0</v>
      </c>
      <c r="AQ82" s="103"/>
      <c r="AR82" s="104">
        <f>IFERROR(AQ82/AM82,"-")</f>
        <v>0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>
        <v>2</v>
      </c>
      <c r="BO82" s="120">
        <f>IF(P82=0,"",IF(BN82=0,"",(BN82/P82)))</f>
        <v>0.5</v>
      </c>
      <c r="BP82" s="121"/>
      <c r="BQ82" s="122">
        <f>IFERROR(BP82/BN82,"-")</f>
        <v>0</v>
      </c>
      <c r="BR82" s="123"/>
      <c r="BS82" s="124">
        <f>IFERROR(BR82/BN82,"-")</f>
        <v>0</v>
      </c>
      <c r="BT82" s="125"/>
      <c r="BU82" s="125"/>
      <c r="BV82" s="125"/>
      <c r="BW82" s="126"/>
      <c r="BX82" s="127">
        <f>IF(P82=0,"",IF(BW82=0,"",(BW82/P82)))</f>
        <v>0</v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0</v>
      </c>
      <c r="CP82" s="141">
        <v>0</v>
      </c>
      <c r="CQ82" s="141"/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215</v>
      </c>
      <c r="C83" s="203"/>
      <c r="D83" s="203" t="s">
        <v>153</v>
      </c>
      <c r="E83" s="203" t="s">
        <v>154</v>
      </c>
      <c r="F83" s="203" t="s">
        <v>63</v>
      </c>
      <c r="G83" s="203" t="s">
        <v>216</v>
      </c>
      <c r="H83" s="90" t="s">
        <v>137</v>
      </c>
      <c r="I83" s="90"/>
      <c r="J83" s="188"/>
      <c r="K83" s="81">
        <v>1</v>
      </c>
      <c r="L83" s="81">
        <v>0</v>
      </c>
      <c r="M83" s="81">
        <v>4</v>
      </c>
      <c r="N83" s="91">
        <v>0</v>
      </c>
      <c r="O83" s="92">
        <v>0</v>
      </c>
      <c r="P83" s="93">
        <f>N83+O83</f>
        <v>0</v>
      </c>
      <c r="Q83" s="82">
        <f>IFERROR(P83/M83,"-")</f>
        <v>0</v>
      </c>
      <c r="R83" s="81">
        <v>0</v>
      </c>
      <c r="S83" s="81">
        <v>0</v>
      </c>
      <c r="T83" s="82" t="str">
        <f>IFERROR(S83/(O83+P83),"-")</f>
        <v>-</v>
      </c>
      <c r="U83" s="182"/>
      <c r="V83" s="84">
        <v>0</v>
      </c>
      <c r="W83" s="82" t="str">
        <f>IF(P83=0,"-",V83/P83)</f>
        <v>-</v>
      </c>
      <c r="X83" s="186">
        <v>0</v>
      </c>
      <c r="Y83" s="187" t="str">
        <f>IFERROR(X83/P83,"-")</f>
        <v>-</v>
      </c>
      <c r="Z83" s="187" t="str">
        <f>IFERROR(X83/V83,"-")</f>
        <v>-</v>
      </c>
      <c r="AA83" s="188"/>
      <c r="AB83" s="85"/>
      <c r="AC83" s="79"/>
      <c r="AD83" s="94"/>
      <c r="AE83" s="95" t="str">
        <f>IF(P83=0,"",IF(AD83=0,"",(AD83/P83)))</f>
        <v/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 t="str">
        <f>IF(P83=0,"",IF(AM83=0,"",(AM83/P83)))</f>
        <v/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 t="str">
        <f>IF(P83=0,"",IF(AV83=0,"",(AV83/P83)))</f>
        <v/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/>
      <c r="BF83" s="113" t="str">
        <f>IF(P83=0,"",IF(BE83=0,"",(BE83/P83)))</f>
        <v/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/>
      <c r="BO83" s="120" t="str">
        <f>IF(P83=0,"",IF(BN83=0,"",(BN83/P83)))</f>
        <v/>
      </c>
      <c r="BP83" s="121"/>
      <c r="BQ83" s="122" t="str">
        <f>IFERROR(BP83/BN83,"-")</f>
        <v>-</v>
      </c>
      <c r="BR83" s="123"/>
      <c r="BS83" s="124" t="str">
        <f>IFERROR(BR83/BN83,"-")</f>
        <v>-</v>
      </c>
      <c r="BT83" s="125"/>
      <c r="BU83" s="125"/>
      <c r="BV83" s="125"/>
      <c r="BW83" s="126"/>
      <c r="BX83" s="127" t="str">
        <f>IF(P83=0,"",IF(BW83=0,"",(BW83/P83)))</f>
        <v/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 t="str">
        <f>IF(P83=0,"",IF(CF83=0,"",(CF83/P83)))</f>
        <v/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/>
      <c r="B84" s="203" t="s">
        <v>217</v>
      </c>
      <c r="C84" s="203"/>
      <c r="D84" s="203" t="s">
        <v>157</v>
      </c>
      <c r="E84" s="203" t="s">
        <v>158</v>
      </c>
      <c r="F84" s="203" t="s">
        <v>63</v>
      </c>
      <c r="G84" s="203" t="s">
        <v>218</v>
      </c>
      <c r="H84" s="90" t="s">
        <v>137</v>
      </c>
      <c r="I84" s="90"/>
      <c r="J84" s="188"/>
      <c r="K84" s="81">
        <v>2</v>
      </c>
      <c r="L84" s="81">
        <v>0</v>
      </c>
      <c r="M84" s="81">
        <v>8</v>
      </c>
      <c r="N84" s="91">
        <v>2</v>
      </c>
      <c r="O84" s="92">
        <v>0</v>
      </c>
      <c r="P84" s="93">
        <f>N84+O84</f>
        <v>2</v>
      </c>
      <c r="Q84" s="82">
        <f>IFERROR(P84/M84,"-")</f>
        <v>0.25</v>
      </c>
      <c r="R84" s="81">
        <v>0</v>
      </c>
      <c r="S84" s="81">
        <v>1</v>
      </c>
      <c r="T84" s="82">
        <f>IFERROR(S84/(O84+P84),"-")</f>
        <v>0.5</v>
      </c>
      <c r="U84" s="182"/>
      <c r="V84" s="84">
        <v>0</v>
      </c>
      <c r="W84" s="82">
        <f>IF(P84=0,"-",V84/P84)</f>
        <v>0</v>
      </c>
      <c r="X84" s="186">
        <v>0</v>
      </c>
      <c r="Y84" s="187">
        <f>IFERROR(X84/P84,"-")</f>
        <v>0</v>
      </c>
      <c r="Z84" s="187" t="str">
        <f>IFERROR(X84/V84,"-")</f>
        <v>-</v>
      </c>
      <c r="AA84" s="188"/>
      <c r="AB84" s="85"/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>
        <v>1</v>
      </c>
      <c r="BF84" s="113">
        <f>IF(P84=0,"",IF(BE84=0,"",(BE84/P84)))</f>
        <v>0.5</v>
      </c>
      <c r="BG84" s="112"/>
      <c r="BH84" s="114">
        <f>IFERROR(BG84/BE84,"-")</f>
        <v>0</v>
      </c>
      <c r="BI84" s="115"/>
      <c r="BJ84" s="116">
        <f>IFERROR(BI84/BE84,"-")</f>
        <v>0</v>
      </c>
      <c r="BK84" s="117"/>
      <c r="BL84" s="117"/>
      <c r="BM84" s="117"/>
      <c r="BN84" s="119">
        <v>1</v>
      </c>
      <c r="BO84" s="120">
        <f>IF(P84=0,"",IF(BN84=0,"",(BN84/P84)))</f>
        <v>0.5</v>
      </c>
      <c r="BP84" s="121"/>
      <c r="BQ84" s="122">
        <f>IFERROR(BP84/BN84,"-")</f>
        <v>0</v>
      </c>
      <c r="BR84" s="123"/>
      <c r="BS84" s="124">
        <f>IFERROR(BR84/BN84,"-")</f>
        <v>0</v>
      </c>
      <c r="BT84" s="125"/>
      <c r="BU84" s="125"/>
      <c r="BV84" s="125"/>
      <c r="BW84" s="126"/>
      <c r="BX84" s="127">
        <f>IF(P84=0,"",IF(BW84=0,"",(BW84/P84)))</f>
        <v>0</v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/>
      <c r="B85" s="203" t="s">
        <v>219</v>
      </c>
      <c r="C85" s="203"/>
      <c r="D85" s="203" t="s">
        <v>161</v>
      </c>
      <c r="E85" s="203" t="s">
        <v>162</v>
      </c>
      <c r="F85" s="203" t="s">
        <v>63</v>
      </c>
      <c r="G85" s="203" t="s">
        <v>220</v>
      </c>
      <c r="H85" s="90" t="s">
        <v>137</v>
      </c>
      <c r="I85" s="90"/>
      <c r="J85" s="188"/>
      <c r="K85" s="81">
        <v>4</v>
      </c>
      <c r="L85" s="81">
        <v>0</v>
      </c>
      <c r="M85" s="81">
        <v>7</v>
      </c>
      <c r="N85" s="91">
        <v>2</v>
      </c>
      <c r="O85" s="92">
        <v>0</v>
      </c>
      <c r="P85" s="93">
        <f>N85+O85</f>
        <v>2</v>
      </c>
      <c r="Q85" s="82">
        <f>IFERROR(P85/M85,"-")</f>
        <v>0.28571428571429</v>
      </c>
      <c r="R85" s="81">
        <v>0</v>
      </c>
      <c r="S85" s="81">
        <v>1</v>
      </c>
      <c r="T85" s="82">
        <f>IFERROR(S85/(O85+P85),"-")</f>
        <v>0.5</v>
      </c>
      <c r="U85" s="182"/>
      <c r="V85" s="84">
        <v>1</v>
      </c>
      <c r="W85" s="82">
        <f>IF(P85=0,"-",V85/P85)</f>
        <v>0.5</v>
      </c>
      <c r="X85" s="186">
        <v>5000</v>
      </c>
      <c r="Y85" s="187">
        <f>IFERROR(X85/P85,"-")</f>
        <v>2500</v>
      </c>
      <c r="Z85" s="187">
        <f>IFERROR(X85/V85,"-")</f>
        <v>5000</v>
      </c>
      <c r="AA85" s="188"/>
      <c r="AB85" s="85"/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>
        <v>1</v>
      </c>
      <c r="AN85" s="101">
        <f>IF(P85=0,"",IF(AM85=0,"",(AM85/P85)))</f>
        <v>0.5</v>
      </c>
      <c r="AO85" s="100">
        <v>1</v>
      </c>
      <c r="AP85" s="102">
        <f>IFERROR(AP85/AM85,"-")</f>
        <v>0</v>
      </c>
      <c r="AQ85" s="103">
        <v>5000</v>
      </c>
      <c r="AR85" s="104">
        <f>IFERROR(AQ85/AM85,"-")</f>
        <v>5000</v>
      </c>
      <c r="AS85" s="105">
        <v>1</v>
      </c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>
        <v>1</v>
      </c>
      <c r="BF85" s="113">
        <f>IF(P85=0,"",IF(BE85=0,"",(BE85/P85)))</f>
        <v>0.5</v>
      </c>
      <c r="BG85" s="112"/>
      <c r="BH85" s="114">
        <f>IFERROR(BG85/BE85,"-")</f>
        <v>0</v>
      </c>
      <c r="BI85" s="115"/>
      <c r="BJ85" s="116">
        <f>IFERROR(BI85/BE85,"-")</f>
        <v>0</v>
      </c>
      <c r="BK85" s="117"/>
      <c r="BL85" s="117"/>
      <c r="BM85" s="117"/>
      <c r="BN85" s="119"/>
      <c r="BO85" s="120">
        <f>IF(P85=0,"",IF(BN85=0,"",(BN85/P85)))</f>
        <v>0</v>
      </c>
      <c r="BP85" s="121"/>
      <c r="BQ85" s="122" t="str">
        <f>IFERROR(BP85/BN85,"-")</f>
        <v>-</v>
      </c>
      <c r="BR85" s="123"/>
      <c r="BS85" s="124" t="str">
        <f>IFERROR(BR85/BN85,"-")</f>
        <v>-</v>
      </c>
      <c r="BT85" s="125"/>
      <c r="BU85" s="125"/>
      <c r="BV85" s="125"/>
      <c r="BW85" s="126"/>
      <c r="BX85" s="127">
        <f>IF(P85=0,"",IF(BW85=0,"",(BW85/P85)))</f>
        <v>0</v>
      </c>
      <c r="BY85" s="128"/>
      <c r="BZ85" s="129" t="str">
        <f>IFERROR(BY85/BW85,"-")</f>
        <v>-</v>
      </c>
      <c r="CA85" s="130"/>
      <c r="CB85" s="131" t="str">
        <f>IFERROR(CA85/BW85,"-")</f>
        <v>-</v>
      </c>
      <c r="CC85" s="132"/>
      <c r="CD85" s="132"/>
      <c r="CE85" s="132"/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1</v>
      </c>
      <c r="CP85" s="141">
        <v>5000</v>
      </c>
      <c r="CQ85" s="141">
        <v>5000</v>
      </c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/>
      <c r="B86" s="203" t="s">
        <v>221</v>
      </c>
      <c r="C86" s="203"/>
      <c r="D86" s="203" t="s">
        <v>148</v>
      </c>
      <c r="E86" s="203" t="s">
        <v>149</v>
      </c>
      <c r="F86" s="203" t="s">
        <v>63</v>
      </c>
      <c r="G86" s="203" t="s">
        <v>222</v>
      </c>
      <c r="H86" s="90" t="s">
        <v>137</v>
      </c>
      <c r="I86" s="90"/>
      <c r="J86" s="188"/>
      <c r="K86" s="81">
        <v>2</v>
      </c>
      <c r="L86" s="81">
        <v>0</v>
      </c>
      <c r="M86" s="81">
        <v>15</v>
      </c>
      <c r="N86" s="91">
        <v>1</v>
      </c>
      <c r="O86" s="92">
        <v>0</v>
      </c>
      <c r="P86" s="93">
        <f>N86+O86</f>
        <v>1</v>
      </c>
      <c r="Q86" s="82">
        <f>IFERROR(P86/M86,"-")</f>
        <v>0.066666666666667</v>
      </c>
      <c r="R86" s="81">
        <v>0</v>
      </c>
      <c r="S86" s="81">
        <v>0</v>
      </c>
      <c r="T86" s="82">
        <f>IFERROR(S86/(O86+P86),"-")</f>
        <v>0</v>
      </c>
      <c r="U86" s="182"/>
      <c r="V86" s="84">
        <v>0</v>
      </c>
      <c r="W86" s="82">
        <f>IF(P86=0,"-",V86/P86)</f>
        <v>0</v>
      </c>
      <c r="X86" s="186">
        <v>0</v>
      </c>
      <c r="Y86" s="187">
        <f>IFERROR(X86/P86,"-")</f>
        <v>0</v>
      </c>
      <c r="Z86" s="187" t="str">
        <f>IFERROR(X86/V86,"-")</f>
        <v>-</v>
      </c>
      <c r="AA86" s="188"/>
      <c r="AB86" s="85"/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>
        <f>IF(P86=0,"",IF(AM86=0,"",(AM86/P86)))</f>
        <v>0</v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>
        <f>IF(P86=0,"",IF(AV86=0,"",(AV86/P86)))</f>
        <v>0</v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>
        <v>1</v>
      </c>
      <c r="BF86" s="113">
        <f>IF(P86=0,"",IF(BE86=0,"",(BE86/P86)))</f>
        <v>1</v>
      </c>
      <c r="BG86" s="112"/>
      <c r="BH86" s="114">
        <f>IFERROR(BG86/BE86,"-")</f>
        <v>0</v>
      </c>
      <c r="BI86" s="115"/>
      <c r="BJ86" s="116">
        <f>IFERROR(BI86/BE86,"-")</f>
        <v>0</v>
      </c>
      <c r="BK86" s="117"/>
      <c r="BL86" s="117"/>
      <c r="BM86" s="117"/>
      <c r="BN86" s="119"/>
      <c r="BO86" s="120">
        <f>IF(P86=0,"",IF(BN86=0,"",(BN86/P86)))</f>
        <v>0</v>
      </c>
      <c r="BP86" s="121"/>
      <c r="BQ86" s="122" t="str">
        <f>IFERROR(BP86/BN86,"-")</f>
        <v>-</v>
      </c>
      <c r="BR86" s="123"/>
      <c r="BS86" s="124" t="str">
        <f>IFERROR(BR86/BN86,"-")</f>
        <v>-</v>
      </c>
      <c r="BT86" s="125"/>
      <c r="BU86" s="125"/>
      <c r="BV86" s="125"/>
      <c r="BW86" s="126"/>
      <c r="BX86" s="127">
        <f>IF(P86=0,"",IF(BW86=0,"",(BW86/P86)))</f>
        <v>0</v>
      </c>
      <c r="BY86" s="128"/>
      <c r="BZ86" s="129" t="str">
        <f>IFERROR(BY86/BW86,"-")</f>
        <v>-</v>
      </c>
      <c r="CA86" s="130"/>
      <c r="CB86" s="131" t="str">
        <f>IFERROR(CA86/BW86,"-")</f>
        <v>-</v>
      </c>
      <c r="CC86" s="132"/>
      <c r="CD86" s="132"/>
      <c r="CE86" s="132"/>
      <c r="CF86" s="133"/>
      <c r="CG86" s="134">
        <f>IF(P86=0,"",IF(CF86=0,"",(CF86/P86)))</f>
        <v>0</v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0</v>
      </c>
      <c r="CP86" s="141">
        <v>0</v>
      </c>
      <c r="CQ86" s="141"/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/>
      <c r="B87" s="203" t="s">
        <v>223</v>
      </c>
      <c r="C87" s="203"/>
      <c r="D87" s="203" t="s">
        <v>180</v>
      </c>
      <c r="E87" s="203" t="s">
        <v>180</v>
      </c>
      <c r="F87" s="203" t="s">
        <v>68</v>
      </c>
      <c r="G87" s="203" t="s">
        <v>181</v>
      </c>
      <c r="H87" s="90"/>
      <c r="I87" s="90"/>
      <c r="J87" s="188"/>
      <c r="K87" s="81">
        <v>97</v>
      </c>
      <c r="L87" s="81">
        <v>53</v>
      </c>
      <c r="M87" s="81">
        <v>14</v>
      </c>
      <c r="N87" s="91">
        <v>12</v>
      </c>
      <c r="O87" s="92">
        <v>0</v>
      </c>
      <c r="P87" s="93">
        <f>N87+O87</f>
        <v>12</v>
      </c>
      <c r="Q87" s="82">
        <f>IFERROR(P87/M87,"-")</f>
        <v>0.85714285714286</v>
      </c>
      <c r="R87" s="81">
        <v>3</v>
      </c>
      <c r="S87" s="81">
        <v>5</v>
      </c>
      <c r="T87" s="82">
        <f>IFERROR(S87/(O87+P87),"-")</f>
        <v>0.41666666666667</v>
      </c>
      <c r="U87" s="182"/>
      <c r="V87" s="84">
        <v>5</v>
      </c>
      <c r="W87" s="82">
        <f>IF(P87=0,"-",V87/P87)</f>
        <v>0.41666666666667</v>
      </c>
      <c r="X87" s="186">
        <v>567000</v>
      </c>
      <c r="Y87" s="187">
        <f>IFERROR(X87/P87,"-")</f>
        <v>47250</v>
      </c>
      <c r="Z87" s="187">
        <f>IFERROR(X87/V87,"-")</f>
        <v>113400</v>
      </c>
      <c r="AA87" s="188"/>
      <c r="AB87" s="85"/>
      <c r="AC87" s="79"/>
      <c r="AD87" s="94"/>
      <c r="AE87" s="95">
        <f>IF(P87=0,"",IF(AD87=0,"",(AD87/P87)))</f>
        <v>0</v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>
        <v>1</v>
      </c>
      <c r="AN87" s="101">
        <f>IF(P87=0,"",IF(AM87=0,"",(AM87/P87)))</f>
        <v>0.083333333333333</v>
      </c>
      <c r="AO87" s="100">
        <v>1</v>
      </c>
      <c r="AP87" s="102">
        <f>IFERROR(AP87/AM87,"-")</f>
        <v>0</v>
      </c>
      <c r="AQ87" s="103">
        <v>3000</v>
      </c>
      <c r="AR87" s="104">
        <f>IFERROR(AQ87/AM87,"-")</f>
        <v>3000</v>
      </c>
      <c r="AS87" s="105">
        <v>1</v>
      </c>
      <c r="AT87" s="105"/>
      <c r="AU87" s="105"/>
      <c r="AV87" s="106">
        <v>1</v>
      </c>
      <c r="AW87" s="107">
        <f>IF(P87=0,"",IF(AV87=0,"",(AV87/P87)))</f>
        <v>0.083333333333333</v>
      </c>
      <c r="AX87" s="106"/>
      <c r="AY87" s="108">
        <f>IFERROR(AX87/AV87,"-")</f>
        <v>0</v>
      </c>
      <c r="AZ87" s="109"/>
      <c r="BA87" s="110">
        <f>IFERROR(AZ87/AV87,"-")</f>
        <v>0</v>
      </c>
      <c r="BB87" s="111"/>
      <c r="BC87" s="111"/>
      <c r="BD87" s="111"/>
      <c r="BE87" s="112">
        <v>1</v>
      </c>
      <c r="BF87" s="113">
        <f>IF(P87=0,"",IF(BE87=0,"",(BE87/P87)))</f>
        <v>0.083333333333333</v>
      </c>
      <c r="BG87" s="112"/>
      <c r="BH87" s="114">
        <f>IFERROR(BG87/BE87,"-")</f>
        <v>0</v>
      </c>
      <c r="BI87" s="115"/>
      <c r="BJ87" s="116">
        <f>IFERROR(BI87/BE87,"-")</f>
        <v>0</v>
      </c>
      <c r="BK87" s="117"/>
      <c r="BL87" s="117"/>
      <c r="BM87" s="117"/>
      <c r="BN87" s="119">
        <v>2</v>
      </c>
      <c r="BO87" s="120">
        <f>IF(P87=0,"",IF(BN87=0,"",(BN87/P87)))</f>
        <v>0.16666666666667</v>
      </c>
      <c r="BP87" s="121">
        <v>1</v>
      </c>
      <c r="BQ87" s="122">
        <f>IFERROR(BP87/BN87,"-")</f>
        <v>0.5</v>
      </c>
      <c r="BR87" s="123">
        <v>10000</v>
      </c>
      <c r="BS87" s="124">
        <f>IFERROR(BR87/BN87,"-")</f>
        <v>5000</v>
      </c>
      <c r="BT87" s="125"/>
      <c r="BU87" s="125">
        <v>1</v>
      </c>
      <c r="BV87" s="125"/>
      <c r="BW87" s="126">
        <v>7</v>
      </c>
      <c r="BX87" s="127">
        <f>IF(P87=0,"",IF(BW87=0,"",(BW87/P87)))</f>
        <v>0.58333333333333</v>
      </c>
      <c r="BY87" s="128">
        <v>3</v>
      </c>
      <c r="BZ87" s="129">
        <f>IFERROR(BY87/BW87,"-")</f>
        <v>0.42857142857143</v>
      </c>
      <c r="CA87" s="130">
        <v>554000</v>
      </c>
      <c r="CB87" s="131">
        <f>IFERROR(CA87/BW87,"-")</f>
        <v>79142.857142857</v>
      </c>
      <c r="CC87" s="132"/>
      <c r="CD87" s="132"/>
      <c r="CE87" s="132">
        <v>3</v>
      </c>
      <c r="CF87" s="133"/>
      <c r="CG87" s="134">
        <f>IF(P87=0,"",IF(CF87=0,"",(CF87/P87)))</f>
        <v>0</v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5</v>
      </c>
      <c r="CP87" s="141">
        <v>567000</v>
      </c>
      <c r="CQ87" s="141">
        <v>505000</v>
      </c>
      <c r="CR87" s="141"/>
      <c r="CS87" s="142" t="str">
        <f>IF(AND(CQ87=0,CR87=0),"",IF(AND(CQ87&lt;=100000,CR87&lt;=100000),"",IF(CQ87/CP87&gt;0.7,"男高",IF(CR87/CP87&gt;0.7,"女高",""))))</f>
        <v>男高</v>
      </c>
    </row>
    <row r="88" spans="1:98">
      <c r="A88" s="80">
        <f>AB88</f>
        <v>1.1090909090909</v>
      </c>
      <c r="B88" s="203" t="s">
        <v>224</v>
      </c>
      <c r="C88" s="203"/>
      <c r="D88" s="203" t="s">
        <v>61</v>
      </c>
      <c r="E88" s="203" t="s">
        <v>62</v>
      </c>
      <c r="F88" s="203" t="s">
        <v>63</v>
      </c>
      <c r="G88" s="203" t="s">
        <v>225</v>
      </c>
      <c r="H88" s="90" t="s">
        <v>65</v>
      </c>
      <c r="I88" s="204" t="s">
        <v>77</v>
      </c>
      <c r="J88" s="188">
        <v>220000</v>
      </c>
      <c r="K88" s="81">
        <v>8</v>
      </c>
      <c r="L88" s="81">
        <v>0</v>
      </c>
      <c r="M88" s="81">
        <v>16</v>
      </c>
      <c r="N88" s="91">
        <v>3</v>
      </c>
      <c r="O88" s="92">
        <v>0</v>
      </c>
      <c r="P88" s="93">
        <f>N88+O88</f>
        <v>3</v>
      </c>
      <c r="Q88" s="82">
        <f>IFERROR(P88/M88,"-")</f>
        <v>0.1875</v>
      </c>
      <c r="R88" s="81">
        <v>0</v>
      </c>
      <c r="S88" s="81">
        <v>0</v>
      </c>
      <c r="T88" s="82">
        <f>IFERROR(S88/(O88+P88),"-")</f>
        <v>0</v>
      </c>
      <c r="U88" s="182">
        <f>IFERROR(J88/SUM(P88:P93),"-")</f>
        <v>11578.947368421</v>
      </c>
      <c r="V88" s="84">
        <v>0</v>
      </c>
      <c r="W88" s="82">
        <f>IF(P88=0,"-",V88/P88)</f>
        <v>0</v>
      </c>
      <c r="X88" s="186">
        <v>0</v>
      </c>
      <c r="Y88" s="187">
        <f>IFERROR(X88/P88,"-")</f>
        <v>0</v>
      </c>
      <c r="Z88" s="187" t="str">
        <f>IFERROR(X88/V88,"-")</f>
        <v>-</v>
      </c>
      <c r="AA88" s="188">
        <f>SUM(X88:X93)-SUM(J88:J93)</f>
        <v>24000</v>
      </c>
      <c r="AB88" s="85">
        <f>SUM(X88:X93)/SUM(J88:J93)</f>
        <v>1.1090909090909</v>
      </c>
      <c r="AC88" s="79"/>
      <c r="AD88" s="94"/>
      <c r="AE88" s="95">
        <f>IF(P88=0,"",IF(AD88=0,"",(AD88/P88)))</f>
        <v>0</v>
      </c>
      <c r="AF88" s="94"/>
      <c r="AG88" s="96" t="str">
        <f>IFERROR(AF88/AD88,"-")</f>
        <v>-</v>
      </c>
      <c r="AH88" s="97"/>
      <c r="AI88" s="98" t="str">
        <f>IFERROR(AH88/AD88,"-")</f>
        <v>-</v>
      </c>
      <c r="AJ88" s="99"/>
      <c r="AK88" s="99"/>
      <c r="AL88" s="99"/>
      <c r="AM88" s="100"/>
      <c r="AN88" s="101">
        <f>IF(P88=0,"",IF(AM88=0,"",(AM88/P88)))</f>
        <v>0</v>
      </c>
      <c r="AO88" s="100"/>
      <c r="AP88" s="102" t="str">
        <f>IFERROR(AP88/AM88,"-")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/>
      <c r="AW88" s="107">
        <f>IF(P88=0,"",IF(AV88=0,"",(AV88/P88)))</f>
        <v>0</v>
      </c>
      <c r="AX88" s="106"/>
      <c r="AY88" s="108" t="str">
        <f>IFERROR(AX88/AV88,"-")</f>
        <v>-</v>
      </c>
      <c r="AZ88" s="109"/>
      <c r="BA88" s="110" t="str">
        <f>IFERROR(AZ88/AV88,"-")</f>
        <v>-</v>
      </c>
      <c r="BB88" s="111"/>
      <c r="BC88" s="111"/>
      <c r="BD88" s="111"/>
      <c r="BE88" s="112">
        <v>2</v>
      </c>
      <c r="BF88" s="113">
        <f>IF(P88=0,"",IF(BE88=0,"",(BE88/P88)))</f>
        <v>0.66666666666667</v>
      </c>
      <c r="BG88" s="112"/>
      <c r="BH88" s="114">
        <f>IFERROR(BG88/BE88,"-")</f>
        <v>0</v>
      </c>
      <c r="BI88" s="115"/>
      <c r="BJ88" s="116">
        <f>IFERROR(BI88/BE88,"-")</f>
        <v>0</v>
      </c>
      <c r="BK88" s="117"/>
      <c r="BL88" s="117"/>
      <c r="BM88" s="117"/>
      <c r="BN88" s="119"/>
      <c r="BO88" s="120">
        <f>IF(P88=0,"",IF(BN88=0,"",(BN88/P88)))</f>
        <v>0</v>
      </c>
      <c r="BP88" s="121"/>
      <c r="BQ88" s="122" t="str">
        <f>IFERROR(BP88/BN88,"-")</f>
        <v>-</v>
      </c>
      <c r="BR88" s="123"/>
      <c r="BS88" s="124" t="str">
        <f>IFERROR(BR88/BN88,"-")</f>
        <v>-</v>
      </c>
      <c r="BT88" s="125"/>
      <c r="BU88" s="125"/>
      <c r="BV88" s="125"/>
      <c r="BW88" s="126">
        <v>1</v>
      </c>
      <c r="BX88" s="127">
        <f>IF(P88=0,"",IF(BW88=0,"",(BW88/P88)))</f>
        <v>0.33333333333333</v>
      </c>
      <c r="BY88" s="128"/>
      <c r="BZ88" s="129">
        <f>IFERROR(BY88/BW88,"-")</f>
        <v>0</v>
      </c>
      <c r="CA88" s="130"/>
      <c r="CB88" s="131">
        <f>IFERROR(CA88/BW88,"-")</f>
        <v>0</v>
      </c>
      <c r="CC88" s="132"/>
      <c r="CD88" s="132"/>
      <c r="CE88" s="132"/>
      <c r="CF88" s="133"/>
      <c r="CG88" s="134">
        <f>IF(P88=0,"",IF(CF88=0,"",(CF88/P88)))</f>
        <v>0</v>
      </c>
      <c r="CH88" s="135"/>
      <c r="CI88" s="136" t="str">
        <f>IFERROR(CH88/CF88,"-")</f>
        <v>-</v>
      </c>
      <c r="CJ88" s="137"/>
      <c r="CK88" s="138" t="str">
        <f>IFERROR(CJ88/CF88,"-")</f>
        <v>-</v>
      </c>
      <c r="CL88" s="139"/>
      <c r="CM88" s="139"/>
      <c r="CN88" s="139"/>
      <c r="CO88" s="140">
        <v>0</v>
      </c>
      <c r="CP88" s="141">
        <v>0</v>
      </c>
      <c r="CQ88" s="141"/>
      <c r="CR88" s="141"/>
      <c r="CS88" s="142" t="str">
        <f>IF(AND(CQ88=0,CR88=0),"",IF(AND(CQ88&lt;=100000,CR88&lt;=100000),"",IF(CQ88/CP88&gt;0.7,"男高",IF(CR88/CP88&gt;0.7,"女高",""))))</f>
        <v/>
      </c>
    </row>
    <row r="89" spans="1:98">
      <c r="A89" s="80"/>
      <c r="B89" s="203" t="s">
        <v>226</v>
      </c>
      <c r="C89" s="203"/>
      <c r="D89" s="203" t="s">
        <v>106</v>
      </c>
      <c r="E89" s="203" t="s">
        <v>111</v>
      </c>
      <c r="F89" s="203" t="s">
        <v>63</v>
      </c>
      <c r="G89" s="203" t="s">
        <v>225</v>
      </c>
      <c r="H89" s="90" t="s">
        <v>65</v>
      </c>
      <c r="I89" s="204" t="s">
        <v>100</v>
      </c>
      <c r="J89" s="188"/>
      <c r="K89" s="81">
        <v>8</v>
      </c>
      <c r="L89" s="81">
        <v>0</v>
      </c>
      <c r="M89" s="81">
        <v>14</v>
      </c>
      <c r="N89" s="91">
        <v>2</v>
      </c>
      <c r="O89" s="92">
        <v>0</v>
      </c>
      <c r="P89" s="93">
        <f>N89+O89</f>
        <v>2</v>
      </c>
      <c r="Q89" s="82">
        <f>IFERROR(P89/M89,"-")</f>
        <v>0.14285714285714</v>
      </c>
      <c r="R89" s="81">
        <v>0</v>
      </c>
      <c r="S89" s="81">
        <v>0</v>
      </c>
      <c r="T89" s="82">
        <f>IFERROR(S89/(O89+P89),"-")</f>
        <v>0</v>
      </c>
      <c r="U89" s="182"/>
      <c r="V89" s="84">
        <v>0</v>
      </c>
      <c r="W89" s="82">
        <f>IF(P89=0,"-",V89/P89)</f>
        <v>0</v>
      </c>
      <c r="X89" s="186">
        <v>0</v>
      </c>
      <c r="Y89" s="187">
        <f>IFERROR(X89/P89,"-")</f>
        <v>0</v>
      </c>
      <c r="Z89" s="187" t="str">
        <f>IFERROR(X89/V89,"-")</f>
        <v>-</v>
      </c>
      <c r="AA89" s="188"/>
      <c r="AB89" s="85"/>
      <c r="AC89" s="79"/>
      <c r="AD89" s="94"/>
      <c r="AE89" s="95">
        <f>IF(P89=0,"",IF(AD89=0,"",(AD89/P89)))</f>
        <v>0</v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/>
      <c r="AN89" s="101">
        <f>IF(P89=0,"",IF(AM89=0,"",(AM89/P89)))</f>
        <v>0</v>
      </c>
      <c r="AO89" s="100"/>
      <c r="AP89" s="102" t="str">
        <f>IFERROR(AP89/AM89,"-")</f>
        <v>-</v>
      </c>
      <c r="AQ89" s="103"/>
      <c r="AR89" s="104" t="str">
        <f>IFERROR(AQ89/AM89,"-")</f>
        <v>-</v>
      </c>
      <c r="AS89" s="105"/>
      <c r="AT89" s="105"/>
      <c r="AU89" s="105"/>
      <c r="AV89" s="106"/>
      <c r="AW89" s="107">
        <f>IF(P89=0,"",IF(AV89=0,"",(AV89/P89)))</f>
        <v>0</v>
      </c>
      <c r="AX89" s="106"/>
      <c r="AY89" s="108" t="str">
        <f>IFERROR(AX89/AV89,"-")</f>
        <v>-</v>
      </c>
      <c r="AZ89" s="109"/>
      <c r="BA89" s="110" t="str">
        <f>IFERROR(AZ89/AV89,"-")</f>
        <v>-</v>
      </c>
      <c r="BB89" s="111"/>
      <c r="BC89" s="111"/>
      <c r="BD89" s="111"/>
      <c r="BE89" s="112"/>
      <c r="BF89" s="113">
        <f>IF(P89=0,"",IF(BE89=0,"",(BE89/P89)))</f>
        <v>0</v>
      </c>
      <c r="BG89" s="112"/>
      <c r="BH89" s="114" t="str">
        <f>IFERROR(BG89/BE89,"-")</f>
        <v>-</v>
      </c>
      <c r="BI89" s="115"/>
      <c r="BJ89" s="116" t="str">
        <f>IFERROR(BI89/BE89,"-")</f>
        <v>-</v>
      </c>
      <c r="BK89" s="117"/>
      <c r="BL89" s="117"/>
      <c r="BM89" s="117"/>
      <c r="BN89" s="119">
        <v>1</v>
      </c>
      <c r="BO89" s="120">
        <f>IF(P89=0,"",IF(BN89=0,"",(BN89/P89)))</f>
        <v>0.5</v>
      </c>
      <c r="BP89" s="121"/>
      <c r="BQ89" s="122">
        <f>IFERROR(BP89/BN89,"-")</f>
        <v>0</v>
      </c>
      <c r="BR89" s="123"/>
      <c r="BS89" s="124">
        <f>IFERROR(BR89/BN89,"-")</f>
        <v>0</v>
      </c>
      <c r="BT89" s="125"/>
      <c r="BU89" s="125"/>
      <c r="BV89" s="125"/>
      <c r="BW89" s="126">
        <v>1</v>
      </c>
      <c r="BX89" s="127">
        <f>IF(P89=0,"",IF(BW89=0,"",(BW89/P89)))</f>
        <v>0.5</v>
      </c>
      <c r="BY89" s="128"/>
      <c r="BZ89" s="129">
        <f>IFERROR(BY89/BW89,"-")</f>
        <v>0</v>
      </c>
      <c r="CA89" s="130"/>
      <c r="CB89" s="131">
        <f>IFERROR(CA89/BW89,"-")</f>
        <v>0</v>
      </c>
      <c r="CC89" s="132"/>
      <c r="CD89" s="132"/>
      <c r="CE89" s="132"/>
      <c r="CF89" s="133"/>
      <c r="CG89" s="134">
        <f>IF(P89=0,"",IF(CF89=0,"",(CF89/P89)))</f>
        <v>0</v>
      </c>
      <c r="CH89" s="135"/>
      <c r="CI89" s="136" t="str">
        <f>IFERROR(CH89/CF89,"-")</f>
        <v>-</v>
      </c>
      <c r="CJ89" s="137"/>
      <c r="CK89" s="138" t="str">
        <f>IFERROR(CJ89/CF89,"-")</f>
        <v>-</v>
      </c>
      <c r="CL89" s="139"/>
      <c r="CM89" s="139"/>
      <c r="CN89" s="139"/>
      <c r="CO89" s="140">
        <v>0</v>
      </c>
      <c r="CP89" s="141">
        <v>0</v>
      </c>
      <c r="CQ89" s="141"/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80"/>
      <c r="B90" s="203" t="s">
        <v>227</v>
      </c>
      <c r="C90" s="203"/>
      <c r="D90" s="203" t="s">
        <v>106</v>
      </c>
      <c r="E90" s="203" t="s">
        <v>62</v>
      </c>
      <c r="F90" s="203" t="s">
        <v>63</v>
      </c>
      <c r="G90" s="203" t="s">
        <v>225</v>
      </c>
      <c r="H90" s="90" t="s">
        <v>65</v>
      </c>
      <c r="I90" s="90" t="s">
        <v>145</v>
      </c>
      <c r="J90" s="188"/>
      <c r="K90" s="81">
        <v>8</v>
      </c>
      <c r="L90" s="81">
        <v>0</v>
      </c>
      <c r="M90" s="81">
        <v>11</v>
      </c>
      <c r="N90" s="91">
        <v>4</v>
      </c>
      <c r="O90" s="92">
        <v>0</v>
      </c>
      <c r="P90" s="93">
        <f>N90+O90</f>
        <v>4</v>
      </c>
      <c r="Q90" s="82">
        <f>IFERROR(P90/M90,"-")</f>
        <v>0.36363636363636</v>
      </c>
      <c r="R90" s="81">
        <v>1</v>
      </c>
      <c r="S90" s="81">
        <v>0</v>
      </c>
      <c r="T90" s="82">
        <f>IFERROR(S90/(O90+P90),"-")</f>
        <v>0</v>
      </c>
      <c r="U90" s="182"/>
      <c r="V90" s="84">
        <v>1</v>
      </c>
      <c r="W90" s="82">
        <f>IF(P90=0,"-",V90/P90)</f>
        <v>0.25</v>
      </c>
      <c r="X90" s="186">
        <v>5000</v>
      </c>
      <c r="Y90" s="187">
        <f>IFERROR(X90/P90,"-")</f>
        <v>1250</v>
      </c>
      <c r="Z90" s="187">
        <f>IFERROR(X90/V90,"-")</f>
        <v>5000</v>
      </c>
      <c r="AA90" s="188"/>
      <c r="AB90" s="85"/>
      <c r="AC90" s="79"/>
      <c r="AD90" s="94"/>
      <c r="AE90" s="95">
        <f>IF(P90=0,"",IF(AD90=0,"",(AD90/P90)))</f>
        <v>0</v>
      </c>
      <c r="AF90" s="94"/>
      <c r="AG90" s="96" t="str">
        <f>IFERROR(AF90/AD90,"-")</f>
        <v>-</v>
      </c>
      <c r="AH90" s="97"/>
      <c r="AI90" s="98" t="str">
        <f>IFERROR(AH90/AD90,"-")</f>
        <v>-</v>
      </c>
      <c r="AJ90" s="99"/>
      <c r="AK90" s="99"/>
      <c r="AL90" s="99"/>
      <c r="AM90" s="100"/>
      <c r="AN90" s="101">
        <f>IF(P90=0,"",IF(AM90=0,"",(AM90/P90)))</f>
        <v>0</v>
      </c>
      <c r="AO90" s="100"/>
      <c r="AP90" s="102" t="str">
        <f>IFERROR(AP90/AM90,"-")</f>
        <v>-</v>
      </c>
      <c r="AQ90" s="103"/>
      <c r="AR90" s="104" t="str">
        <f>IFERROR(AQ90/AM90,"-")</f>
        <v>-</v>
      </c>
      <c r="AS90" s="105"/>
      <c r="AT90" s="105"/>
      <c r="AU90" s="105"/>
      <c r="AV90" s="106"/>
      <c r="AW90" s="107">
        <f>IF(P90=0,"",IF(AV90=0,"",(AV90/P90)))</f>
        <v>0</v>
      </c>
      <c r="AX90" s="106"/>
      <c r="AY90" s="108" t="str">
        <f>IFERROR(AX90/AV90,"-")</f>
        <v>-</v>
      </c>
      <c r="AZ90" s="109"/>
      <c r="BA90" s="110" t="str">
        <f>IFERROR(AZ90/AV90,"-")</f>
        <v>-</v>
      </c>
      <c r="BB90" s="111"/>
      <c r="BC90" s="111"/>
      <c r="BD90" s="111"/>
      <c r="BE90" s="112">
        <v>2</v>
      </c>
      <c r="BF90" s="113">
        <f>IF(P90=0,"",IF(BE90=0,"",(BE90/P90)))</f>
        <v>0.5</v>
      </c>
      <c r="BG90" s="112"/>
      <c r="BH90" s="114">
        <f>IFERROR(BG90/BE90,"-")</f>
        <v>0</v>
      </c>
      <c r="BI90" s="115"/>
      <c r="BJ90" s="116">
        <f>IFERROR(BI90/BE90,"-")</f>
        <v>0</v>
      </c>
      <c r="BK90" s="117"/>
      <c r="BL90" s="117"/>
      <c r="BM90" s="117"/>
      <c r="BN90" s="119"/>
      <c r="BO90" s="120">
        <f>IF(P90=0,"",IF(BN90=0,"",(BN90/P90)))</f>
        <v>0</v>
      </c>
      <c r="BP90" s="121"/>
      <c r="BQ90" s="122" t="str">
        <f>IFERROR(BP90/BN90,"-")</f>
        <v>-</v>
      </c>
      <c r="BR90" s="123"/>
      <c r="BS90" s="124" t="str">
        <f>IFERROR(BR90/BN90,"-")</f>
        <v>-</v>
      </c>
      <c r="BT90" s="125"/>
      <c r="BU90" s="125"/>
      <c r="BV90" s="125"/>
      <c r="BW90" s="126">
        <v>2</v>
      </c>
      <c r="BX90" s="127">
        <f>IF(P90=0,"",IF(BW90=0,"",(BW90/P90)))</f>
        <v>0.5</v>
      </c>
      <c r="BY90" s="128">
        <v>1</v>
      </c>
      <c r="BZ90" s="129">
        <f>IFERROR(BY90/BW90,"-")</f>
        <v>0.5</v>
      </c>
      <c r="CA90" s="130">
        <v>5000</v>
      </c>
      <c r="CB90" s="131">
        <f>IFERROR(CA90/BW90,"-")</f>
        <v>2500</v>
      </c>
      <c r="CC90" s="132">
        <v>1</v>
      </c>
      <c r="CD90" s="132"/>
      <c r="CE90" s="132"/>
      <c r="CF90" s="133"/>
      <c r="CG90" s="134">
        <f>IF(P90=0,"",IF(CF90=0,"",(CF90/P90)))</f>
        <v>0</v>
      </c>
      <c r="CH90" s="135"/>
      <c r="CI90" s="136" t="str">
        <f>IFERROR(CH90/CF90,"-")</f>
        <v>-</v>
      </c>
      <c r="CJ90" s="137"/>
      <c r="CK90" s="138" t="str">
        <f>IFERROR(CJ90/CF90,"-")</f>
        <v>-</v>
      </c>
      <c r="CL90" s="139"/>
      <c r="CM90" s="139"/>
      <c r="CN90" s="139"/>
      <c r="CO90" s="140">
        <v>1</v>
      </c>
      <c r="CP90" s="141">
        <v>5000</v>
      </c>
      <c r="CQ90" s="141">
        <v>5000</v>
      </c>
      <c r="CR90" s="141"/>
      <c r="CS90" s="142" t="str">
        <f>IF(AND(CQ90=0,CR90=0),"",IF(AND(CQ90&lt;=100000,CR90&lt;=100000),"",IF(CQ90/CP90&gt;0.7,"男高",IF(CR90/CP90&gt;0.7,"女高",""))))</f>
        <v/>
      </c>
    </row>
    <row r="91" spans="1:98">
      <c r="A91" s="80"/>
      <c r="B91" s="203" t="s">
        <v>228</v>
      </c>
      <c r="C91" s="203"/>
      <c r="D91" s="203" t="s">
        <v>106</v>
      </c>
      <c r="E91" s="203" t="s">
        <v>115</v>
      </c>
      <c r="F91" s="203" t="s">
        <v>63</v>
      </c>
      <c r="G91" s="203" t="s">
        <v>225</v>
      </c>
      <c r="H91" s="90" t="s">
        <v>65</v>
      </c>
      <c r="I91" s="90"/>
      <c r="J91" s="188"/>
      <c r="K91" s="81">
        <v>3</v>
      </c>
      <c r="L91" s="81">
        <v>0</v>
      </c>
      <c r="M91" s="81">
        <v>18</v>
      </c>
      <c r="N91" s="91">
        <v>1</v>
      </c>
      <c r="O91" s="92">
        <v>0</v>
      </c>
      <c r="P91" s="93">
        <f>N91+O91</f>
        <v>1</v>
      </c>
      <c r="Q91" s="82">
        <f>IFERROR(P91/M91,"-")</f>
        <v>0.055555555555556</v>
      </c>
      <c r="R91" s="81">
        <v>0</v>
      </c>
      <c r="S91" s="81">
        <v>0</v>
      </c>
      <c r="T91" s="82">
        <f>IFERROR(S91/(O91+P91),"-")</f>
        <v>0</v>
      </c>
      <c r="U91" s="182"/>
      <c r="V91" s="84">
        <v>0</v>
      </c>
      <c r="W91" s="82">
        <f>IF(P91=0,"-",V91/P91)</f>
        <v>0</v>
      </c>
      <c r="X91" s="186">
        <v>0</v>
      </c>
      <c r="Y91" s="187">
        <f>IFERROR(X91/P91,"-")</f>
        <v>0</v>
      </c>
      <c r="Z91" s="187" t="str">
        <f>IFERROR(X91/V91,"-")</f>
        <v>-</v>
      </c>
      <c r="AA91" s="188"/>
      <c r="AB91" s="85"/>
      <c r="AC91" s="79"/>
      <c r="AD91" s="94"/>
      <c r="AE91" s="95">
        <f>IF(P91=0,"",IF(AD91=0,"",(AD91/P91)))</f>
        <v>0</v>
      </c>
      <c r="AF91" s="94"/>
      <c r="AG91" s="96" t="str">
        <f>IFERROR(AF91/AD91,"-")</f>
        <v>-</v>
      </c>
      <c r="AH91" s="97"/>
      <c r="AI91" s="98" t="str">
        <f>IFERROR(AH91/AD91,"-")</f>
        <v>-</v>
      </c>
      <c r="AJ91" s="99"/>
      <c r="AK91" s="99"/>
      <c r="AL91" s="99"/>
      <c r="AM91" s="100"/>
      <c r="AN91" s="101">
        <f>IF(P91=0,"",IF(AM91=0,"",(AM91/P91)))</f>
        <v>0</v>
      </c>
      <c r="AO91" s="100"/>
      <c r="AP91" s="102" t="str">
        <f>IFERROR(AP91/AM91,"-")</f>
        <v>-</v>
      </c>
      <c r="AQ91" s="103"/>
      <c r="AR91" s="104" t="str">
        <f>IFERROR(AQ91/AM91,"-")</f>
        <v>-</v>
      </c>
      <c r="AS91" s="105"/>
      <c r="AT91" s="105"/>
      <c r="AU91" s="105"/>
      <c r="AV91" s="106"/>
      <c r="AW91" s="107">
        <f>IF(P91=0,"",IF(AV91=0,"",(AV91/P91)))</f>
        <v>0</v>
      </c>
      <c r="AX91" s="106"/>
      <c r="AY91" s="108" t="str">
        <f>IFERROR(AX91/AV91,"-")</f>
        <v>-</v>
      </c>
      <c r="AZ91" s="109"/>
      <c r="BA91" s="110" t="str">
        <f>IFERROR(AZ91/AV91,"-")</f>
        <v>-</v>
      </c>
      <c r="BB91" s="111"/>
      <c r="BC91" s="111"/>
      <c r="BD91" s="111"/>
      <c r="BE91" s="112">
        <v>1</v>
      </c>
      <c r="BF91" s="113">
        <f>IF(P91=0,"",IF(BE91=0,"",(BE91/P91)))</f>
        <v>1</v>
      </c>
      <c r="BG91" s="112"/>
      <c r="BH91" s="114">
        <f>IFERROR(BG91/BE91,"-")</f>
        <v>0</v>
      </c>
      <c r="BI91" s="115"/>
      <c r="BJ91" s="116">
        <f>IFERROR(BI91/BE91,"-")</f>
        <v>0</v>
      </c>
      <c r="BK91" s="117"/>
      <c r="BL91" s="117"/>
      <c r="BM91" s="117"/>
      <c r="BN91" s="119"/>
      <c r="BO91" s="120">
        <f>IF(P91=0,"",IF(BN91=0,"",(BN91/P91)))</f>
        <v>0</v>
      </c>
      <c r="BP91" s="121"/>
      <c r="BQ91" s="122" t="str">
        <f>IFERROR(BP91/BN91,"-")</f>
        <v>-</v>
      </c>
      <c r="BR91" s="123"/>
      <c r="BS91" s="124" t="str">
        <f>IFERROR(BR91/BN91,"-")</f>
        <v>-</v>
      </c>
      <c r="BT91" s="125"/>
      <c r="BU91" s="125"/>
      <c r="BV91" s="125"/>
      <c r="BW91" s="126"/>
      <c r="BX91" s="127">
        <f>IF(P91=0,"",IF(BW91=0,"",(BW91/P91)))</f>
        <v>0</v>
      </c>
      <c r="BY91" s="128"/>
      <c r="BZ91" s="129" t="str">
        <f>IFERROR(BY91/BW91,"-")</f>
        <v>-</v>
      </c>
      <c r="CA91" s="130"/>
      <c r="CB91" s="131" t="str">
        <f>IFERROR(CA91/BW91,"-")</f>
        <v>-</v>
      </c>
      <c r="CC91" s="132"/>
      <c r="CD91" s="132"/>
      <c r="CE91" s="132"/>
      <c r="CF91" s="133"/>
      <c r="CG91" s="134">
        <f>IF(P91=0,"",IF(CF91=0,"",(CF91/P91)))</f>
        <v>0</v>
      </c>
      <c r="CH91" s="135"/>
      <c r="CI91" s="136" t="str">
        <f>IFERROR(CH91/CF91,"-")</f>
        <v>-</v>
      </c>
      <c r="CJ91" s="137"/>
      <c r="CK91" s="138" t="str">
        <f>IFERROR(CJ91/CF91,"-")</f>
        <v>-</v>
      </c>
      <c r="CL91" s="139"/>
      <c r="CM91" s="139"/>
      <c r="CN91" s="139"/>
      <c r="CO91" s="140">
        <v>0</v>
      </c>
      <c r="CP91" s="141">
        <v>0</v>
      </c>
      <c r="CQ91" s="141"/>
      <c r="CR91" s="141"/>
      <c r="CS91" s="142" t="str">
        <f>IF(AND(CQ91=0,CR91=0),"",IF(AND(CQ91&lt;=100000,CR91&lt;=100000),"",IF(CQ91/CP91&gt;0.7,"男高",IF(CR91/CP91&gt;0.7,"女高",""))))</f>
        <v/>
      </c>
    </row>
    <row r="92" spans="1:98">
      <c r="A92" s="80"/>
      <c r="B92" s="203" t="s">
        <v>229</v>
      </c>
      <c r="C92" s="203"/>
      <c r="D92" s="203" t="s">
        <v>61</v>
      </c>
      <c r="E92" s="203" t="s">
        <v>61</v>
      </c>
      <c r="F92" s="203" t="s">
        <v>63</v>
      </c>
      <c r="G92" s="203" t="s">
        <v>225</v>
      </c>
      <c r="H92" s="90" t="s">
        <v>65</v>
      </c>
      <c r="I92" s="90"/>
      <c r="J92" s="188"/>
      <c r="K92" s="81">
        <v>3</v>
      </c>
      <c r="L92" s="81">
        <v>0</v>
      </c>
      <c r="M92" s="81">
        <v>15</v>
      </c>
      <c r="N92" s="91">
        <v>1</v>
      </c>
      <c r="O92" s="92">
        <v>0</v>
      </c>
      <c r="P92" s="93">
        <f>N92+O92</f>
        <v>1</v>
      </c>
      <c r="Q92" s="82">
        <f>IFERROR(P92/M92,"-")</f>
        <v>0.066666666666667</v>
      </c>
      <c r="R92" s="81">
        <v>0</v>
      </c>
      <c r="S92" s="81">
        <v>0</v>
      </c>
      <c r="T92" s="82">
        <f>IFERROR(S92/(O92+P92),"-")</f>
        <v>0</v>
      </c>
      <c r="U92" s="182"/>
      <c r="V92" s="84">
        <v>0</v>
      </c>
      <c r="W92" s="82">
        <f>IF(P92=0,"-",V92/P92)</f>
        <v>0</v>
      </c>
      <c r="X92" s="186">
        <v>0</v>
      </c>
      <c r="Y92" s="187">
        <f>IFERROR(X92/P92,"-")</f>
        <v>0</v>
      </c>
      <c r="Z92" s="187" t="str">
        <f>IFERROR(X92/V92,"-")</f>
        <v>-</v>
      </c>
      <c r="AA92" s="188"/>
      <c r="AB92" s="85"/>
      <c r="AC92" s="79"/>
      <c r="AD92" s="94"/>
      <c r="AE92" s="95">
        <f>IF(P92=0,"",IF(AD92=0,"",(AD92/P92)))</f>
        <v>0</v>
      </c>
      <c r="AF92" s="94"/>
      <c r="AG92" s="96" t="str">
        <f>IFERROR(AF92/AD92,"-")</f>
        <v>-</v>
      </c>
      <c r="AH92" s="97"/>
      <c r="AI92" s="98" t="str">
        <f>IFERROR(AH92/AD92,"-")</f>
        <v>-</v>
      </c>
      <c r="AJ92" s="99"/>
      <c r="AK92" s="99"/>
      <c r="AL92" s="99"/>
      <c r="AM92" s="100"/>
      <c r="AN92" s="101">
        <f>IF(P92=0,"",IF(AM92=0,"",(AM92/P92)))</f>
        <v>0</v>
      </c>
      <c r="AO92" s="100"/>
      <c r="AP92" s="102" t="str">
        <f>IFERROR(AP92/AM92,"-")</f>
        <v>-</v>
      </c>
      <c r="AQ92" s="103"/>
      <c r="AR92" s="104" t="str">
        <f>IFERROR(AQ92/AM92,"-")</f>
        <v>-</v>
      </c>
      <c r="AS92" s="105"/>
      <c r="AT92" s="105"/>
      <c r="AU92" s="105"/>
      <c r="AV92" s="106"/>
      <c r="AW92" s="107">
        <f>IF(P92=0,"",IF(AV92=0,"",(AV92/P92)))</f>
        <v>0</v>
      </c>
      <c r="AX92" s="106"/>
      <c r="AY92" s="108" t="str">
        <f>IFERROR(AX92/AV92,"-")</f>
        <v>-</v>
      </c>
      <c r="AZ92" s="109"/>
      <c r="BA92" s="110" t="str">
        <f>IFERROR(AZ92/AV92,"-")</f>
        <v>-</v>
      </c>
      <c r="BB92" s="111"/>
      <c r="BC92" s="111"/>
      <c r="BD92" s="111"/>
      <c r="BE92" s="112"/>
      <c r="BF92" s="113">
        <f>IF(P92=0,"",IF(BE92=0,"",(BE92/P92)))</f>
        <v>0</v>
      </c>
      <c r="BG92" s="112"/>
      <c r="BH92" s="114" t="str">
        <f>IFERROR(BG92/BE92,"-")</f>
        <v>-</v>
      </c>
      <c r="BI92" s="115"/>
      <c r="BJ92" s="116" t="str">
        <f>IFERROR(BI92/BE92,"-")</f>
        <v>-</v>
      </c>
      <c r="BK92" s="117"/>
      <c r="BL92" s="117"/>
      <c r="BM92" s="117"/>
      <c r="BN92" s="119">
        <v>1</v>
      </c>
      <c r="BO92" s="120">
        <f>IF(P92=0,"",IF(BN92=0,"",(BN92/P92)))</f>
        <v>1</v>
      </c>
      <c r="BP92" s="121"/>
      <c r="BQ92" s="122">
        <f>IFERROR(BP92/BN92,"-")</f>
        <v>0</v>
      </c>
      <c r="BR92" s="123"/>
      <c r="BS92" s="124">
        <f>IFERROR(BR92/BN92,"-")</f>
        <v>0</v>
      </c>
      <c r="BT92" s="125"/>
      <c r="BU92" s="125"/>
      <c r="BV92" s="125"/>
      <c r="BW92" s="126"/>
      <c r="BX92" s="127">
        <f>IF(P92=0,"",IF(BW92=0,"",(BW92/P92)))</f>
        <v>0</v>
      </c>
      <c r="BY92" s="128"/>
      <c r="BZ92" s="129" t="str">
        <f>IFERROR(BY92/BW92,"-")</f>
        <v>-</v>
      </c>
      <c r="CA92" s="130"/>
      <c r="CB92" s="131" t="str">
        <f>IFERROR(CA92/BW92,"-")</f>
        <v>-</v>
      </c>
      <c r="CC92" s="132"/>
      <c r="CD92" s="132"/>
      <c r="CE92" s="132"/>
      <c r="CF92" s="133"/>
      <c r="CG92" s="134">
        <f>IF(P92=0,"",IF(CF92=0,"",(CF92/P92)))</f>
        <v>0</v>
      </c>
      <c r="CH92" s="135"/>
      <c r="CI92" s="136" t="str">
        <f>IFERROR(CH92/CF92,"-")</f>
        <v>-</v>
      </c>
      <c r="CJ92" s="137"/>
      <c r="CK92" s="138" t="str">
        <f>IFERROR(CJ92/CF92,"-")</f>
        <v>-</v>
      </c>
      <c r="CL92" s="139"/>
      <c r="CM92" s="139"/>
      <c r="CN92" s="139"/>
      <c r="CO92" s="140">
        <v>0</v>
      </c>
      <c r="CP92" s="141">
        <v>0</v>
      </c>
      <c r="CQ92" s="141"/>
      <c r="CR92" s="141"/>
      <c r="CS92" s="142" t="str">
        <f>IF(AND(CQ92=0,CR92=0),"",IF(AND(CQ92&lt;=100000,CR92&lt;=100000),"",IF(CQ92/CP92&gt;0.7,"男高",IF(CR92/CP92&gt;0.7,"女高",""))))</f>
        <v/>
      </c>
    </row>
    <row r="93" spans="1:98">
      <c r="A93" s="80"/>
      <c r="B93" s="203" t="s">
        <v>230</v>
      </c>
      <c r="C93" s="203"/>
      <c r="D93" s="203" t="s">
        <v>180</v>
      </c>
      <c r="E93" s="203" t="s">
        <v>180</v>
      </c>
      <c r="F93" s="203" t="s">
        <v>68</v>
      </c>
      <c r="G93" s="203" t="s">
        <v>231</v>
      </c>
      <c r="H93" s="90"/>
      <c r="I93" s="90"/>
      <c r="J93" s="188"/>
      <c r="K93" s="81">
        <v>41</v>
      </c>
      <c r="L93" s="81">
        <v>24</v>
      </c>
      <c r="M93" s="81">
        <v>9</v>
      </c>
      <c r="N93" s="91">
        <v>8</v>
      </c>
      <c r="O93" s="92">
        <v>0</v>
      </c>
      <c r="P93" s="93">
        <f>N93+O93</f>
        <v>8</v>
      </c>
      <c r="Q93" s="82">
        <f>IFERROR(P93/M93,"-")</f>
        <v>0.88888888888889</v>
      </c>
      <c r="R93" s="81">
        <v>2</v>
      </c>
      <c r="S93" s="81">
        <v>1</v>
      </c>
      <c r="T93" s="82">
        <f>IFERROR(S93/(O93+P93),"-")</f>
        <v>0.125</v>
      </c>
      <c r="U93" s="182"/>
      <c r="V93" s="84">
        <v>3</v>
      </c>
      <c r="W93" s="82">
        <f>IF(P93=0,"-",V93/P93)</f>
        <v>0.375</v>
      </c>
      <c r="X93" s="186">
        <v>239000</v>
      </c>
      <c r="Y93" s="187">
        <f>IFERROR(X93/P93,"-")</f>
        <v>29875</v>
      </c>
      <c r="Z93" s="187">
        <f>IFERROR(X93/V93,"-")</f>
        <v>79666.666666667</v>
      </c>
      <c r="AA93" s="188"/>
      <c r="AB93" s="85"/>
      <c r="AC93" s="79"/>
      <c r="AD93" s="94"/>
      <c r="AE93" s="95">
        <f>IF(P93=0,"",IF(AD93=0,"",(AD93/P93)))</f>
        <v>0</v>
      </c>
      <c r="AF93" s="94"/>
      <c r="AG93" s="96" t="str">
        <f>IFERROR(AF93/AD93,"-")</f>
        <v>-</v>
      </c>
      <c r="AH93" s="97"/>
      <c r="AI93" s="98" t="str">
        <f>IFERROR(AH93/AD93,"-")</f>
        <v>-</v>
      </c>
      <c r="AJ93" s="99"/>
      <c r="AK93" s="99"/>
      <c r="AL93" s="99"/>
      <c r="AM93" s="100"/>
      <c r="AN93" s="101">
        <f>IF(P93=0,"",IF(AM93=0,"",(AM93/P93)))</f>
        <v>0</v>
      </c>
      <c r="AO93" s="100"/>
      <c r="AP93" s="102" t="str">
        <f>IFERROR(AP93/AM93,"-")</f>
        <v>-</v>
      </c>
      <c r="AQ93" s="103"/>
      <c r="AR93" s="104" t="str">
        <f>IFERROR(AQ93/AM93,"-")</f>
        <v>-</v>
      </c>
      <c r="AS93" s="105"/>
      <c r="AT93" s="105"/>
      <c r="AU93" s="105"/>
      <c r="AV93" s="106"/>
      <c r="AW93" s="107">
        <f>IF(P93=0,"",IF(AV93=0,"",(AV93/P93)))</f>
        <v>0</v>
      </c>
      <c r="AX93" s="106"/>
      <c r="AY93" s="108" t="str">
        <f>IFERROR(AX93/AV93,"-")</f>
        <v>-</v>
      </c>
      <c r="AZ93" s="109"/>
      <c r="BA93" s="110" t="str">
        <f>IFERROR(AZ93/AV93,"-")</f>
        <v>-</v>
      </c>
      <c r="BB93" s="111"/>
      <c r="BC93" s="111"/>
      <c r="BD93" s="111"/>
      <c r="BE93" s="112">
        <v>3</v>
      </c>
      <c r="BF93" s="113">
        <f>IF(P93=0,"",IF(BE93=0,"",(BE93/P93)))</f>
        <v>0.375</v>
      </c>
      <c r="BG93" s="112">
        <v>1</v>
      </c>
      <c r="BH93" s="114">
        <f>IFERROR(BG93/BE93,"-")</f>
        <v>0.33333333333333</v>
      </c>
      <c r="BI93" s="115">
        <v>145000</v>
      </c>
      <c r="BJ93" s="116">
        <f>IFERROR(BI93/BE93,"-")</f>
        <v>48333.333333333</v>
      </c>
      <c r="BK93" s="117"/>
      <c r="BL93" s="117"/>
      <c r="BM93" s="117">
        <v>1</v>
      </c>
      <c r="BN93" s="119">
        <v>3</v>
      </c>
      <c r="BO93" s="120">
        <f>IF(P93=0,"",IF(BN93=0,"",(BN93/P93)))</f>
        <v>0.375</v>
      </c>
      <c r="BP93" s="121">
        <v>1</v>
      </c>
      <c r="BQ93" s="122">
        <f>IFERROR(BP93/BN93,"-")</f>
        <v>0.33333333333333</v>
      </c>
      <c r="BR93" s="123">
        <v>8000</v>
      </c>
      <c r="BS93" s="124">
        <f>IFERROR(BR93/BN93,"-")</f>
        <v>2666.6666666667</v>
      </c>
      <c r="BT93" s="125"/>
      <c r="BU93" s="125">
        <v>1</v>
      </c>
      <c r="BV93" s="125"/>
      <c r="BW93" s="126">
        <v>2</v>
      </c>
      <c r="BX93" s="127">
        <f>IF(P93=0,"",IF(BW93=0,"",(BW93/P93)))</f>
        <v>0.25</v>
      </c>
      <c r="BY93" s="128">
        <v>1</v>
      </c>
      <c r="BZ93" s="129">
        <f>IFERROR(BY93/BW93,"-")</f>
        <v>0.5</v>
      </c>
      <c r="CA93" s="130">
        <v>86000</v>
      </c>
      <c r="CB93" s="131">
        <f>IFERROR(CA93/BW93,"-")</f>
        <v>43000</v>
      </c>
      <c r="CC93" s="132"/>
      <c r="CD93" s="132"/>
      <c r="CE93" s="132">
        <v>1</v>
      </c>
      <c r="CF93" s="133"/>
      <c r="CG93" s="134">
        <f>IF(P93=0,"",IF(CF93=0,"",(CF93/P93)))</f>
        <v>0</v>
      </c>
      <c r="CH93" s="135"/>
      <c r="CI93" s="136" t="str">
        <f>IFERROR(CH93/CF93,"-")</f>
        <v>-</v>
      </c>
      <c r="CJ93" s="137"/>
      <c r="CK93" s="138" t="str">
        <f>IFERROR(CJ93/CF93,"-")</f>
        <v>-</v>
      </c>
      <c r="CL93" s="139"/>
      <c r="CM93" s="139"/>
      <c r="CN93" s="139"/>
      <c r="CO93" s="140">
        <v>3</v>
      </c>
      <c r="CP93" s="141">
        <v>239000</v>
      </c>
      <c r="CQ93" s="141">
        <v>145000</v>
      </c>
      <c r="CR93" s="141"/>
      <c r="CS93" s="142" t="str">
        <f>IF(AND(CQ93=0,CR93=0),"",IF(AND(CQ93&lt;=100000,CR93&lt;=100000),"",IF(CQ93/CP93&gt;0.7,"男高",IF(CR93/CP93&gt;0.7,"女高",""))))</f>
        <v/>
      </c>
    </row>
    <row r="94" spans="1:98">
      <c r="A94" s="80">
        <f>AB94</f>
        <v>0.35</v>
      </c>
      <c r="B94" s="203" t="s">
        <v>232</v>
      </c>
      <c r="C94" s="203"/>
      <c r="D94" s="203"/>
      <c r="E94" s="203"/>
      <c r="F94" s="203" t="s">
        <v>63</v>
      </c>
      <c r="G94" s="203" t="s">
        <v>233</v>
      </c>
      <c r="H94" s="90" t="s">
        <v>234</v>
      </c>
      <c r="I94" s="90"/>
      <c r="J94" s="188">
        <v>80000</v>
      </c>
      <c r="K94" s="81">
        <v>23</v>
      </c>
      <c r="L94" s="81">
        <v>0</v>
      </c>
      <c r="M94" s="81">
        <v>78</v>
      </c>
      <c r="N94" s="91">
        <v>7</v>
      </c>
      <c r="O94" s="92">
        <v>0</v>
      </c>
      <c r="P94" s="93">
        <f>N94+O94</f>
        <v>7</v>
      </c>
      <c r="Q94" s="82">
        <f>IFERROR(P94/M94,"-")</f>
        <v>0.08974358974359</v>
      </c>
      <c r="R94" s="81">
        <v>1</v>
      </c>
      <c r="S94" s="81">
        <v>2</v>
      </c>
      <c r="T94" s="82">
        <f>IFERROR(S94/(O94+P94),"-")</f>
        <v>0.28571428571429</v>
      </c>
      <c r="U94" s="182">
        <f>IFERROR(J94/SUM(P94:P95),"-")</f>
        <v>8000</v>
      </c>
      <c r="V94" s="84">
        <v>2</v>
      </c>
      <c r="W94" s="82">
        <f>IF(P94=0,"-",V94/P94)</f>
        <v>0.28571428571429</v>
      </c>
      <c r="X94" s="186">
        <v>23000</v>
      </c>
      <c r="Y94" s="187">
        <f>IFERROR(X94/P94,"-")</f>
        <v>3285.7142857143</v>
      </c>
      <c r="Z94" s="187">
        <f>IFERROR(X94/V94,"-")</f>
        <v>11500</v>
      </c>
      <c r="AA94" s="188">
        <f>SUM(X94:X95)-SUM(J94:J95)</f>
        <v>-52000</v>
      </c>
      <c r="AB94" s="85">
        <f>SUM(X94:X95)/SUM(J94:J95)</f>
        <v>0.35</v>
      </c>
      <c r="AC94" s="79"/>
      <c r="AD94" s="94"/>
      <c r="AE94" s="95">
        <f>IF(P94=0,"",IF(AD94=0,"",(AD94/P94)))</f>
        <v>0</v>
      </c>
      <c r="AF94" s="94"/>
      <c r="AG94" s="96" t="str">
        <f>IFERROR(AF94/AD94,"-")</f>
        <v>-</v>
      </c>
      <c r="AH94" s="97"/>
      <c r="AI94" s="98" t="str">
        <f>IFERROR(AH94/AD94,"-")</f>
        <v>-</v>
      </c>
      <c r="AJ94" s="99"/>
      <c r="AK94" s="99"/>
      <c r="AL94" s="99"/>
      <c r="AM94" s="100"/>
      <c r="AN94" s="101">
        <f>IF(P94=0,"",IF(AM94=0,"",(AM94/P94)))</f>
        <v>0</v>
      </c>
      <c r="AO94" s="100"/>
      <c r="AP94" s="102" t="str">
        <f>IFERROR(AP94/AM94,"-")</f>
        <v>-</v>
      </c>
      <c r="AQ94" s="103"/>
      <c r="AR94" s="104" t="str">
        <f>IFERROR(AQ94/AM94,"-")</f>
        <v>-</v>
      </c>
      <c r="AS94" s="105"/>
      <c r="AT94" s="105"/>
      <c r="AU94" s="105"/>
      <c r="AV94" s="106">
        <v>1</v>
      </c>
      <c r="AW94" s="107">
        <f>IF(P94=0,"",IF(AV94=0,"",(AV94/P94)))</f>
        <v>0.14285714285714</v>
      </c>
      <c r="AX94" s="106"/>
      <c r="AY94" s="108">
        <f>IFERROR(AX94/AV94,"-")</f>
        <v>0</v>
      </c>
      <c r="AZ94" s="109"/>
      <c r="BA94" s="110">
        <f>IFERROR(AZ94/AV94,"-")</f>
        <v>0</v>
      </c>
      <c r="BB94" s="111"/>
      <c r="BC94" s="111"/>
      <c r="BD94" s="111"/>
      <c r="BE94" s="112">
        <v>2</v>
      </c>
      <c r="BF94" s="113">
        <f>IF(P94=0,"",IF(BE94=0,"",(BE94/P94)))</f>
        <v>0.28571428571429</v>
      </c>
      <c r="BG94" s="112"/>
      <c r="BH94" s="114">
        <f>IFERROR(BG94/BE94,"-")</f>
        <v>0</v>
      </c>
      <c r="BI94" s="115"/>
      <c r="BJ94" s="116">
        <f>IFERROR(BI94/BE94,"-")</f>
        <v>0</v>
      </c>
      <c r="BK94" s="117"/>
      <c r="BL94" s="117"/>
      <c r="BM94" s="117"/>
      <c r="BN94" s="119">
        <v>2</v>
      </c>
      <c r="BO94" s="120">
        <f>IF(P94=0,"",IF(BN94=0,"",(BN94/P94)))</f>
        <v>0.28571428571429</v>
      </c>
      <c r="BP94" s="121"/>
      <c r="BQ94" s="122">
        <f>IFERROR(BP94/BN94,"-")</f>
        <v>0</v>
      </c>
      <c r="BR94" s="123"/>
      <c r="BS94" s="124">
        <f>IFERROR(BR94/BN94,"-")</f>
        <v>0</v>
      </c>
      <c r="BT94" s="125"/>
      <c r="BU94" s="125"/>
      <c r="BV94" s="125"/>
      <c r="BW94" s="126">
        <v>2</v>
      </c>
      <c r="BX94" s="127">
        <f>IF(P94=0,"",IF(BW94=0,"",(BW94/P94)))</f>
        <v>0.28571428571429</v>
      </c>
      <c r="BY94" s="128">
        <v>2</v>
      </c>
      <c r="BZ94" s="129">
        <f>IFERROR(BY94/BW94,"-")</f>
        <v>1</v>
      </c>
      <c r="CA94" s="130">
        <v>23000</v>
      </c>
      <c r="CB94" s="131">
        <f>IFERROR(CA94/BW94,"-")</f>
        <v>11500</v>
      </c>
      <c r="CC94" s="132">
        <v>1</v>
      </c>
      <c r="CD94" s="132"/>
      <c r="CE94" s="132">
        <v>1</v>
      </c>
      <c r="CF94" s="133"/>
      <c r="CG94" s="134">
        <f>IF(P94=0,"",IF(CF94=0,"",(CF94/P94)))</f>
        <v>0</v>
      </c>
      <c r="CH94" s="135"/>
      <c r="CI94" s="136" t="str">
        <f>IFERROR(CH94/CF94,"-")</f>
        <v>-</v>
      </c>
      <c r="CJ94" s="137"/>
      <c r="CK94" s="138" t="str">
        <f>IFERROR(CJ94/CF94,"-")</f>
        <v>-</v>
      </c>
      <c r="CL94" s="139"/>
      <c r="CM94" s="139"/>
      <c r="CN94" s="139"/>
      <c r="CO94" s="140">
        <v>2</v>
      </c>
      <c r="CP94" s="141">
        <v>23000</v>
      </c>
      <c r="CQ94" s="141">
        <v>20000</v>
      </c>
      <c r="CR94" s="141"/>
      <c r="CS94" s="142" t="str">
        <f>IF(AND(CQ94=0,CR94=0),"",IF(AND(CQ94&lt;=100000,CR94&lt;=100000),"",IF(CQ94/CP94&gt;0.7,"男高",IF(CR94/CP94&gt;0.7,"女高",""))))</f>
        <v/>
      </c>
    </row>
    <row r="95" spans="1:98">
      <c r="A95" s="80"/>
      <c r="B95" s="203" t="s">
        <v>235</v>
      </c>
      <c r="C95" s="203"/>
      <c r="D95" s="203"/>
      <c r="E95" s="203"/>
      <c r="F95" s="203" t="s">
        <v>68</v>
      </c>
      <c r="G95" s="203"/>
      <c r="H95" s="90"/>
      <c r="I95" s="90"/>
      <c r="J95" s="188"/>
      <c r="K95" s="81">
        <v>22</v>
      </c>
      <c r="L95" s="81">
        <v>15</v>
      </c>
      <c r="M95" s="81">
        <v>9</v>
      </c>
      <c r="N95" s="91">
        <v>3</v>
      </c>
      <c r="O95" s="92">
        <v>0</v>
      </c>
      <c r="P95" s="93">
        <f>N95+O95</f>
        <v>3</v>
      </c>
      <c r="Q95" s="82">
        <f>IFERROR(P95/M95,"-")</f>
        <v>0.33333333333333</v>
      </c>
      <c r="R95" s="81">
        <v>0</v>
      </c>
      <c r="S95" s="81">
        <v>1</v>
      </c>
      <c r="T95" s="82">
        <f>IFERROR(S95/(O95+P95),"-")</f>
        <v>0.33333333333333</v>
      </c>
      <c r="U95" s="182"/>
      <c r="V95" s="84">
        <v>1</v>
      </c>
      <c r="W95" s="82">
        <f>IF(P95=0,"-",V95/P95)</f>
        <v>0.33333333333333</v>
      </c>
      <c r="X95" s="186">
        <v>5000</v>
      </c>
      <c r="Y95" s="187">
        <f>IFERROR(X95/P95,"-")</f>
        <v>1666.6666666667</v>
      </c>
      <c r="Z95" s="187">
        <f>IFERROR(X95/V95,"-")</f>
        <v>5000</v>
      </c>
      <c r="AA95" s="188"/>
      <c r="AB95" s="85"/>
      <c r="AC95" s="79"/>
      <c r="AD95" s="94"/>
      <c r="AE95" s="95">
        <f>IF(P95=0,"",IF(AD95=0,"",(AD95/P95)))</f>
        <v>0</v>
      </c>
      <c r="AF95" s="94"/>
      <c r="AG95" s="96" t="str">
        <f>IFERROR(AF95/AD95,"-")</f>
        <v>-</v>
      </c>
      <c r="AH95" s="97"/>
      <c r="AI95" s="98" t="str">
        <f>IFERROR(AH95/AD95,"-")</f>
        <v>-</v>
      </c>
      <c r="AJ95" s="99"/>
      <c r="AK95" s="99"/>
      <c r="AL95" s="99"/>
      <c r="AM95" s="100"/>
      <c r="AN95" s="101">
        <f>IF(P95=0,"",IF(AM95=0,"",(AM95/P95)))</f>
        <v>0</v>
      </c>
      <c r="AO95" s="100"/>
      <c r="AP95" s="102" t="str">
        <f>IFERROR(AP95/AM95,"-")</f>
        <v>-</v>
      </c>
      <c r="AQ95" s="103"/>
      <c r="AR95" s="104" t="str">
        <f>IFERROR(AQ95/AM95,"-")</f>
        <v>-</v>
      </c>
      <c r="AS95" s="105"/>
      <c r="AT95" s="105"/>
      <c r="AU95" s="105"/>
      <c r="AV95" s="106"/>
      <c r="AW95" s="107">
        <f>IF(P95=0,"",IF(AV95=0,"",(AV95/P95)))</f>
        <v>0</v>
      </c>
      <c r="AX95" s="106"/>
      <c r="AY95" s="108" t="str">
        <f>IFERROR(AX95/AV95,"-")</f>
        <v>-</v>
      </c>
      <c r="AZ95" s="109"/>
      <c r="BA95" s="110" t="str">
        <f>IFERROR(AZ95/AV95,"-")</f>
        <v>-</v>
      </c>
      <c r="BB95" s="111"/>
      <c r="BC95" s="111"/>
      <c r="BD95" s="111"/>
      <c r="BE95" s="112"/>
      <c r="BF95" s="113">
        <f>IF(P95=0,"",IF(BE95=0,"",(BE95/P95)))</f>
        <v>0</v>
      </c>
      <c r="BG95" s="112"/>
      <c r="BH95" s="114" t="str">
        <f>IFERROR(BG95/BE95,"-")</f>
        <v>-</v>
      </c>
      <c r="BI95" s="115"/>
      <c r="BJ95" s="116" t="str">
        <f>IFERROR(BI95/BE95,"-")</f>
        <v>-</v>
      </c>
      <c r="BK95" s="117"/>
      <c r="BL95" s="117"/>
      <c r="BM95" s="117"/>
      <c r="BN95" s="119">
        <v>1</v>
      </c>
      <c r="BO95" s="120">
        <f>IF(P95=0,"",IF(BN95=0,"",(BN95/P95)))</f>
        <v>0.33333333333333</v>
      </c>
      <c r="BP95" s="121">
        <v>1</v>
      </c>
      <c r="BQ95" s="122">
        <f>IFERROR(BP95/BN95,"-")</f>
        <v>1</v>
      </c>
      <c r="BR95" s="123">
        <v>5000</v>
      </c>
      <c r="BS95" s="124">
        <f>IFERROR(BR95/BN95,"-")</f>
        <v>5000</v>
      </c>
      <c r="BT95" s="125">
        <v>1</v>
      </c>
      <c r="BU95" s="125"/>
      <c r="BV95" s="125"/>
      <c r="BW95" s="126">
        <v>2</v>
      </c>
      <c r="BX95" s="127">
        <f>IF(P95=0,"",IF(BW95=0,"",(BW95/P95)))</f>
        <v>0.66666666666667</v>
      </c>
      <c r="BY95" s="128"/>
      <c r="BZ95" s="129">
        <f>IFERROR(BY95/BW95,"-")</f>
        <v>0</v>
      </c>
      <c r="CA95" s="130"/>
      <c r="CB95" s="131">
        <f>IFERROR(CA95/BW95,"-")</f>
        <v>0</v>
      </c>
      <c r="CC95" s="132"/>
      <c r="CD95" s="132"/>
      <c r="CE95" s="132"/>
      <c r="CF95" s="133"/>
      <c r="CG95" s="134">
        <f>IF(P95=0,"",IF(CF95=0,"",(CF95/P95)))</f>
        <v>0</v>
      </c>
      <c r="CH95" s="135"/>
      <c r="CI95" s="136" t="str">
        <f>IFERROR(CH95/CF95,"-")</f>
        <v>-</v>
      </c>
      <c r="CJ95" s="137"/>
      <c r="CK95" s="138" t="str">
        <f>IFERROR(CJ95/CF95,"-")</f>
        <v>-</v>
      </c>
      <c r="CL95" s="139"/>
      <c r="CM95" s="139"/>
      <c r="CN95" s="139"/>
      <c r="CO95" s="140">
        <v>1</v>
      </c>
      <c r="CP95" s="141">
        <v>5000</v>
      </c>
      <c r="CQ95" s="141">
        <v>5000</v>
      </c>
      <c r="CR95" s="141"/>
      <c r="CS95" s="142" t="str">
        <f>IF(AND(CQ95=0,CR95=0),"",IF(AND(CQ95&lt;=100000,CR95&lt;=100000),"",IF(CQ95/CP95&gt;0.7,"男高",IF(CR95/CP95&gt;0.7,"女高",""))))</f>
        <v/>
      </c>
    </row>
    <row r="96" spans="1:98">
      <c r="A96" s="30"/>
      <c r="B96" s="87"/>
      <c r="C96" s="88"/>
      <c r="D96" s="88"/>
      <c r="E96" s="88"/>
      <c r="F96" s="89"/>
      <c r="G96" s="90"/>
      <c r="H96" s="90"/>
      <c r="I96" s="90"/>
      <c r="J96" s="192"/>
      <c r="K96" s="34"/>
      <c r="L96" s="34"/>
      <c r="M96" s="31"/>
      <c r="N96" s="23"/>
      <c r="O96" s="23"/>
      <c r="P96" s="23"/>
      <c r="Q96" s="33"/>
      <c r="R96" s="32"/>
      <c r="S96" s="23"/>
      <c r="T96" s="32"/>
      <c r="U96" s="183"/>
      <c r="V96" s="25"/>
      <c r="W96" s="25"/>
      <c r="X96" s="189"/>
      <c r="Y96" s="189"/>
      <c r="Z96" s="189"/>
      <c r="AA96" s="189"/>
      <c r="AB96" s="33"/>
      <c r="AC96" s="59"/>
      <c r="AD96" s="63"/>
      <c r="AE96" s="64"/>
      <c r="AF96" s="63"/>
      <c r="AG96" s="67"/>
      <c r="AH96" s="68"/>
      <c r="AI96" s="69"/>
      <c r="AJ96" s="70"/>
      <c r="AK96" s="70"/>
      <c r="AL96" s="70"/>
      <c r="AM96" s="63"/>
      <c r="AN96" s="64"/>
      <c r="AO96" s="63"/>
      <c r="AP96" s="67"/>
      <c r="AQ96" s="68"/>
      <c r="AR96" s="69"/>
      <c r="AS96" s="70"/>
      <c r="AT96" s="70"/>
      <c r="AU96" s="70"/>
      <c r="AV96" s="63"/>
      <c r="AW96" s="64"/>
      <c r="AX96" s="63"/>
      <c r="AY96" s="67"/>
      <c r="AZ96" s="68"/>
      <c r="BA96" s="69"/>
      <c r="BB96" s="70"/>
      <c r="BC96" s="70"/>
      <c r="BD96" s="70"/>
      <c r="BE96" s="63"/>
      <c r="BF96" s="64"/>
      <c r="BG96" s="63"/>
      <c r="BH96" s="67"/>
      <c r="BI96" s="68"/>
      <c r="BJ96" s="69"/>
      <c r="BK96" s="70"/>
      <c r="BL96" s="70"/>
      <c r="BM96" s="70"/>
      <c r="BN96" s="65"/>
      <c r="BO96" s="66"/>
      <c r="BP96" s="63"/>
      <c r="BQ96" s="67"/>
      <c r="BR96" s="68"/>
      <c r="BS96" s="69"/>
      <c r="BT96" s="70"/>
      <c r="BU96" s="70"/>
      <c r="BV96" s="70"/>
      <c r="BW96" s="65"/>
      <c r="BX96" s="66"/>
      <c r="BY96" s="63"/>
      <c r="BZ96" s="67"/>
      <c r="CA96" s="68"/>
      <c r="CB96" s="69"/>
      <c r="CC96" s="70"/>
      <c r="CD96" s="70"/>
      <c r="CE96" s="70"/>
      <c r="CF96" s="65"/>
      <c r="CG96" s="66"/>
      <c r="CH96" s="63"/>
      <c r="CI96" s="67"/>
      <c r="CJ96" s="68"/>
      <c r="CK96" s="69"/>
      <c r="CL96" s="70"/>
      <c r="CM96" s="70"/>
      <c r="CN96" s="70"/>
      <c r="CO96" s="71"/>
      <c r="CP96" s="68"/>
      <c r="CQ96" s="68"/>
      <c r="CR96" s="68"/>
      <c r="CS96" s="72"/>
    </row>
    <row r="97" spans="1:98">
      <c r="A97" s="30"/>
      <c r="B97" s="37"/>
      <c r="C97" s="21"/>
      <c r="D97" s="21"/>
      <c r="E97" s="21"/>
      <c r="F97" s="22"/>
      <c r="G97" s="36"/>
      <c r="H97" s="36"/>
      <c r="I97" s="75"/>
      <c r="J97" s="193"/>
      <c r="K97" s="34"/>
      <c r="L97" s="34"/>
      <c r="M97" s="31"/>
      <c r="N97" s="23"/>
      <c r="O97" s="23"/>
      <c r="P97" s="23"/>
      <c r="Q97" s="33"/>
      <c r="R97" s="32"/>
      <c r="S97" s="23"/>
      <c r="T97" s="32"/>
      <c r="U97" s="183"/>
      <c r="V97" s="25"/>
      <c r="W97" s="25"/>
      <c r="X97" s="189"/>
      <c r="Y97" s="189"/>
      <c r="Z97" s="189"/>
      <c r="AA97" s="189"/>
      <c r="AB97" s="33"/>
      <c r="AC97" s="61"/>
      <c r="AD97" s="63"/>
      <c r="AE97" s="64"/>
      <c r="AF97" s="63"/>
      <c r="AG97" s="67"/>
      <c r="AH97" s="68"/>
      <c r="AI97" s="69"/>
      <c r="AJ97" s="70"/>
      <c r="AK97" s="70"/>
      <c r="AL97" s="70"/>
      <c r="AM97" s="63"/>
      <c r="AN97" s="64"/>
      <c r="AO97" s="63"/>
      <c r="AP97" s="67"/>
      <c r="AQ97" s="68"/>
      <c r="AR97" s="69"/>
      <c r="AS97" s="70"/>
      <c r="AT97" s="70"/>
      <c r="AU97" s="70"/>
      <c r="AV97" s="63"/>
      <c r="AW97" s="64"/>
      <c r="AX97" s="63"/>
      <c r="AY97" s="67"/>
      <c r="AZ97" s="68"/>
      <c r="BA97" s="69"/>
      <c r="BB97" s="70"/>
      <c r="BC97" s="70"/>
      <c r="BD97" s="70"/>
      <c r="BE97" s="63"/>
      <c r="BF97" s="64"/>
      <c r="BG97" s="63"/>
      <c r="BH97" s="67"/>
      <c r="BI97" s="68"/>
      <c r="BJ97" s="69"/>
      <c r="BK97" s="70"/>
      <c r="BL97" s="70"/>
      <c r="BM97" s="70"/>
      <c r="BN97" s="65"/>
      <c r="BO97" s="66"/>
      <c r="BP97" s="63"/>
      <c r="BQ97" s="67"/>
      <c r="BR97" s="68"/>
      <c r="BS97" s="69"/>
      <c r="BT97" s="70"/>
      <c r="BU97" s="70"/>
      <c r="BV97" s="70"/>
      <c r="BW97" s="65"/>
      <c r="BX97" s="66"/>
      <c r="BY97" s="63"/>
      <c r="BZ97" s="67"/>
      <c r="CA97" s="68"/>
      <c r="CB97" s="69"/>
      <c r="CC97" s="70"/>
      <c r="CD97" s="70"/>
      <c r="CE97" s="70"/>
      <c r="CF97" s="65"/>
      <c r="CG97" s="66"/>
      <c r="CH97" s="63"/>
      <c r="CI97" s="67"/>
      <c r="CJ97" s="68"/>
      <c r="CK97" s="69"/>
      <c r="CL97" s="70"/>
      <c r="CM97" s="70"/>
      <c r="CN97" s="70"/>
      <c r="CO97" s="71"/>
      <c r="CP97" s="68"/>
      <c r="CQ97" s="68"/>
      <c r="CR97" s="68"/>
      <c r="CS97" s="72"/>
    </row>
    <row r="98" spans="1:98">
      <c r="A98" s="19">
        <f>AB98</f>
        <v>1.464168618267</v>
      </c>
      <c r="B98" s="39"/>
      <c r="C98" s="39"/>
      <c r="D98" s="39"/>
      <c r="E98" s="39"/>
      <c r="F98" s="39"/>
      <c r="G98" s="40" t="s">
        <v>236</v>
      </c>
      <c r="H98" s="40"/>
      <c r="I98" s="40"/>
      <c r="J98" s="190">
        <f>SUM(J6:J97)</f>
        <v>4270000</v>
      </c>
      <c r="K98" s="41">
        <f>SUM(K6:K97)</f>
        <v>1821</v>
      </c>
      <c r="L98" s="41">
        <f>SUM(L6:L97)</f>
        <v>797</v>
      </c>
      <c r="M98" s="41">
        <f>SUM(M6:M97)</f>
        <v>2385</v>
      </c>
      <c r="N98" s="41">
        <f>SUM(N6:N97)</f>
        <v>468</v>
      </c>
      <c r="O98" s="41">
        <f>SUM(O6:O97)</f>
        <v>0</v>
      </c>
      <c r="P98" s="41">
        <f>SUM(P6:P97)</f>
        <v>468</v>
      </c>
      <c r="Q98" s="42">
        <f>IFERROR(P98/M98,"-")</f>
        <v>0.19622641509434</v>
      </c>
      <c r="R98" s="78">
        <f>SUM(R6:R97)</f>
        <v>57</v>
      </c>
      <c r="S98" s="78">
        <f>SUM(S6:S97)</f>
        <v>123</v>
      </c>
      <c r="T98" s="42">
        <f>IFERROR(R98/P98,"-")</f>
        <v>0.12179487179487</v>
      </c>
      <c r="U98" s="184">
        <f>IFERROR(J98/P98,"-")</f>
        <v>9123.9316239316</v>
      </c>
      <c r="V98" s="44">
        <f>SUM(V6:V97)</f>
        <v>99</v>
      </c>
      <c r="W98" s="42">
        <f>IFERROR(V98/P98,"-")</f>
        <v>0.21153846153846</v>
      </c>
      <c r="X98" s="190">
        <f>SUM(X6:X97)</f>
        <v>6252000</v>
      </c>
      <c r="Y98" s="190">
        <f>IFERROR(X98/P98,"-")</f>
        <v>13358.974358974</v>
      </c>
      <c r="Z98" s="190">
        <f>IFERROR(X98/V98,"-")</f>
        <v>63151.515151515</v>
      </c>
      <c r="AA98" s="190">
        <f>X98-J98</f>
        <v>1982000</v>
      </c>
      <c r="AB98" s="47">
        <f>X98/J98</f>
        <v>1.464168618267</v>
      </c>
      <c r="AC98" s="60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8"/>
    <mergeCell ref="J64:J68"/>
    <mergeCell ref="U64:U68"/>
    <mergeCell ref="AA64:AA68"/>
    <mergeCell ref="AB64:AB68"/>
    <mergeCell ref="A69:A71"/>
    <mergeCell ref="J69:J71"/>
    <mergeCell ref="U69:U71"/>
    <mergeCell ref="AA69:AA71"/>
    <mergeCell ref="AB69:AB71"/>
    <mergeCell ref="A72:A73"/>
    <mergeCell ref="J72:J73"/>
    <mergeCell ref="U72:U73"/>
    <mergeCell ref="AA72:AA73"/>
    <mergeCell ref="AB72:AB73"/>
    <mergeCell ref="A74:A87"/>
    <mergeCell ref="J74:J87"/>
    <mergeCell ref="U74:U87"/>
    <mergeCell ref="AA74:AA87"/>
    <mergeCell ref="AB74:AB87"/>
    <mergeCell ref="A88:A93"/>
    <mergeCell ref="J88:J93"/>
    <mergeCell ref="U88:U93"/>
    <mergeCell ref="AA88:AA93"/>
    <mergeCell ref="AB88:AB93"/>
    <mergeCell ref="A94:A95"/>
    <mergeCell ref="J94:J95"/>
    <mergeCell ref="U94:U95"/>
    <mergeCell ref="AA94:AA95"/>
    <mergeCell ref="AB94:AB9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