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<sst xmlns="http://schemas.openxmlformats.org/spreadsheetml/2006/main" uniqueCount="220">
  <si>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</si>
  <si>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</si>
  <si>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</si>
  <si>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</si>
  <si>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</si>
  <si>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</si>
  <si>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</si>
  <si>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</si>
  <si>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</si>
  <si>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</si>
  <si>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</si>
  <si>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</si>
  <si>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</si>
  <si>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</si>
  <si>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</si>
  <si>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</si>
  <si>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</si>
  <si>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</si>
  <si>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</si>
  <si>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</si>
  <si>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</si>
  <si>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</si>
  <si>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</si>
  <si>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</si>
  <si>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</si>
  <si>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</si>
  <si>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</si>
  <si>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</si>
  <si>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</si>
  <si>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</si>
  <si>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</si>
  <si>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</si>
  <si>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</si>
  <si>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</si>
  <si>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</si>
  <si>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</si>
  <si>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</si>
  <si>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</si>
  <si>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</si>
  <si>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</si>
  <si>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</si>
  <si>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</si>
  <si>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</si>
  <si>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</si>
  <si>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</si>
  <si>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</si>
  <si>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</si>
  <si>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</si>
  <si>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</si>
  <si>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</si>
  <si>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</si>
  <si>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</si>
  <si>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</si>
  <si>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</si>
  <si>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</si>
  <si>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</si>
  <si>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</si>
  <si>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</si>
  <si>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</si>
  <si>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</si>
  <si>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</si>
  <si>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ic4420</t>
  </si>
  <si>
    <t>男女募集版（藤井レイラ）</t>
  </si>
  <si>
    <t>全5段バージョン</t>
  </si>
  <si>
    <t>lp07</t>
  </si>
  <si>
    <t>サンスポ関東</t>
  </si>
  <si>
    <t>全5段つかみ15段</t>
  </si>
  <si>
    <t>1～15日</t>
  </si>
  <si>
    <t>ic4421</t>
  </si>
  <si>
    <t>空電</t>
  </si>
  <si>
    <t>ic4422</t>
  </si>
  <si>
    <t>半5段バージョン</t>
  </si>
  <si>
    <t>半5段つかみ15段</t>
  </si>
  <si>
    <t>ic4423</t>
  </si>
  <si>
    <t>ln_ink1215</t>
  </si>
  <si>
    <t>右女9版(ヘスティア)(LINEver)（晶エリー）</t>
  </si>
  <si>
    <t>中年の男女が出会える昭和世代専門の出会い場</t>
  </si>
  <si>
    <t>line</t>
  </si>
  <si>
    <t>16～31日</t>
  </si>
  <si>
    <t>ic4424</t>
  </si>
  <si>
    <t>ln_ink1216</t>
  </si>
  <si>
    <t>ic4425</t>
  </si>
  <si>
    <t>ic4426</t>
  </si>
  <si>
    <t>サンスポ関西</t>
  </si>
  <si>
    <t>ic4427</t>
  </si>
  <si>
    <t>ic4428</t>
  </si>
  <si>
    <t>ic4429</t>
  </si>
  <si>
    <t>ln_ink1217</t>
  </si>
  <si>
    <t>ic4430</t>
  </si>
  <si>
    <t>ln_ink1218</t>
  </si>
  <si>
    <t>ic4431</t>
  </si>
  <si>
    <t>ic4432</t>
  </si>
  <si>
    <t>縦書き版（高宮菜々子）</t>
  </si>
  <si>
    <t>優しい相手募集2</t>
  </si>
  <si>
    <t>スポーツ報知関東</t>
  </si>
  <si>
    <t>全5段つかみ2回</t>
  </si>
  <si>
    <t>ln_ink1219</t>
  </si>
  <si>
    <t>男女募集版(LINEver)（藤井レイラ）</t>
  </si>
  <si>
    <t>ic4433</t>
  </si>
  <si>
    <t>(空電共通)</t>
  </si>
  <si>
    <t>ic4434</t>
  </si>
  <si>
    <t>半2バージョン</t>
  </si>
  <si>
    <t>lp01</t>
  </si>
  <si>
    <t>半2段つかみ6段保証</t>
  </si>
  <si>
    <t>ic4435</t>
  </si>
  <si>
    <t>興奮版（高宮菜々子）</t>
  </si>
  <si>
    <t>学生いませんギャルもいません熟女熟女熟女熟女</t>
  </si>
  <si>
    <t>ic4436</t>
  </si>
  <si>
    <t>ic4437</t>
  </si>
  <si>
    <t>デリヘル版3（高宮菜々子）</t>
  </si>
  <si>
    <t>70歳までの出会いお手伝い</t>
  </si>
  <si>
    <t>ic4438</t>
  </si>
  <si>
    <t>男女募集版（高宮菜々子）</t>
  </si>
  <si>
    <t>ic4439</t>
  </si>
  <si>
    <t>ln_ink1220</t>
  </si>
  <si>
    <t>男女募集版(LINEver)（高宮菜々子）</t>
  </si>
  <si>
    <t>半2バージョンエロ</t>
  </si>
  <si>
    <t>スポーツ報知関西</t>
  </si>
  <si>
    <t>半2段つかみ10段保証</t>
  </si>
  <si>
    <t>10段保証</t>
  </si>
  <si>
    <t>ln_ink1221</t>
  </si>
  <si>
    <t>低評価レビュー版(LINEver)（複数）</t>
  </si>
  <si>
    <t>いただいた低評価のご意見にお答えします。</t>
  </si>
  <si>
    <t>ln_ink1222</t>
  </si>
  <si>
    <t>再婚&amp;理解者版(LINEver)（高宮菜々子）</t>
  </si>
  <si>
    <t>再婚&amp;理解者(LINEver)</t>
  </si>
  <si>
    <t>ln_ink1223</t>
  </si>
  <si>
    <t>令和最新版(LINEver)(女性求人)（複数）</t>
  </si>
  <si>
    <t>熟女の祭典</t>
  </si>
  <si>
    <t>ic4440</t>
  </si>
  <si>
    <t>ic4441</t>
  </si>
  <si>
    <t>ニッカン関西</t>
  </si>
  <si>
    <t>1～10日</t>
  </si>
  <si>
    <t>ln_ink1224</t>
  </si>
  <si>
    <t>電話orライン１(LINEver)（複数）</t>
  </si>
  <si>
    <t>50歳以上あなたはどちらのタイプ</t>
  </si>
  <si>
    <t>11～20日</t>
  </si>
  <si>
    <t>ic4442</t>
  </si>
  <si>
    <t>21～31日</t>
  </si>
  <si>
    <t>ic4443</t>
  </si>
  <si>
    <t>ic4444</t>
  </si>
  <si>
    <t>豹変熟女（フリー女性⑯）</t>
  </si>
  <si>
    <t>本気でしたい女性たち</t>
  </si>
  <si>
    <t>スポニチ関東 土曜日</t>
  </si>
  <si>
    <t>即売面雑報</t>
  </si>
  <si>
    <t>5月03日(土)</t>
  </si>
  <si>
    <t>ln_ink1225</t>
  </si>
  <si>
    <t>大人の関係限定版(LINEver)（晶エリー）</t>
  </si>
  <si>
    <t>真面目な出会いはお断り</t>
  </si>
  <si>
    <t>5月10日(土)</t>
  </si>
  <si>
    <t>ic4445</t>
  </si>
  <si>
    <t>今からできる版（フリー女性①）</t>
  </si>
  <si>
    <t>私とHしない？</t>
  </si>
  <si>
    <t>5月17日(土)</t>
  </si>
  <si>
    <t>ln_ink1226</t>
  </si>
  <si>
    <t>寂しい女たち版(LINEver)（フリー女性②）</t>
  </si>
  <si>
    <t>私じゃダメですか尻画像</t>
  </si>
  <si>
    <t>5月24日(土)</t>
  </si>
  <si>
    <t>ic4446</t>
  </si>
  <si>
    <t>即ヤリ版（高宮菜々子）</t>
  </si>
  <si>
    <t>魅惑の体験</t>
  </si>
  <si>
    <t>5月31日(土)</t>
  </si>
  <si>
    <t>ic4447</t>
  </si>
  <si>
    <t>ic4448</t>
  </si>
  <si>
    <t>即売記事版（フリー女性①）</t>
  </si>
  <si>
    <t>マッチングサイト初体験</t>
  </si>
  <si>
    <t>スポニチ関東</t>
  </si>
  <si>
    <t>即売面半4段</t>
  </si>
  <si>
    <t>5月09日(金)</t>
  </si>
  <si>
    <t>ic4449</t>
  </si>
  <si>
    <t>ic4450</t>
  </si>
  <si>
    <t>東スポ</t>
  </si>
  <si>
    <t>アダルト面4C大雑4～5回</t>
  </si>
  <si>
    <t>5月02日(金)</t>
  </si>
  <si>
    <t>ln_ink1227</t>
  </si>
  <si>
    <t>ic4451</t>
  </si>
  <si>
    <t>熟女がエロくて版2（複数）</t>
  </si>
  <si>
    <t>欲におぼれた女が続々登録</t>
  </si>
  <si>
    <t>5月16日(金)</t>
  </si>
  <si>
    <t>ln_ink1228</t>
  </si>
  <si>
    <t>欲におぼれた女版(LINEver)（複数）</t>
  </si>
  <si>
    <t>私を見て‼</t>
  </si>
  <si>
    <t>5月23日(金)</t>
  </si>
  <si>
    <t>ic4452</t>
  </si>
  <si>
    <t>ic4453</t>
  </si>
  <si>
    <t>優しい相手募集エロエロ</t>
  </si>
  <si>
    <t>アダルト面4C全3段</t>
  </si>
  <si>
    <t>5月26日(月)</t>
  </si>
  <si>
    <t>ic4454</t>
  </si>
  <si>
    <t>ic4455</t>
  </si>
  <si>
    <t>中京スポーツ</t>
  </si>
  <si>
    <t>ln_ink1229</t>
  </si>
  <si>
    <t>ヤリもく限定版(LINEver)（晶エリー）</t>
  </si>
  <si>
    <t>ic4456</t>
  </si>
  <si>
    <t>ln_ink1230</t>
  </si>
  <si>
    <t>寂しい女たち版(LINEver)（ー）</t>
  </si>
  <si>
    <t>私じゃダメですか</t>
  </si>
  <si>
    <t>ic4457</t>
  </si>
  <si>
    <t>ic4458</t>
  </si>
  <si>
    <t>ic4459</t>
  </si>
  <si>
    <t>大スポ</t>
  </si>
  <si>
    <t>ln_ink1231</t>
  </si>
  <si>
    <t>ic4460</t>
  </si>
  <si>
    <t>ln_ink1232</t>
  </si>
  <si>
    <t>ic4461</t>
  </si>
  <si>
    <t>ic4462</t>
  </si>
  <si>
    <t>ic4463</t>
  </si>
  <si>
    <t>ic4464</t>
  </si>
  <si>
    <t>全5段</t>
  </si>
  <si>
    <t>ic4465</t>
  </si>
  <si>
    <t>新聞 TOTAL</t>
  </si>
  <si>
    <t>●雑誌 広告</t>
  </si>
  <si>
    <t>za270</t>
  </si>
  <si>
    <t>日本ジャーナル出版</t>
  </si>
  <si>
    <t>優しい相手募集</t>
  </si>
  <si>
    <t>週刊実話</t>
  </si>
  <si>
    <t>1C2P</t>
  </si>
  <si>
    <t>5月29日(木)</t>
  </si>
  <si>
    <t>za271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</si>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</sst>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64</v>
      </c>
      <c r="D6" s="195">
        <v>1651000</v>
      </c>
      <c r="E6" s="81">
        <v>264</v>
      </c>
      <c r="F6" s="81">
        <v>128</v>
      </c>
      <c r="G6" s="81">
        <v>384</v>
      </c>
      <c r="H6" s="91">
        <v>49</v>
      </c>
      <c r="I6" s="92">
        <v>0</v>
      </c>
      <c r="J6" s="145">
        <f>H6+I6</f>
        <v>49</v>
      </c>
      <c r="K6" s="82">
        <f>IFERROR(J6/G6,"-")</f>
        <v>0.12760416666667</v>
      </c>
      <c r="L6" s="81">
        <v>48</v>
      </c>
      <c r="M6" s="81">
        <v>2</v>
      </c>
      <c r="N6" s="82">
        <f>IFERROR(L6/J6,"-")</f>
        <v>0.97959183673469</v>
      </c>
      <c r="O6" s="83">
        <f>IFERROR(D6/J6,"-")</f>
        <v>33693.87755102</v>
      </c>
      <c r="P6" s="84">
        <v>1</v>
      </c>
      <c r="Q6" s="82">
        <f>IFERROR(P6/J6,"-")</f>
        <v>0.020408163265306</v>
      </c>
      <c r="R6" s="200">
        <v>0</v>
      </c>
      <c r="S6" s="201">
        <f>IFERROR(R6/J6,"-")</f>
        <v>0</v>
      </c>
      <c r="T6" s="201">
        <f>IFERROR(R6/P6,"-")</f>
        <v>0</v>
      </c>
      <c r="U6" s="195">
        <f>IFERROR(R6-D6,"-")</f>
        <v>-1651000</v>
      </c>
      <c r="V6" s="85">
        <f>R6/D6</f>
        <v>0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0</v>
      </c>
      <c r="F7" s="81">
        <v>0</v>
      </c>
      <c r="G7" s="81">
        <v>0</v>
      </c>
      <c r="H7" s="91">
        <v>0</v>
      </c>
      <c r="I7" s="92">
        <v>0</v>
      </c>
      <c r="J7" s="145">
        <f>H7+I7</f>
        <v>0</v>
      </c>
      <c r="K7" s="82" t="str">
        <f>IFERROR(J7/G7,"-")</f>
        <v>-</v>
      </c>
      <c r="L7" s="81">
        <v>0</v>
      </c>
      <c r="M7" s="81">
        <v>0</v>
      </c>
      <c r="N7" s="82" t="str">
        <f>IFERROR(L7/J7,"-")</f>
        <v>-</v>
      </c>
      <c r="O7" s="83" t="str">
        <f>IFERROR(D7/J7,"-")</f>
        <v>-</v>
      </c>
      <c r="P7" s="84">
        <v>0</v>
      </c>
      <c r="Q7" s="82" t="str">
        <f>IFERROR(P7/J7,"-")</f>
        <v>-</v>
      </c>
      <c r="R7" s="200">
        <v>0</v>
      </c>
      <c r="S7" s="201" t="str">
        <f>IFERROR(R7/J7,"-")</f>
        <v>-</v>
      </c>
      <c r="T7" s="201" t="str">
        <f>IFERROR(R7/P7,"-")</f>
        <v>-</v>
      </c>
      <c r="U7" s="195">
        <f>IFERROR(R7-D7,"-")</f>
        <v>-200000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1851000</v>
      </c>
      <c r="E10" s="41">
        <f>SUM(E6:E8)</f>
        <v>264</v>
      </c>
      <c r="F10" s="41">
        <f>SUM(F6:F8)</f>
        <v>128</v>
      </c>
      <c r="G10" s="41">
        <f>SUM(G6:G8)</f>
        <v>384</v>
      </c>
      <c r="H10" s="41">
        <f>SUM(H6:H8)</f>
        <v>49</v>
      </c>
      <c r="I10" s="41">
        <f>SUM(I6:I8)</f>
        <v>0</v>
      </c>
      <c r="J10" s="41">
        <f>SUM(J6:J8)</f>
        <v>49</v>
      </c>
      <c r="K10" s="42">
        <f>IFERROR(J10/G10,"-")</f>
        <v>0.12760416666667</v>
      </c>
      <c r="L10" s="78">
        <f>SUM(L6:L8)</f>
        <v>48</v>
      </c>
      <c r="M10" s="78">
        <f>SUM(M6:M8)</f>
        <v>2</v>
      </c>
      <c r="N10" s="42">
        <f>IFERROR(L10/J10,"-")</f>
        <v>0.97959183673469</v>
      </c>
      <c r="O10" s="43">
        <f>IFERROR(D10/J10,"-")</f>
        <v>37775.510204082</v>
      </c>
      <c r="P10" s="44">
        <f>SUM(P6:P8)</f>
        <v>1</v>
      </c>
      <c r="Q10" s="42">
        <f>IFERROR(P10/J10,"-")</f>
        <v>0.020408163265306</v>
      </c>
      <c r="R10" s="45">
        <f>SUM(R6:R8)</f>
        <v>0</v>
      </c>
      <c r="S10" s="45">
        <f>IFERROR(R10/J10,"-")</f>
        <v>0</v>
      </c>
      <c r="T10" s="45">
        <f>IFERROR(R10/P10,"-")</f>
        <v>0</v>
      </c>
      <c r="U10" s="46">
        <f>SUM(U6:U8)</f>
        <v>-1851000</v>
      </c>
      <c r="V10" s="47">
        <f>IFERROR(R10/D10,"-")</f>
        <v>0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5</v>
      </c>
      <c r="L6" s="81">
        <v>0</v>
      </c>
      <c r="M6" s="81">
        <v>21</v>
      </c>
      <c r="N6" s="91">
        <v>1</v>
      </c>
      <c r="O6" s="92">
        <v>0</v>
      </c>
      <c r="P6" s="93">
        <f>N6+O6</f>
        <v>1</v>
      </c>
      <c r="Q6" s="82">
        <f>IFERROR(P6/M6,"-")</f>
        <v>0.047619047619048</v>
      </c>
      <c r="R6" s="81">
        <v>1</v>
      </c>
      <c r="S6" s="81">
        <v>0</v>
      </c>
      <c r="T6" s="82">
        <f>IFERROR(S6/(O6+P6),"-")</f>
        <v>0</v>
      </c>
      <c r="U6" s="182">
        <f>IFERROR(J6/SUM(P6:P21),"-")</f>
        <v>68000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-340000</v>
      </c>
      <c r="AB6" s="85">
        <f>SUM(X6:X21)/SUM(J6:J21)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27</v>
      </c>
      <c r="L7" s="81">
        <v>14</v>
      </c>
      <c r="M7" s="81">
        <v>9</v>
      </c>
      <c r="N7" s="91">
        <v>1</v>
      </c>
      <c r="O7" s="92">
        <v>0</v>
      </c>
      <c r="P7" s="93">
        <f>N7+O7</f>
        <v>1</v>
      </c>
      <c r="Q7" s="82">
        <f>IFERROR(P7/M7,"-")</f>
        <v>0.11111111111111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71</v>
      </c>
      <c r="F8" s="203" t="s">
        <v>64</v>
      </c>
      <c r="G8" s="203" t="s">
        <v>65</v>
      </c>
      <c r="H8" s="90" t="s">
        <v>72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71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77</v>
      </c>
      <c r="G10" s="203" t="s">
        <v>65</v>
      </c>
      <c r="H10" s="90" t="s">
        <v>66</v>
      </c>
      <c r="I10" s="90" t="s">
        <v>78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75</v>
      </c>
      <c r="E11" s="203" t="s">
        <v>76</v>
      </c>
      <c r="F11" s="203" t="s">
        <v>69</v>
      </c>
      <c r="G11" s="203"/>
      <c r="H11" s="90"/>
      <c r="I11" s="90"/>
      <c r="J11" s="188"/>
      <c r="K11" s="81">
        <v>0</v>
      </c>
      <c r="L11" s="81">
        <v>0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75</v>
      </c>
      <c r="E12" s="203" t="s">
        <v>76</v>
      </c>
      <c r="F12" s="203" t="s">
        <v>77</v>
      </c>
      <c r="G12" s="203" t="s">
        <v>65</v>
      </c>
      <c r="H12" s="90" t="s">
        <v>72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75</v>
      </c>
      <c r="E13" s="203" t="s">
        <v>76</v>
      </c>
      <c r="F13" s="203" t="s">
        <v>69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82</v>
      </c>
      <c r="C14" s="203"/>
      <c r="D14" s="203" t="s">
        <v>62</v>
      </c>
      <c r="E14" s="203" t="s">
        <v>63</v>
      </c>
      <c r="F14" s="203" t="s">
        <v>64</v>
      </c>
      <c r="G14" s="203" t="s">
        <v>83</v>
      </c>
      <c r="H14" s="90" t="s">
        <v>66</v>
      </c>
      <c r="I14" s="90" t="s">
        <v>67</v>
      </c>
      <c r="J14" s="188"/>
      <c r="K14" s="81">
        <v>9</v>
      </c>
      <c r="L14" s="81">
        <v>0</v>
      </c>
      <c r="M14" s="81">
        <v>43</v>
      </c>
      <c r="N14" s="91">
        <v>2</v>
      </c>
      <c r="O14" s="92">
        <v>0</v>
      </c>
      <c r="P14" s="93">
        <f>N14+O14</f>
        <v>2</v>
      </c>
      <c r="Q14" s="82">
        <f>IFERROR(P14/M14,"-")</f>
        <v>0.046511627906977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37</v>
      </c>
      <c r="L15" s="81">
        <v>21</v>
      </c>
      <c r="M15" s="81">
        <v>5</v>
      </c>
      <c r="N15" s="91">
        <v>1</v>
      </c>
      <c r="O15" s="92">
        <v>0</v>
      </c>
      <c r="P15" s="93">
        <f>N15+O15</f>
        <v>1</v>
      </c>
      <c r="Q15" s="82">
        <f>IFERROR(P15/M15,"-")</f>
        <v>0.2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62</v>
      </c>
      <c r="E16" s="203" t="s">
        <v>71</v>
      </c>
      <c r="F16" s="203" t="s">
        <v>64</v>
      </c>
      <c r="G16" s="203" t="s">
        <v>83</v>
      </c>
      <c r="H16" s="90" t="s">
        <v>72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62</v>
      </c>
      <c r="E17" s="203" t="s">
        <v>71</v>
      </c>
      <c r="F17" s="203" t="s">
        <v>69</v>
      </c>
      <c r="G17" s="203"/>
      <c r="H17" s="90"/>
      <c r="I17" s="90"/>
      <c r="J17" s="188"/>
      <c r="K17" s="81">
        <v>3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75</v>
      </c>
      <c r="E18" s="203" t="s">
        <v>76</v>
      </c>
      <c r="F18" s="203" t="s">
        <v>77</v>
      </c>
      <c r="G18" s="203" t="s">
        <v>83</v>
      </c>
      <c r="H18" s="90" t="s">
        <v>66</v>
      </c>
      <c r="I18" s="90" t="s">
        <v>78</v>
      </c>
      <c r="J18" s="188"/>
      <c r="K18" s="81">
        <v>0</v>
      </c>
      <c r="L18" s="81">
        <v>0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88</v>
      </c>
      <c r="C19" s="203"/>
      <c r="D19" s="203" t="s">
        <v>75</v>
      </c>
      <c r="E19" s="203" t="s">
        <v>76</v>
      </c>
      <c r="F19" s="203" t="s">
        <v>69</v>
      </c>
      <c r="G19" s="203"/>
      <c r="H19" s="90"/>
      <c r="I19" s="90"/>
      <c r="J19" s="188"/>
      <c r="K19" s="81">
        <v>0</v>
      </c>
      <c r="L19" s="81">
        <v>0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89</v>
      </c>
      <c r="C20" s="203"/>
      <c r="D20" s="203" t="s">
        <v>75</v>
      </c>
      <c r="E20" s="203" t="s">
        <v>76</v>
      </c>
      <c r="F20" s="203" t="s">
        <v>77</v>
      </c>
      <c r="G20" s="203" t="s">
        <v>83</v>
      </c>
      <c r="H20" s="90" t="s">
        <v>72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90</v>
      </c>
      <c r="C21" s="203"/>
      <c r="D21" s="203" t="s">
        <v>75</v>
      </c>
      <c r="E21" s="203" t="s">
        <v>76</v>
      </c>
      <c r="F21" s="203" t="s">
        <v>69</v>
      </c>
      <c r="G21" s="203"/>
      <c r="H21" s="90"/>
      <c r="I21" s="90"/>
      <c r="J21" s="188"/>
      <c r="K21" s="81">
        <v>0</v>
      </c>
      <c r="L21" s="81">
        <v>0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91</v>
      </c>
      <c r="C22" s="203"/>
      <c r="D22" s="203" t="s">
        <v>92</v>
      </c>
      <c r="E22" s="203" t="s">
        <v>93</v>
      </c>
      <c r="F22" s="203" t="s">
        <v>64</v>
      </c>
      <c r="G22" s="203" t="s">
        <v>94</v>
      </c>
      <c r="H22" s="90" t="s">
        <v>95</v>
      </c>
      <c r="I22" s="90"/>
      <c r="J22" s="188">
        <v>235000</v>
      </c>
      <c r="K22" s="81">
        <v>22</v>
      </c>
      <c r="L22" s="81">
        <v>0</v>
      </c>
      <c r="M22" s="81">
        <v>46</v>
      </c>
      <c r="N22" s="91">
        <v>7</v>
      </c>
      <c r="O22" s="92">
        <v>0</v>
      </c>
      <c r="P22" s="93">
        <f>N22+O22</f>
        <v>7</v>
      </c>
      <c r="Q22" s="82">
        <f>IFERROR(P22/M22,"-")</f>
        <v>0.15217391304348</v>
      </c>
      <c r="R22" s="81">
        <v>7</v>
      </c>
      <c r="S22" s="81">
        <v>1</v>
      </c>
      <c r="T22" s="82">
        <f>IFERROR(S22/(O22+P22),"-")</f>
        <v>0.14285714285714</v>
      </c>
      <c r="U22" s="182">
        <f>IFERROR(J22/SUM(P22:P24),"-")</f>
        <v>18076.923076923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SUM(X22:X24)-SUM(J22:J24)</f>
        <v>-235000</v>
      </c>
      <c r="AB22" s="85">
        <f>SUM(X22:X24)/SUM(J22:J24)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0.14285714285714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1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0.42857142857143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0.14285714285714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0.14285714285714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96</v>
      </c>
      <c r="C23" s="203"/>
      <c r="D23" s="203" t="s">
        <v>97</v>
      </c>
      <c r="E23" s="203" t="s">
        <v>63</v>
      </c>
      <c r="F23" s="203" t="s">
        <v>77</v>
      </c>
      <c r="G23" s="203"/>
      <c r="H23" s="90" t="s">
        <v>95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99</v>
      </c>
      <c r="F24" s="203" t="s">
        <v>69</v>
      </c>
      <c r="G24" s="203"/>
      <c r="H24" s="90"/>
      <c r="I24" s="90"/>
      <c r="J24" s="188"/>
      <c r="K24" s="81">
        <v>32</v>
      </c>
      <c r="L24" s="81">
        <v>22</v>
      </c>
      <c r="M24" s="81">
        <v>6</v>
      </c>
      <c r="N24" s="91">
        <v>6</v>
      </c>
      <c r="O24" s="92">
        <v>0</v>
      </c>
      <c r="P24" s="93">
        <f>N24+O24</f>
        <v>6</v>
      </c>
      <c r="Q24" s="82">
        <f>IFERROR(P24/M24,"-")</f>
        <v>1</v>
      </c>
      <c r="R24" s="81">
        <v>6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0.16666666666667</v>
      </c>
      <c r="X24" s="186">
        <v>0</v>
      </c>
      <c r="Y24" s="187">
        <f>IFERROR(X24/P24,"-")</f>
        <v>0</v>
      </c>
      <c r="Z24" s="187">
        <f>IFERROR(X24/V24,"-")</f>
        <v>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0.16666666666667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2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3</v>
      </c>
      <c r="CG24" s="134">
        <f>IF(P24=0,"",IF(CF24=0,"",(CF24/P24)))</f>
        <v>0.5</v>
      </c>
      <c r="CH24" s="135">
        <v>1</v>
      </c>
      <c r="CI24" s="136">
        <f>IFERROR(CH24/CF24,"-")</f>
        <v>0.33333333333333</v>
      </c>
      <c r="CJ24" s="137">
        <v>5000</v>
      </c>
      <c r="CK24" s="138">
        <f>IFERROR(CJ24/CF24,"-")</f>
        <v>1666.6666666667</v>
      </c>
      <c r="CL24" s="139">
        <v>1</v>
      </c>
      <c r="CM24" s="139"/>
      <c r="CN24" s="139"/>
      <c r="CO24" s="140">
        <v>1</v>
      </c>
      <c r="CP24" s="141">
        <v>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</v>
      </c>
      <c r="B25" s="203" t="s">
        <v>100</v>
      </c>
      <c r="C25" s="203"/>
      <c r="D25" s="203" t="s">
        <v>62</v>
      </c>
      <c r="E25" s="203" t="s">
        <v>101</v>
      </c>
      <c r="F25" s="203" t="s">
        <v>102</v>
      </c>
      <c r="G25" s="203" t="s">
        <v>65</v>
      </c>
      <c r="H25" s="90" t="s">
        <v>103</v>
      </c>
      <c r="I25" s="90" t="s">
        <v>67</v>
      </c>
      <c r="J25" s="188">
        <v>180000</v>
      </c>
      <c r="K25" s="81">
        <v>0</v>
      </c>
      <c r="L25" s="81">
        <v>0</v>
      </c>
      <c r="M25" s="81">
        <v>1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IFERROR(J25/SUM(P25:P30),"-")</f>
        <v>60000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SUM(X25:X30)-SUM(J25:J30)</f>
        <v>-180000</v>
      </c>
      <c r="AB25" s="85">
        <f>SUM(X25:X30)/SUM(J25:J30)</f>
        <v>0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104</v>
      </c>
      <c r="C26" s="203"/>
      <c r="D26" s="203" t="s">
        <v>105</v>
      </c>
      <c r="E26" s="203" t="s">
        <v>106</v>
      </c>
      <c r="F26" s="203" t="s">
        <v>64</v>
      </c>
      <c r="G26" s="203"/>
      <c r="H26" s="90" t="s">
        <v>103</v>
      </c>
      <c r="I26" s="90" t="s">
        <v>78</v>
      </c>
      <c r="J26" s="188"/>
      <c r="K26" s="81">
        <v>0</v>
      </c>
      <c r="L26" s="81">
        <v>0</v>
      </c>
      <c r="M26" s="81">
        <v>1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107</v>
      </c>
      <c r="C27" s="203"/>
      <c r="D27" s="203" t="s">
        <v>99</v>
      </c>
      <c r="E27" s="203" t="s">
        <v>99</v>
      </c>
      <c r="F27" s="203" t="s">
        <v>69</v>
      </c>
      <c r="G27" s="203"/>
      <c r="H27" s="90"/>
      <c r="I27" s="90"/>
      <c r="J27" s="188"/>
      <c r="K27" s="81">
        <v>1</v>
      </c>
      <c r="L27" s="81">
        <v>1</v>
      </c>
      <c r="M27" s="81">
        <v>0</v>
      </c>
      <c r="N27" s="91">
        <v>0</v>
      </c>
      <c r="O27" s="92">
        <v>0</v>
      </c>
      <c r="P27" s="93">
        <f>N27+O27</f>
        <v>0</v>
      </c>
      <c r="Q27" s="82" t="str">
        <f>IFERROR(P27/M27,"-")</f>
        <v>-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108</v>
      </c>
      <c r="C28" s="203"/>
      <c r="D28" s="203" t="s">
        <v>109</v>
      </c>
      <c r="E28" s="203" t="s">
        <v>110</v>
      </c>
      <c r="F28" s="203" t="s">
        <v>102</v>
      </c>
      <c r="G28" s="203" t="s">
        <v>83</v>
      </c>
      <c r="H28" s="90" t="s">
        <v>103</v>
      </c>
      <c r="I28" s="90" t="s">
        <v>67</v>
      </c>
      <c r="J28" s="188"/>
      <c r="K28" s="81">
        <v>9</v>
      </c>
      <c r="L28" s="81">
        <v>0</v>
      </c>
      <c r="M28" s="81">
        <v>39</v>
      </c>
      <c r="N28" s="91">
        <v>2</v>
      </c>
      <c r="O28" s="92">
        <v>0</v>
      </c>
      <c r="P28" s="93">
        <f>N28+O28</f>
        <v>2</v>
      </c>
      <c r="Q28" s="82">
        <f>IFERROR(P28/M28,"-")</f>
        <v>0.051282051282051</v>
      </c>
      <c r="R28" s="81">
        <v>2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2</v>
      </c>
      <c r="BX28" s="127">
        <f>IF(P28=0,"",IF(BW28=0,"",(BW28/P28)))</f>
        <v>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111</v>
      </c>
      <c r="C29" s="203"/>
      <c r="D29" s="203" t="s">
        <v>112</v>
      </c>
      <c r="E29" s="203" t="s">
        <v>101</v>
      </c>
      <c r="F29" s="203" t="s">
        <v>64</v>
      </c>
      <c r="G29" s="203"/>
      <c r="H29" s="90" t="s">
        <v>103</v>
      </c>
      <c r="I29" s="90" t="s">
        <v>78</v>
      </c>
      <c r="J29" s="188"/>
      <c r="K29" s="81">
        <v>0</v>
      </c>
      <c r="L29" s="81">
        <v>0</v>
      </c>
      <c r="M29" s="81">
        <v>1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113</v>
      </c>
      <c r="C30" s="203"/>
      <c r="D30" s="203" t="s">
        <v>99</v>
      </c>
      <c r="E30" s="203" t="s">
        <v>99</v>
      </c>
      <c r="F30" s="203" t="s">
        <v>69</v>
      </c>
      <c r="G30" s="203"/>
      <c r="H30" s="90"/>
      <c r="I30" s="90"/>
      <c r="J30" s="188"/>
      <c r="K30" s="81">
        <v>12</v>
      </c>
      <c r="L30" s="81">
        <v>8</v>
      </c>
      <c r="M30" s="81">
        <v>5</v>
      </c>
      <c r="N30" s="91">
        <v>1</v>
      </c>
      <c r="O30" s="92">
        <v>0</v>
      </c>
      <c r="P30" s="93">
        <f>N30+O30</f>
        <v>1</v>
      </c>
      <c r="Q30" s="82">
        <f>IFERROR(P30/M30,"-")</f>
        <v>0.2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</v>
      </c>
      <c r="B31" s="203" t="s">
        <v>114</v>
      </c>
      <c r="C31" s="203"/>
      <c r="D31" s="203" t="s">
        <v>115</v>
      </c>
      <c r="E31" s="203" t="s">
        <v>116</v>
      </c>
      <c r="F31" s="203" t="s">
        <v>77</v>
      </c>
      <c r="G31" s="203" t="s">
        <v>117</v>
      </c>
      <c r="H31" s="90" t="s">
        <v>118</v>
      </c>
      <c r="I31" s="90" t="s">
        <v>119</v>
      </c>
      <c r="J31" s="188">
        <v>210000</v>
      </c>
      <c r="K31" s="81">
        <v>0</v>
      </c>
      <c r="L31" s="81">
        <v>0</v>
      </c>
      <c r="M31" s="81">
        <v>0</v>
      </c>
      <c r="N31" s="91">
        <v>5</v>
      </c>
      <c r="O31" s="92">
        <v>0</v>
      </c>
      <c r="P31" s="93">
        <f>N31+O31</f>
        <v>5</v>
      </c>
      <c r="Q31" s="82" t="str">
        <f>IFERROR(P31/M31,"-")</f>
        <v>-</v>
      </c>
      <c r="R31" s="81">
        <v>5</v>
      </c>
      <c r="S31" s="81">
        <v>0</v>
      </c>
      <c r="T31" s="82">
        <f>IFERROR(S31/(O31+P31),"-")</f>
        <v>0</v>
      </c>
      <c r="U31" s="182">
        <f>IFERROR(J31/SUM(P31:P35),"-")</f>
        <v>26250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SUM(X31:X35)-SUM(J31:J35)</f>
        <v>-210000</v>
      </c>
      <c r="AB31" s="85">
        <f>SUM(X31:X35)/SUM(J31:J35)</f>
        <v>0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3</v>
      </c>
      <c r="BX31" s="127">
        <f>IF(P31=0,"",IF(BW31=0,"",(BW31/P31)))</f>
        <v>0.6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120</v>
      </c>
      <c r="C32" s="203"/>
      <c r="D32" s="203" t="s">
        <v>121</v>
      </c>
      <c r="E32" s="203" t="s">
        <v>122</v>
      </c>
      <c r="F32" s="203" t="s">
        <v>77</v>
      </c>
      <c r="G32" s="203"/>
      <c r="H32" s="90" t="s">
        <v>118</v>
      </c>
      <c r="I32" s="90"/>
      <c r="J32" s="188"/>
      <c r="K32" s="81">
        <v>0</v>
      </c>
      <c r="L32" s="81">
        <v>0</v>
      </c>
      <c r="M32" s="81">
        <v>0</v>
      </c>
      <c r="N32" s="91">
        <v>1</v>
      </c>
      <c r="O32" s="92">
        <v>0</v>
      </c>
      <c r="P32" s="93">
        <f>N32+O32</f>
        <v>1</v>
      </c>
      <c r="Q32" s="82" t="str">
        <f>IFERROR(P32/M32,"-")</f>
        <v>-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123</v>
      </c>
      <c r="C33" s="203"/>
      <c r="D33" s="203" t="s">
        <v>124</v>
      </c>
      <c r="E33" s="203" t="s">
        <v>125</v>
      </c>
      <c r="F33" s="203" t="s">
        <v>77</v>
      </c>
      <c r="G33" s="203"/>
      <c r="H33" s="90" t="s">
        <v>118</v>
      </c>
      <c r="I33" s="90"/>
      <c r="J33" s="188"/>
      <c r="K33" s="81">
        <v>0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126</v>
      </c>
      <c r="C34" s="203"/>
      <c r="D34" s="203" t="s">
        <v>127</v>
      </c>
      <c r="E34" s="203" t="s">
        <v>128</v>
      </c>
      <c r="F34" s="203" t="s">
        <v>77</v>
      </c>
      <c r="G34" s="203"/>
      <c r="H34" s="90" t="s">
        <v>118</v>
      </c>
      <c r="I34" s="90"/>
      <c r="J34" s="188"/>
      <c r="K34" s="81">
        <v>0</v>
      </c>
      <c r="L34" s="81">
        <v>0</v>
      </c>
      <c r="M34" s="81">
        <v>0</v>
      </c>
      <c r="N34" s="91">
        <v>0</v>
      </c>
      <c r="O34" s="92">
        <v>0</v>
      </c>
      <c r="P34" s="93">
        <f>N34+O34</f>
        <v>0</v>
      </c>
      <c r="Q34" s="82" t="str">
        <f>IFERROR(P34/M34,"-")</f>
        <v>-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99</v>
      </c>
      <c r="E35" s="203" t="s">
        <v>99</v>
      </c>
      <c r="F35" s="203" t="s">
        <v>69</v>
      </c>
      <c r="G35" s="203"/>
      <c r="H35" s="90"/>
      <c r="I35" s="90"/>
      <c r="J35" s="188"/>
      <c r="K35" s="81">
        <v>20</v>
      </c>
      <c r="L35" s="81">
        <v>14</v>
      </c>
      <c r="M35" s="81">
        <v>0</v>
      </c>
      <c r="N35" s="91">
        <v>1</v>
      </c>
      <c r="O35" s="92">
        <v>0</v>
      </c>
      <c r="P35" s="93">
        <f>N35+O35</f>
        <v>1</v>
      </c>
      <c r="Q35" s="82" t="str">
        <f>IFERROR(P35/M35,"-")</f>
        <v>-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1</v>
      </c>
      <c r="BP35" s="121">
        <v>1</v>
      </c>
      <c r="BQ35" s="122">
        <f>IFERROR(BP35/BN35,"-")</f>
        <v>1</v>
      </c>
      <c r="BR35" s="123">
        <v>230003</v>
      </c>
      <c r="BS35" s="124">
        <f>IFERROR(BR35/BN35,"-")</f>
        <v>230003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>
        <v>230003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</v>
      </c>
      <c r="B36" s="203" t="s">
        <v>130</v>
      </c>
      <c r="C36" s="203"/>
      <c r="D36" s="203" t="s">
        <v>62</v>
      </c>
      <c r="E36" s="203" t="s">
        <v>101</v>
      </c>
      <c r="F36" s="203" t="s">
        <v>102</v>
      </c>
      <c r="G36" s="203" t="s">
        <v>131</v>
      </c>
      <c r="H36" s="90" t="s">
        <v>118</v>
      </c>
      <c r="I36" s="90" t="s">
        <v>132</v>
      </c>
      <c r="J36" s="188">
        <v>260000</v>
      </c>
      <c r="K36" s="81">
        <v>6</v>
      </c>
      <c r="L36" s="81">
        <v>0</v>
      </c>
      <c r="M36" s="81">
        <v>61</v>
      </c>
      <c r="N36" s="91">
        <v>2</v>
      </c>
      <c r="O36" s="92">
        <v>0</v>
      </c>
      <c r="P36" s="93">
        <f>N36+O36</f>
        <v>2</v>
      </c>
      <c r="Q36" s="82">
        <f>IFERROR(P36/M36,"-")</f>
        <v>0.032786885245902</v>
      </c>
      <c r="R36" s="81">
        <v>2</v>
      </c>
      <c r="S36" s="81">
        <v>0</v>
      </c>
      <c r="T36" s="82">
        <f>IFERROR(S36/(O36+P36),"-")</f>
        <v>0</v>
      </c>
      <c r="U36" s="182">
        <f>IFERROR(J36/SUM(P36:P39),"-")</f>
        <v>37142.857142857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SUM(X36:X39)-SUM(J36:J39)</f>
        <v>-260000</v>
      </c>
      <c r="AB36" s="85">
        <f>SUM(X36:X39)/SUM(J36:J39)</f>
        <v>0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2</v>
      </c>
      <c r="BX36" s="127">
        <f>IF(P36=0,"",IF(BW36=0,"",(BW36/P36)))</f>
        <v>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134</v>
      </c>
      <c r="E37" s="203" t="s">
        <v>135</v>
      </c>
      <c r="F37" s="203" t="s">
        <v>77</v>
      </c>
      <c r="G37" s="203"/>
      <c r="H37" s="90" t="s">
        <v>118</v>
      </c>
      <c r="I37" s="90" t="s">
        <v>136</v>
      </c>
      <c r="J37" s="188"/>
      <c r="K37" s="81">
        <v>0</v>
      </c>
      <c r="L37" s="81">
        <v>0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137</v>
      </c>
      <c r="C38" s="203"/>
      <c r="D38" s="203" t="s">
        <v>105</v>
      </c>
      <c r="E38" s="203" t="s">
        <v>106</v>
      </c>
      <c r="F38" s="203" t="s">
        <v>102</v>
      </c>
      <c r="G38" s="203"/>
      <c r="H38" s="90" t="s">
        <v>118</v>
      </c>
      <c r="I38" s="90" t="s">
        <v>138</v>
      </c>
      <c r="J38" s="188"/>
      <c r="K38" s="81">
        <v>0</v>
      </c>
      <c r="L38" s="81">
        <v>0</v>
      </c>
      <c r="M38" s="81">
        <v>1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99</v>
      </c>
      <c r="E39" s="203" t="s">
        <v>99</v>
      </c>
      <c r="F39" s="203" t="s">
        <v>69</v>
      </c>
      <c r="G39" s="203"/>
      <c r="H39" s="90"/>
      <c r="I39" s="90"/>
      <c r="J39" s="188"/>
      <c r="K39" s="81">
        <v>32</v>
      </c>
      <c r="L39" s="81">
        <v>25</v>
      </c>
      <c r="M39" s="81">
        <v>5</v>
      </c>
      <c r="N39" s="91">
        <v>5</v>
      </c>
      <c r="O39" s="92">
        <v>0</v>
      </c>
      <c r="P39" s="93">
        <f>N39+O39</f>
        <v>5</v>
      </c>
      <c r="Q39" s="82">
        <f>IFERROR(P39/M39,"-")</f>
        <v>1</v>
      </c>
      <c r="R39" s="81">
        <v>5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0.2</v>
      </c>
      <c r="BP39" s="121">
        <v>1</v>
      </c>
      <c r="BQ39" s="122">
        <f>IFERROR(BP39/BN39,"-")</f>
        <v>1</v>
      </c>
      <c r="BR39" s="123">
        <v>1000</v>
      </c>
      <c r="BS39" s="124">
        <f>IFERROR(BR39/BN39,"-")</f>
        <v>1000</v>
      </c>
      <c r="BT39" s="125">
        <v>1</v>
      </c>
      <c r="BU39" s="125"/>
      <c r="BV39" s="125"/>
      <c r="BW39" s="126">
        <v>1</v>
      </c>
      <c r="BX39" s="127">
        <f>IF(P39=0,"",IF(BW39=0,"",(BW39/P39)))</f>
        <v>0.2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0.2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>
        <v>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</v>
      </c>
      <c r="B40" s="203" t="s">
        <v>140</v>
      </c>
      <c r="C40" s="203"/>
      <c r="D40" s="203" t="s">
        <v>141</v>
      </c>
      <c r="E40" s="203" t="s">
        <v>142</v>
      </c>
      <c r="F40" s="203" t="s">
        <v>102</v>
      </c>
      <c r="G40" s="203" t="s">
        <v>143</v>
      </c>
      <c r="H40" s="90" t="s">
        <v>144</v>
      </c>
      <c r="I40" s="204" t="s">
        <v>145</v>
      </c>
      <c r="J40" s="188">
        <v>125000</v>
      </c>
      <c r="K40" s="81">
        <v>4</v>
      </c>
      <c r="L40" s="81">
        <v>0</v>
      </c>
      <c r="M40" s="81">
        <v>52</v>
      </c>
      <c r="N40" s="91">
        <v>1</v>
      </c>
      <c r="O40" s="92">
        <v>0</v>
      </c>
      <c r="P40" s="93">
        <f>N40+O40</f>
        <v>1</v>
      </c>
      <c r="Q40" s="82">
        <f>IFERROR(P40/M40,"-")</f>
        <v>0.019230769230769</v>
      </c>
      <c r="R40" s="81">
        <v>1</v>
      </c>
      <c r="S40" s="81">
        <v>0</v>
      </c>
      <c r="T40" s="82">
        <f>IFERROR(S40/(O40+P40),"-")</f>
        <v>0</v>
      </c>
      <c r="U40" s="182">
        <f>IFERROR(J40/SUM(P40:P45),"-")</f>
        <v>31250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SUM(X40:X45)-SUM(J40:J45)</f>
        <v>-125000</v>
      </c>
      <c r="AB40" s="85">
        <f>SUM(X40:X45)/SUM(J40:J45)</f>
        <v>0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146</v>
      </c>
      <c r="C41" s="203"/>
      <c r="D41" s="203" t="s">
        <v>147</v>
      </c>
      <c r="E41" s="203" t="s">
        <v>148</v>
      </c>
      <c r="F41" s="203" t="s">
        <v>77</v>
      </c>
      <c r="G41" s="203"/>
      <c r="H41" s="90" t="s">
        <v>144</v>
      </c>
      <c r="I41" s="204" t="s">
        <v>149</v>
      </c>
      <c r="J41" s="188"/>
      <c r="K41" s="81">
        <v>0</v>
      </c>
      <c r="L41" s="81">
        <v>0</v>
      </c>
      <c r="M41" s="81">
        <v>0</v>
      </c>
      <c r="N41" s="91">
        <v>1</v>
      </c>
      <c r="O41" s="92">
        <v>0</v>
      </c>
      <c r="P41" s="93">
        <f>N41+O41</f>
        <v>1</v>
      </c>
      <c r="Q41" s="82" t="str">
        <f>IFERROR(P41/M41,"-")</f>
        <v>-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 t="s">
        <v>151</v>
      </c>
      <c r="E42" s="203" t="s">
        <v>152</v>
      </c>
      <c r="F42" s="203" t="s">
        <v>102</v>
      </c>
      <c r="G42" s="203"/>
      <c r="H42" s="90" t="s">
        <v>144</v>
      </c>
      <c r="I42" s="204" t="s">
        <v>153</v>
      </c>
      <c r="J42" s="188"/>
      <c r="K42" s="81">
        <v>0</v>
      </c>
      <c r="L42" s="81">
        <v>0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154</v>
      </c>
      <c r="C43" s="203"/>
      <c r="D43" s="203" t="s">
        <v>155</v>
      </c>
      <c r="E43" s="203" t="s">
        <v>156</v>
      </c>
      <c r="F43" s="203" t="s">
        <v>77</v>
      </c>
      <c r="G43" s="203"/>
      <c r="H43" s="90" t="s">
        <v>144</v>
      </c>
      <c r="I43" s="204" t="s">
        <v>157</v>
      </c>
      <c r="J43" s="188"/>
      <c r="K43" s="81">
        <v>0</v>
      </c>
      <c r="L43" s="81">
        <v>0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158</v>
      </c>
      <c r="C44" s="203"/>
      <c r="D44" s="203" t="s">
        <v>159</v>
      </c>
      <c r="E44" s="203" t="s">
        <v>160</v>
      </c>
      <c r="F44" s="203" t="s">
        <v>102</v>
      </c>
      <c r="G44" s="203"/>
      <c r="H44" s="90" t="s">
        <v>144</v>
      </c>
      <c r="I44" s="204" t="s">
        <v>161</v>
      </c>
      <c r="J44" s="188"/>
      <c r="K44" s="81">
        <v>0</v>
      </c>
      <c r="L44" s="81">
        <v>0</v>
      </c>
      <c r="M44" s="81">
        <v>0</v>
      </c>
      <c r="N44" s="91">
        <v>0</v>
      </c>
      <c r="O44" s="92">
        <v>0</v>
      </c>
      <c r="P44" s="93">
        <f>N44+O44</f>
        <v>0</v>
      </c>
      <c r="Q44" s="82" t="str">
        <f>IFERROR(P44/M44,"-")</f>
        <v>-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162</v>
      </c>
      <c r="C45" s="203"/>
      <c r="D45" s="203" t="s">
        <v>99</v>
      </c>
      <c r="E45" s="203" t="s">
        <v>99</v>
      </c>
      <c r="F45" s="203" t="s">
        <v>69</v>
      </c>
      <c r="G45" s="203"/>
      <c r="H45" s="90"/>
      <c r="I45" s="90"/>
      <c r="J45" s="188"/>
      <c r="K45" s="81">
        <v>8</v>
      </c>
      <c r="L45" s="81">
        <v>7</v>
      </c>
      <c r="M45" s="81">
        <v>2</v>
      </c>
      <c r="N45" s="91">
        <v>2</v>
      </c>
      <c r="O45" s="92">
        <v>0</v>
      </c>
      <c r="P45" s="93">
        <f>N45+O45</f>
        <v>2</v>
      </c>
      <c r="Q45" s="82">
        <f>IFERROR(P45/M45,"-")</f>
        <v>1</v>
      </c>
      <c r="R45" s="81">
        <v>2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163</v>
      </c>
      <c r="C46" s="203"/>
      <c r="D46" s="203" t="s">
        <v>164</v>
      </c>
      <c r="E46" s="203" t="s">
        <v>165</v>
      </c>
      <c r="F46" s="203" t="s">
        <v>102</v>
      </c>
      <c r="G46" s="203" t="s">
        <v>166</v>
      </c>
      <c r="H46" s="90" t="s">
        <v>167</v>
      </c>
      <c r="I46" s="90" t="s">
        <v>168</v>
      </c>
      <c r="J46" s="188">
        <v>51000</v>
      </c>
      <c r="K46" s="81">
        <v>1</v>
      </c>
      <c r="L46" s="81">
        <v>0</v>
      </c>
      <c r="M46" s="81">
        <v>16</v>
      </c>
      <c r="N46" s="91">
        <v>1</v>
      </c>
      <c r="O46" s="92">
        <v>0</v>
      </c>
      <c r="P46" s="93">
        <f>N46+O46</f>
        <v>1</v>
      </c>
      <c r="Q46" s="82">
        <f>IFERROR(P46/M46,"-")</f>
        <v>0.0625</v>
      </c>
      <c r="R46" s="81">
        <v>1</v>
      </c>
      <c r="S46" s="81">
        <v>0</v>
      </c>
      <c r="T46" s="82">
        <f>IFERROR(S46/(O46+P46),"-")</f>
        <v>0</v>
      </c>
      <c r="U46" s="182">
        <f>IFERROR(J46/SUM(P46:P47),"-")</f>
        <v>51000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-51000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169</v>
      </c>
      <c r="C47" s="203"/>
      <c r="D47" s="203" t="s">
        <v>164</v>
      </c>
      <c r="E47" s="203" t="s">
        <v>165</v>
      </c>
      <c r="F47" s="203" t="s">
        <v>69</v>
      </c>
      <c r="G47" s="203"/>
      <c r="H47" s="90"/>
      <c r="I47" s="90"/>
      <c r="J47" s="188"/>
      <c r="K47" s="81">
        <v>1</v>
      </c>
      <c r="L47" s="81">
        <v>1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170</v>
      </c>
      <c r="C48" s="203"/>
      <c r="D48" s="203" t="s">
        <v>141</v>
      </c>
      <c r="E48" s="203" t="s">
        <v>142</v>
      </c>
      <c r="F48" s="203" t="s">
        <v>64</v>
      </c>
      <c r="G48" s="203" t="s">
        <v>171</v>
      </c>
      <c r="H48" s="90" t="s">
        <v>172</v>
      </c>
      <c r="I48" s="90" t="s">
        <v>173</v>
      </c>
      <c r="J48" s="188">
        <v>130000</v>
      </c>
      <c r="K48" s="81">
        <v>3</v>
      </c>
      <c r="L48" s="81">
        <v>0</v>
      </c>
      <c r="M48" s="81">
        <v>27</v>
      </c>
      <c r="N48" s="91">
        <v>2</v>
      </c>
      <c r="O48" s="92">
        <v>0</v>
      </c>
      <c r="P48" s="93">
        <f>N48+O48</f>
        <v>2</v>
      </c>
      <c r="Q48" s="82">
        <f>IFERROR(P48/M48,"-")</f>
        <v>0.074074074074074</v>
      </c>
      <c r="R48" s="81">
        <v>2</v>
      </c>
      <c r="S48" s="81">
        <v>0</v>
      </c>
      <c r="T48" s="82">
        <f>IFERROR(S48/(O48+P48),"-")</f>
        <v>0</v>
      </c>
      <c r="U48" s="182">
        <f>IFERROR(J48/SUM(P48:P67),"-")</f>
        <v>16250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SUM(X48:X67)-SUM(J48:J67)</f>
        <v>-130000</v>
      </c>
      <c r="AB48" s="85">
        <f>SUM(X48:X67)/SUM(J48:J67)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174</v>
      </c>
      <c r="C49" s="203"/>
      <c r="D49" s="203" t="s">
        <v>155</v>
      </c>
      <c r="E49" s="203" t="s">
        <v>156</v>
      </c>
      <c r="F49" s="203" t="s">
        <v>77</v>
      </c>
      <c r="G49" s="203"/>
      <c r="H49" s="90" t="s">
        <v>172</v>
      </c>
      <c r="I49" s="90" t="s">
        <v>168</v>
      </c>
      <c r="J49" s="188"/>
      <c r="K49" s="81">
        <v>0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1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175</v>
      </c>
      <c r="C50" s="203"/>
      <c r="D50" s="203" t="s">
        <v>176</v>
      </c>
      <c r="E50" s="203" t="s">
        <v>177</v>
      </c>
      <c r="F50" s="203" t="s">
        <v>102</v>
      </c>
      <c r="G50" s="203"/>
      <c r="H50" s="90" t="s">
        <v>172</v>
      </c>
      <c r="I50" s="90" t="s">
        <v>178</v>
      </c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179</v>
      </c>
      <c r="C51" s="203"/>
      <c r="D51" s="203" t="s">
        <v>180</v>
      </c>
      <c r="E51" s="203" t="s">
        <v>181</v>
      </c>
      <c r="F51" s="203" t="s">
        <v>77</v>
      </c>
      <c r="G51" s="203"/>
      <c r="H51" s="90" t="s">
        <v>172</v>
      </c>
      <c r="I51" s="90" t="s">
        <v>182</v>
      </c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183</v>
      </c>
      <c r="C52" s="203"/>
      <c r="D52" s="203" t="s">
        <v>99</v>
      </c>
      <c r="E52" s="203" t="s">
        <v>99</v>
      </c>
      <c r="F52" s="203" t="s">
        <v>69</v>
      </c>
      <c r="G52" s="203"/>
      <c r="H52" s="90"/>
      <c r="I52" s="90"/>
      <c r="J52" s="188"/>
      <c r="K52" s="81">
        <v>5</v>
      </c>
      <c r="L52" s="81">
        <v>4</v>
      </c>
      <c r="M52" s="81">
        <v>1</v>
      </c>
      <c r="N52" s="91">
        <v>1</v>
      </c>
      <c r="O52" s="92">
        <v>0</v>
      </c>
      <c r="P52" s="93">
        <f>N52+O52</f>
        <v>1</v>
      </c>
      <c r="Q52" s="82">
        <f>IFERROR(P52/M52,"-")</f>
        <v>1</v>
      </c>
      <c r="R52" s="81">
        <v>0</v>
      </c>
      <c r="S52" s="81">
        <v>1</v>
      </c>
      <c r="T52" s="82">
        <f>IFERROR(S52/(O52+P52),"-")</f>
        <v>1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1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184</v>
      </c>
      <c r="C53" s="203"/>
      <c r="D53" s="203" t="s">
        <v>92</v>
      </c>
      <c r="E53" s="203" t="s">
        <v>185</v>
      </c>
      <c r="F53" s="203" t="s">
        <v>102</v>
      </c>
      <c r="G53" s="203" t="s">
        <v>171</v>
      </c>
      <c r="H53" s="90" t="s">
        <v>186</v>
      </c>
      <c r="I53" s="90" t="s">
        <v>187</v>
      </c>
      <c r="J53" s="188"/>
      <c r="K53" s="81">
        <v>0</v>
      </c>
      <c r="L53" s="81">
        <v>0</v>
      </c>
      <c r="M53" s="81">
        <v>0</v>
      </c>
      <c r="N53" s="91">
        <v>0</v>
      </c>
      <c r="O53" s="92">
        <v>0</v>
      </c>
      <c r="P53" s="93">
        <f>N53+O53</f>
        <v>0</v>
      </c>
      <c r="Q53" s="82" t="str">
        <f>IFERROR(P53/M53,"-")</f>
        <v>-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188</v>
      </c>
      <c r="C54" s="203"/>
      <c r="D54" s="203" t="s">
        <v>92</v>
      </c>
      <c r="E54" s="203" t="s">
        <v>185</v>
      </c>
      <c r="F54" s="203" t="s">
        <v>69</v>
      </c>
      <c r="G54" s="203"/>
      <c r="H54" s="90"/>
      <c r="I54" s="90"/>
      <c r="J54" s="188"/>
      <c r="K54" s="81">
        <v>0</v>
      </c>
      <c r="L54" s="81">
        <v>0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189</v>
      </c>
      <c r="C55" s="203"/>
      <c r="D55" s="203" t="s">
        <v>159</v>
      </c>
      <c r="E55" s="203" t="s">
        <v>160</v>
      </c>
      <c r="F55" s="203" t="s">
        <v>64</v>
      </c>
      <c r="G55" s="203" t="s">
        <v>190</v>
      </c>
      <c r="H55" s="90" t="s">
        <v>172</v>
      </c>
      <c r="I55" s="90" t="s">
        <v>173</v>
      </c>
      <c r="J55" s="188"/>
      <c r="K55" s="81">
        <v>2</v>
      </c>
      <c r="L55" s="81">
        <v>0</v>
      </c>
      <c r="M55" s="81">
        <v>21</v>
      </c>
      <c r="N55" s="91">
        <v>2</v>
      </c>
      <c r="O55" s="92">
        <v>0</v>
      </c>
      <c r="P55" s="93">
        <f>N55+O55</f>
        <v>2</v>
      </c>
      <c r="Q55" s="82">
        <f>IFERROR(P55/M55,"-")</f>
        <v>0.095238095238095</v>
      </c>
      <c r="R55" s="81">
        <v>2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191</v>
      </c>
      <c r="C56" s="203"/>
      <c r="D56" s="203" t="s">
        <v>192</v>
      </c>
      <c r="E56" s="203" t="s">
        <v>148</v>
      </c>
      <c r="F56" s="203" t="s">
        <v>77</v>
      </c>
      <c r="G56" s="203"/>
      <c r="H56" s="90" t="s">
        <v>172</v>
      </c>
      <c r="I56" s="90" t="s">
        <v>168</v>
      </c>
      <c r="J56" s="188"/>
      <c r="K56" s="81">
        <v>0</v>
      </c>
      <c r="L56" s="81">
        <v>0</v>
      </c>
      <c r="M56" s="81">
        <v>0</v>
      </c>
      <c r="N56" s="91">
        <v>2</v>
      </c>
      <c r="O56" s="92">
        <v>0</v>
      </c>
      <c r="P56" s="93">
        <f>N56+O56</f>
        <v>2</v>
      </c>
      <c r="Q56" s="82" t="str">
        <f>IFERROR(P56/M56,"-")</f>
        <v>-</v>
      </c>
      <c r="R56" s="81">
        <v>2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1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193</v>
      </c>
      <c r="C57" s="203"/>
      <c r="D57" s="203" t="s">
        <v>151</v>
      </c>
      <c r="E57" s="203" t="s">
        <v>152</v>
      </c>
      <c r="F57" s="203" t="s">
        <v>102</v>
      </c>
      <c r="G57" s="203"/>
      <c r="H57" s="90" t="s">
        <v>172</v>
      </c>
      <c r="I57" s="90" t="s">
        <v>178</v>
      </c>
      <c r="J57" s="188"/>
      <c r="K57" s="81">
        <v>0</v>
      </c>
      <c r="L57" s="81">
        <v>0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194</v>
      </c>
      <c r="C58" s="203"/>
      <c r="D58" s="203" t="s">
        <v>195</v>
      </c>
      <c r="E58" s="203" t="s">
        <v>196</v>
      </c>
      <c r="F58" s="203" t="s">
        <v>77</v>
      </c>
      <c r="G58" s="203"/>
      <c r="H58" s="90" t="s">
        <v>172</v>
      </c>
      <c r="I58" s="90" t="s">
        <v>182</v>
      </c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197</v>
      </c>
      <c r="C59" s="203"/>
      <c r="D59" s="203"/>
      <c r="E59" s="203"/>
      <c r="F59" s="203" t="s">
        <v>102</v>
      </c>
      <c r="G59" s="203"/>
      <c r="H59" s="90" t="s">
        <v>172</v>
      </c>
      <c r="I59" s="204" t="s">
        <v>161</v>
      </c>
      <c r="J59" s="188"/>
      <c r="K59" s="81">
        <v>0</v>
      </c>
      <c r="L59" s="81">
        <v>0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198</v>
      </c>
      <c r="C60" s="203"/>
      <c r="D60" s="203" t="s">
        <v>99</v>
      </c>
      <c r="E60" s="203" t="s">
        <v>99</v>
      </c>
      <c r="F60" s="203" t="s">
        <v>69</v>
      </c>
      <c r="G60" s="203"/>
      <c r="H60" s="90"/>
      <c r="I60" s="90"/>
      <c r="J60" s="188"/>
      <c r="K60" s="81">
        <v>4</v>
      </c>
      <c r="L60" s="81">
        <v>3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199</v>
      </c>
      <c r="C61" s="203"/>
      <c r="D61" s="203" t="s">
        <v>151</v>
      </c>
      <c r="E61" s="203" t="s">
        <v>152</v>
      </c>
      <c r="F61" s="203" t="s">
        <v>64</v>
      </c>
      <c r="G61" s="203" t="s">
        <v>200</v>
      </c>
      <c r="H61" s="90" t="s">
        <v>172</v>
      </c>
      <c r="I61" s="90" t="s">
        <v>173</v>
      </c>
      <c r="J61" s="188"/>
      <c r="K61" s="81">
        <v>0</v>
      </c>
      <c r="L61" s="81">
        <v>0</v>
      </c>
      <c r="M61" s="81">
        <v>15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201</v>
      </c>
      <c r="C62" s="203"/>
      <c r="D62" s="203" t="s">
        <v>195</v>
      </c>
      <c r="E62" s="203" t="s">
        <v>196</v>
      </c>
      <c r="F62" s="203" t="s">
        <v>77</v>
      </c>
      <c r="G62" s="203"/>
      <c r="H62" s="90" t="s">
        <v>172</v>
      </c>
      <c r="I62" s="90" t="s">
        <v>168</v>
      </c>
      <c r="J62" s="188"/>
      <c r="K62" s="81">
        <v>0</v>
      </c>
      <c r="L62" s="81">
        <v>0</v>
      </c>
      <c r="M62" s="81">
        <v>0</v>
      </c>
      <c r="N62" s="91">
        <v>0</v>
      </c>
      <c r="O62" s="92">
        <v>0</v>
      </c>
      <c r="P62" s="93">
        <f>N62+O62</f>
        <v>0</v>
      </c>
      <c r="Q62" s="82" t="str">
        <f>IFERROR(P62/M62,"-")</f>
        <v>-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202</v>
      </c>
      <c r="C63" s="203"/>
      <c r="D63" s="203"/>
      <c r="E63" s="203"/>
      <c r="F63" s="203" t="s">
        <v>102</v>
      </c>
      <c r="G63" s="203"/>
      <c r="H63" s="90" t="s">
        <v>172</v>
      </c>
      <c r="I63" s="90" t="s">
        <v>178</v>
      </c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203</v>
      </c>
      <c r="C64" s="203"/>
      <c r="D64" s="203" t="s">
        <v>180</v>
      </c>
      <c r="E64" s="203" t="s">
        <v>181</v>
      </c>
      <c r="F64" s="203" t="s">
        <v>77</v>
      </c>
      <c r="G64" s="203"/>
      <c r="H64" s="90" t="s">
        <v>172</v>
      </c>
      <c r="I64" s="90" t="s">
        <v>182</v>
      </c>
      <c r="J64" s="188"/>
      <c r="K64" s="81">
        <v>0</v>
      </c>
      <c r="L64" s="81">
        <v>0</v>
      </c>
      <c r="M64" s="81">
        <v>0</v>
      </c>
      <c r="N64" s="91">
        <v>0</v>
      </c>
      <c r="O64" s="92">
        <v>0</v>
      </c>
      <c r="P64" s="93">
        <f>N64+O64</f>
        <v>0</v>
      </c>
      <c r="Q64" s="82" t="str">
        <f>IFERROR(P64/M64,"-")</f>
        <v>-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204</v>
      </c>
      <c r="C65" s="203"/>
      <c r="D65" s="203" t="s">
        <v>99</v>
      </c>
      <c r="E65" s="203" t="s">
        <v>99</v>
      </c>
      <c r="F65" s="203" t="s">
        <v>69</v>
      </c>
      <c r="G65" s="203"/>
      <c r="H65" s="90"/>
      <c r="I65" s="90"/>
      <c r="J65" s="188"/>
      <c r="K65" s="81">
        <v>21</v>
      </c>
      <c r="L65" s="81">
        <v>6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205</v>
      </c>
      <c r="C66" s="203"/>
      <c r="D66" s="203" t="s">
        <v>92</v>
      </c>
      <c r="E66" s="203" t="s">
        <v>185</v>
      </c>
      <c r="F66" s="203" t="s">
        <v>102</v>
      </c>
      <c r="G66" s="203" t="s">
        <v>200</v>
      </c>
      <c r="H66" s="90" t="s">
        <v>186</v>
      </c>
      <c r="I66" s="90" t="s">
        <v>187</v>
      </c>
      <c r="J66" s="188"/>
      <c r="K66" s="81">
        <v>0</v>
      </c>
      <c r="L66" s="81">
        <v>0</v>
      </c>
      <c r="M66" s="81">
        <v>2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206</v>
      </c>
      <c r="C67" s="203"/>
      <c r="D67" s="203" t="s">
        <v>92</v>
      </c>
      <c r="E67" s="203" t="s">
        <v>185</v>
      </c>
      <c r="F67" s="203" t="s">
        <v>69</v>
      </c>
      <c r="G67" s="203"/>
      <c r="H67" s="90"/>
      <c r="I67" s="90"/>
      <c r="J67" s="188"/>
      <c r="K67" s="81">
        <v>0</v>
      </c>
      <c r="L67" s="81">
        <v>0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207</v>
      </c>
      <c r="C68" s="203"/>
      <c r="D68" s="203" t="s">
        <v>92</v>
      </c>
      <c r="E68" s="203" t="s">
        <v>93</v>
      </c>
      <c r="F68" s="203" t="s">
        <v>64</v>
      </c>
      <c r="G68" s="203" t="s">
        <v>166</v>
      </c>
      <c r="H68" s="90" t="s">
        <v>208</v>
      </c>
      <c r="I68" s="90"/>
      <c r="J68" s="188">
        <v>120000</v>
      </c>
      <c r="K68" s="81">
        <v>0</v>
      </c>
      <c r="L68" s="81">
        <v>0</v>
      </c>
      <c r="M68" s="81">
        <v>1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 t="str">
        <f>IFERROR(J68/SUM(P68:P69),"-")</f>
        <v>-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SUM(X68:X69)-SUM(J68:J69)</f>
        <v>-120000</v>
      </c>
      <c r="AB68" s="85">
        <f>SUM(X68:X69)/SUM(J68:J69)</f>
        <v>0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209</v>
      </c>
      <c r="C69" s="203"/>
      <c r="D69" s="203" t="s">
        <v>92</v>
      </c>
      <c r="E69" s="203" t="s">
        <v>93</v>
      </c>
      <c r="F69" s="203" t="s">
        <v>69</v>
      </c>
      <c r="G69" s="203"/>
      <c r="H69" s="90"/>
      <c r="I69" s="90"/>
      <c r="J69" s="188"/>
      <c r="K69" s="81">
        <v>0</v>
      </c>
      <c r="L69" s="81">
        <v>0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30"/>
      <c r="B70" s="87"/>
      <c r="C70" s="88"/>
      <c r="D70" s="88"/>
      <c r="E70" s="88"/>
      <c r="F70" s="89"/>
      <c r="G70" s="90"/>
      <c r="H70" s="90"/>
      <c r="I70" s="90"/>
      <c r="J70" s="192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59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30"/>
      <c r="B71" s="37"/>
      <c r="C71" s="21"/>
      <c r="D71" s="21"/>
      <c r="E71" s="21"/>
      <c r="F71" s="22"/>
      <c r="G71" s="36"/>
      <c r="H71" s="36"/>
      <c r="I71" s="75"/>
      <c r="J71" s="193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61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19">
        <f>AB72</f>
        <v>0</v>
      </c>
      <c r="B72" s="39"/>
      <c r="C72" s="39"/>
      <c r="D72" s="39"/>
      <c r="E72" s="39"/>
      <c r="F72" s="39"/>
      <c r="G72" s="40" t="s">
        <v>210</v>
      </c>
      <c r="H72" s="40"/>
      <c r="I72" s="40"/>
      <c r="J72" s="190">
        <f>SUM(J6:J71)</f>
        <v>1651000</v>
      </c>
      <c r="K72" s="41">
        <f>SUM(K6:K71)</f>
        <v>264</v>
      </c>
      <c r="L72" s="41">
        <f>SUM(L6:L71)</f>
        <v>128</v>
      </c>
      <c r="M72" s="41">
        <f>SUM(M6:M71)</f>
        <v>384</v>
      </c>
      <c r="N72" s="41">
        <f>SUM(N6:N71)</f>
        <v>49</v>
      </c>
      <c r="O72" s="41">
        <f>SUM(O6:O71)</f>
        <v>0</v>
      </c>
      <c r="P72" s="41">
        <f>SUM(P6:P71)</f>
        <v>49</v>
      </c>
      <c r="Q72" s="42">
        <f>IFERROR(P72/M72,"-")</f>
        <v>0.12760416666667</v>
      </c>
      <c r="R72" s="78">
        <f>SUM(R6:R71)</f>
        <v>48</v>
      </c>
      <c r="S72" s="78">
        <f>SUM(S6:S71)</f>
        <v>2</v>
      </c>
      <c r="T72" s="42">
        <f>IFERROR(R72/P72,"-")</f>
        <v>0.97959183673469</v>
      </c>
      <c r="U72" s="184">
        <f>IFERROR(J72/P72,"-")</f>
        <v>33693.87755102</v>
      </c>
      <c r="V72" s="44">
        <f>SUM(V6:V71)</f>
        <v>1</v>
      </c>
      <c r="W72" s="42">
        <f>IFERROR(V72/P72,"-")</f>
        <v>0.020408163265306</v>
      </c>
      <c r="X72" s="190">
        <f>SUM(X6:X71)</f>
        <v>0</v>
      </c>
      <c r="Y72" s="190">
        <f>IFERROR(X72/P72,"-")</f>
        <v>0</v>
      </c>
      <c r="Z72" s="190">
        <f>IFERROR(X72/V72,"-")</f>
        <v>0</v>
      </c>
      <c r="AA72" s="190">
        <f>X72-J72</f>
        <v>-1651000</v>
      </c>
      <c r="AB72" s="47">
        <f>X72/J72</f>
        <v>0</v>
      </c>
      <c r="AC72" s="60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30"/>
    <mergeCell ref="J25:J30"/>
    <mergeCell ref="U25:U30"/>
    <mergeCell ref="AA25:AA30"/>
    <mergeCell ref="AB25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5"/>
    <mergeCell ref="J40:J45"/>
    <mergeCell ref="U40:U45"/>
    <mergeCell ref="AA40:AA45"/>
    <mergeCell ref="AB40:AB45"/>
    <mergeCell ref="A46:A47"/>
    <mergeCell ref="J46:J47"/>
    <mergeCell ref="U46:U47"/>
    <mergeCell ref="AA46:AA47"/>
    <mergeCell ref="AB46:AB47"/>
    <mergeCell ref="A48:A67"/>
    <mergeCell ref="J48:J67"/>
    <mergeCell ref="U48:U67"/>
    <mergeCell ref="AA48:AA67"/>
    <mergeCell ref="AB48:AB67"/>
    <mergeCell ref="A68:A69"/>
    <mergeCell ref="J68:J69"/>
    <mergeCell ref="U68:U69"/>
    <mergeCell ref="AA68:AA69"/>
    <mergeCell ref="AB68:AB6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212</v>
      </c>
      <c r="C6" s="203" t="s">
        <v>213</v>
      </c>
      <c r="D6" s="203" t="s">
        <v>92</v>
      </c>
      <c r="E6" s="203" t="s">
        <v>214</v>
      </c>
      <c r="F6" s="203" t="s">
        <v>102</v>
      </c>
      <c r="G6" s="203" t="s">
        <v>215</v>
      </c>
      <c r="H6" s="90" t="s">
        <v>216</v>
      </c>
      <c r="I6" s="90" t="s">
        <v>217</v>
      </c>
      <c r="J6" s="188">
        <v>200000</v>
      </c>
      <c r="K6" s="81">
        <v>0</v>
      </c>
      <c r="L6" s="81">
        <v>0</v>
      </c>
      <c r="M6" s="81">
        <v>0</v>
      </c>
      <c r="N6" s="91">
        <v>0</v>
      </c>
      <c r="O6" s="92">
        <v>0</v>
      </c>
      <c r="P6" s="93">
        <f>N6+O6</f>
        <v>0</v>
      </c>
      <c r="Q6" s="82" t="str">
        <f>IFERROR(P6/M6,"-")</f>
        <v>-</v>
      </c>
      <c r="R6" s="81">
        <v>0</v>
      </c>
      <c r="S6" s="81">
        <v>0</v>
      </c>
      <c r="T6" s="82" t="str">
        <f>IFERROR(S6/(O6+P6),"-")</f>
        <v>-</v>
      </c>
      <c r="U6" s="182" t="str">
        <f>IFERROR(J6/SUM(P6:P7),"-")</f>
        <v>-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-200000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219</v>
      </c>
      <c r="H10" s="40"/>
      <c r="I10" s="40"/>
      <c r="J10" s="190">
        <f>SUM(J6:J9)</f>
        <v>200000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1">
        <f>SUM(O6:O9)</f>
        <v>0</v>
      </c>
      <c r="P10" s="41">
        <f>SUM(P6:P9)</f>
        <v>0</v>
      </c>
      <c r="Q10" s="42" t="str">
        <f>IFERROR(P10/M10,"-")</f>
        <v>-</v>
      </c>
      <c r="R10" s="78">
        <f>SUM(R6:R9)</f>
        <v>0</v>
      </c>
      <c r="S10" s="78">
        <f>SUM(S6:S9)</f>
        <v>0</v>
      </c>
      <c r="T10" s="42" t="str">
        <f>IFERROR(R10/P10,"-")</f>
        <v>-</v>
      </c>
      <c r="U10" s="184" t="str">
        <f>IFERROR(J10/P10,"-")</f>
        <v>-</v>
      </c>
      <c r="V10" s="44">
        <f>SUM(V6:V9)</f>
        <v>0</v>
      </c>
      <c r="W10" s="42" t="str">
        <f>IFERROR(V10/P10,"-")</f>
        <v>-</v>
      </c>
      <c r="X10" s="190">
        <f>SUM(X6:X9)</f>
        <v>0</v>
      </c>
      <c r="Y10" s="190" t="str">
        <f>IFERROR(X10/P10,"-")</f>
        <v>-</v>
      </c>
      <c r="Z10" s="190" t="str">
        <f>IFERROR(X10/V10,"-")</f>
        <v>-</v>
      </c>
      <c r="AA10" s="190">
        <f>X10-J10</f>
        <v>-200000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