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<sst xmlns="http://schemas.openxmlformats.org/spreadsheetml/2006/main" uniqueCount="256">
  <si>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</si>
  <si>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</si>
  <si>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</si>
  <si>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</si>
  <si>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</si>
  <si>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</si>
  <si>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</si>
  <si>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</si>
  <si>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</si>
  <si>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</si>
  <si>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</si>
  <si>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</si>
  <si>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</si>
  <si>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</si>
  <si>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</si>
  <si>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</si>
  <si>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</si>
  <si>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</si>
  <si>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</si>
  <si>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</si>
  <si>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</si>
  <si>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</si>
  <si>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</si>
  <si>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</si>
  <si>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</si>
  <si>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12月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</si>
  <si>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</si>
  <si>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</si>
  <si>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</si>
  <si>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</si>
  <si>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</si>
  <si>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</si>
  <si>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</si>
  <si>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</si>
  <si>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</si>
  <si>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</si>
  <si>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</si>
  <si>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</si>
  <si>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</si>
  <si>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</si>
  <si>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</si>
  <si>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</si>
  <si>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</si>
  <si>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</si>
  <si>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</si>
  <si>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</si>
  <si>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</si>
  <si>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</si>
  <si>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</si>
  <si>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</si>
  <si>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</si>
  <si>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</si>
  <si>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</si>
  <si>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</si>
  <si>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</si>
  <si>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</si>
  <si>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</si>
  <si>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</si>
  <si>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</si>
  <si>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</si>
  <si>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</si>
  <si>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ln_ink1110</t>
  </si>
  <si>
    <t>デリヘル版3(LINEver)（晶エリー）</t>
  </si>
  <si>
    <t>LINEで出会いリクルート70歳まで応募可</t>
  </si>
  <si>
    <t>line</t>
  </si>
  <si>
    <t>サンスポ関東</t>
  </si>
  <si>
    <t>全5段つかみ15段</t>
  </si>
  <si>
    <t>1～15日</t>
  </si>
  <si>
    <t>ic4123</t>
  </si>
  <si>
    <t>空電</t>
  </si>
  <si>
    <t>ln_ink1111</t>
  </si>
  <si>
    <t>半5段つかみ15段</t>
  </si>
  <si>
    <t>ic4124</t>
  </si>
  <si>
    <t>ic4125</t>
  </si>
  <si>
    <t>老人ホーム版（--）</t>
  </si>
  <si>
    <t>お相手待ちの女性が出ました</t>
  </si>
  <si>
    <t>lp15</t>
  </si>
  <si>
    <t>16～31日</t>
  </si>
  <si>
    <t>ic4126</t>
  </si>
  <si>
    <t>ic4127</t>
  </si>
  <si>
    <t>ic4128</t>
  </si>
  <si>
    <t>ln_ink1112</t>
  </si>
  <si>
    <t>デリヘル版2(LINEver)（藤井レイラ）</t>
  </si>
  <si>
    <t>もう50代の熟女だけど</t>
  </si>
  <si>
    <t>サンスポ関西</t>
  </si>
  <si>
    <t>ic4129</t>
  </si>
  <si>
    <t>ln_ink1113</t>
  </si>
  <si>
    <t>ic4130</t>
  </si>
  <si>
    <t>ic4131</t>
  </si>
  <si>
    <t>右女9版(ヘスティア)（晶エリー）</t>
  </si>
  <si>
    <t>中年の男女が出会える昭和世代専門の出会い場</t>
  </si>
  <si>
    <t>ic4132</t>
  </si>
  <si>
    <t>ic4133</t>
  </si>
  <si>
    <t>ic4134</t>
  </si>
  <si>
    <t>ln_ink1114</t>
  </si>
  <si>
    <t>グラフ版(LINEver)（高宮菜々子）</t>
  </si>
  <si>
    <t>LINE交換の成功率が高い</t>
  </si>
  <si>
    <t>スポニチ関東</t>
  </si>
  <si>
    <t>半2段つかみ20段保証</t>
  </si>
  <si>
    <t>20段保証</t>
  </si>
  <si>
    <t>ic4135</t>
  </si>
  <si>
    <t>いろいろな疑問版（藤井レイラ）</t>
  </si>
  <si>
    <t>登録すればわかります</t>
  </si>
  <si>
    <t>lp07</t>
  </si>
  <si>
    <t>ic4136</t>
  </si>
  <si>
    <t>デリヘル版3（高宮菜々子）</t>
  </si>
  <si>
    <t>70歳までの出会いお手伝い</t>
  </si>
  <si>
    <t>ic4137</t>
  </si>
  <si>
    <t>興奮版（高宮菜々子）</t>
  </si>
  <si>
    <t>学生いませんギャルもいません熟女熟女熟女熟女</t>
  </si>
  <si>
    <t>ic4138</t>
  </si>
  <si>
    <t>(空電共通)</t>
  </si>
  <si>
    <t>ic4139</t>
  </si>
  <si>
    <t>黒：右女3（晶エリー）</t>
  </si>
  <si>
    <t>日本の出会い系番付第1位に推薦します</t>
  </si>
  <si>
    <t>スポニチ西部</t>
  </si>
  <si>
    <t>ic4140</t>
  </si>
  <si>
    <t>タイプ問いかけ版（複数）</t>
  </si>
  <si>
    <t>出会い求める50代以上</t>
  </si>
  <si>
    <t>lp01</t>
  </si>
  <si>
    <t>ic4141</t>
  </si>
  <si>
    <t>しちゃう？版（晶エリー）</t>
  </si>
  <si>
    <t>楽しみ方いろいろ</t>
  </si>
  <si>
    <t>ic4142</t>
  </si>
  <si>
    <t>胸の上広告版（藤井レイラ）</t>
  </si>
  <si>
    <t>ic4143</t>
  </si>
  <si>
    <t>ln_ink1115</t>
  </si>
  <si>
    <t>女優大版１(LINEver)（藤井レイラ）</t>
  </si>
  <si>
    <t>出会い探しは</t>
  </si>
  <si>
    <t>スポーツ報知関西</t>
  </si>
  <si>
    <t>ic4144</t>
  </si>
  <si>
    <t>雑誌版SPA（藤井レイラ）</t>
  </si>
  <si>
    <t>マカより効果的エロい熟女が誘ってくる魅力的なサイト</t>
  </si>
  <si>
    <t>ic4145</t>
  </si>
  <si>
    <t>ダイヤルQ２版（晶エリー）</t>
  </si>
  <si>
    <t>寂しい夜をあなたと過ごしたい</t>
  </si>
  <si>
    <t>ic4146</t>
  </si>
  <si>
    <t>旧デイリー風（高宮菜々子）</t>
  </si>
  <si>
    <t>ic4147</t>
  </si>
  <si>
    <t>ln_ink1116</t>
  </si>
  <si>
    <t>右女9版(ヘスティア)(LINEver)（藤井レイラ）</t>
  </si>
  <si>
    <t>学生いませんギャルもいません熟女熟女熟女熟女(LINEver)</t>
  </si>
  <si>
    <t>ニッカン関西</t>
  </si>
  <si>
    <t>半2段つかみ10段保証</t>
  </si>
  <si>
    <t>1～10日</t>
  </si>
  <si>
    <t>ic4148</t>
  </si>
  <si>
    <t>11～20日</t>
  </si>
  <si>
    <t>ic4149</t>
  </si>
  <si>
    <t>21～31日</t>
  </si>
  <si>
    <t>ic4150</t>
  </si>
  <si>
    <t>ic4151</t>
  </si>
  <si>
    <t>即ヤリ熟女版（高宮菜々子）</t>
  </si>
  <si>
    <t>熟女100人に聞いた出会いを探してる理由は？</t>
  </si>
  <si>
    <t>東スポ</t>
  </si>
  <si>
    <t>アダルト面4C大雑4～5回</t>
  </si>
  <si>
    <t>12月06日(金)</t>
  </si>
  <si>
    <t>ic4154</t>
  </si>
  <si>
    <t>Xmas版（高宮菜々子）</t>
  </si>
  <si>
    <t>聖夜は性夜</t>
  </si>
  <si>
    <t>12月20日(金)</t>
  </si>
  <si>
    <t>ic4152</t>
  </si>
  <si>
    <t>欲におぼれた女版（複数）</t>
  </si>
  <si>
    <t>私を見て‼</t>
  </si>
  <si>
    <t>12月27日(金)</t>
  </si>
  <si>
    <t>ic4153</t>
  </si>
  <si>
    <t>ln_ink1117</t>
  </si>
  <si>
    <t>寂しい女たち版(LINEver)（フリー女性⑧）</t>
  </si>
  <si>
    <t>私じゃダメですか</t>
  </si>
  <si>
    <t>アダルト面4C全3段</t>
  </si>
  <si>
    <t>12月16日(月)</t>
  </si>
  <si>
    <t>ic4155</t>
  </si>
  <si>
    <t>ic4156</t>
  </si>
  <si>
    <t>エロくたっていいじゃない版（高宮菜々子）</t>
  </si>
  <si>
    <t>おじさんだもん</t>
  </si>
  <si>
    <t>中京スポーツ</t>
  </si>
  <si>
    <t>ln_ink1118</t>
  </si>
  <si>
    <t>熟女がエロくて版2(LINEver)（複数）</t>
  </si>
  <si>
    <t>欲におぼれた女が続々登録</t>
  </si>
  <si>
    <t>12月14日(土)</t>
  </si>
  <si>
    <t>ic4157</t>
  </si>
  <si>
    <t>ic4158</t>
  </si>
  <si>
    <t>ヤリモクじゃダメですか（フリー女性⑧）</t>
  </si>
  <si>
    <t>高速マッチング恋愛</t>
  </si>
  <si>
    <t>ic4159</t>
  </si>
  <si>
    <t>ic4160</t>
  </si>
  <si>
    <t>即ヤリ版（高宮菜々子）</t>
  </si>
  <si>
    <t>魅惑の体験</t>
  </si>
  <si>
    <t>大スポ</t>
  </si>
  <si>
    <t>ln_ink1119</t>
  </si>
  <si>
    <t>寂しい女たち版(LINEver)（フリー女性②）</t>
  </si>
  <si>
    <t>ic4161</t>
  </si>
  <si>
    <t>ic4162</t>
  </si>
  <si>
    <t>女性すげ～版（白い服女性）</t>
  </si>
  <si>
    <t>濃密な出会いをしてもいい</t>
  </si>
  <si>
    <t>ic4163</t>
  </si>
  <si>
    <t>ic4164</t>
  </si>
  <si>
    <t>NEWS版（藤井レイラ）</t>
  </si>
  <si>
    <t>出会いすぎてお祭り騒ぎ！？</t>
  </si>
  <si>
    <t>全5段</t>
  </si>
  <si>
    <t>12月15日(日)</t>
  </si>
  <si>
    <t>ic4165</t>
  </si>
  <si>
    <t>ic4166</t>
  </si>
  <si>
    <t>スポニチ関西</t>
  </si>
  <si>
    <t>12月07日(土)</t>
  </si>
  <si>
    <t>ic4167</t>
  </si>
  <si>
    <t>ln_ink1120</t>
  </si>
  <si>
    <t>右女9版(ヘスティア)(LINEver)（晶エリー）</t>
  </si>
  <si>
    <t>白髪まじりの男性に出会いたい女性がLINEを待ってる</t>
  </si>
  <si>
    <t>1C終面全5段</t>
  </si>
  <si>
    <t>ic4168</t>
  </si>
  <si>
    <t>ic4169</t>
  </si>
  <si>
    <t>コンパニオン版（高宮菜々子）</t>
  </si>
  <si>
    <t>人生で一度は訪れたい出会いの老舗〇〇</t>
  </si>
  <si>
    <t>ic4170</t>
  </si>
  <si>
    <t>ic4171</t>
  </si>
  <si>
    <t>興奮版（晶エリー）</t>
  </si>
  <si>
    <t>ic4172</t>
  </si>
  <si>
    <t>ln_ink1121</t>
  </si>
  <si>
    <t>セレブ逆援版P(LINEver)（藤井レイラ）</t>
  </si>
  <si>
    <t>女性がリードします</t>
  </si>
  <si>
    <t>デイリースポーツ関西</t>
  </si>
  <si>
    <t>4C終面全5段</t>
  </si>
  <si>
    <t>12月08日(日)</t>
  </si>
  <si>
    <t>ic4173</t>
  </si>
  <si>
    <t>ic4174</t>
  </si>
  <si>
    <t>幹夫版（高宮菜々子）</t>
  </si>
  <si>
    <t>中高年必見</t>
  </si>
  <si>
    <t>ic4175</t>
  </si>
  <si>
    <t>ic4176</t>
  </si>
  <si>
    <t>猛アタック！版（複数）</t>
  </si>
  <si>
    <t>話し相手からセフレまで</t>
  </si>
  <si>
    <t>東スポ東阪セット 年末年始特別号</t>
  </si>
  <si>
    <t>年末年始</t>
  </si>
  <si>
    <t>ic4177</t>
  </si>
  <si>
    <t>ic4178</t>
  </si>
  <si>
    <t>ic4179</t>
  </si>
  <si>
    <t>新聞 TOTAL</t>
  </si>
  <si>
    <t>●雑誌 広告</t>
  </si>
  <si>
    <t>za260</t>
  </si>
  <si>
    <t>日本ジャーナル出版</t>
  </si>
  <si>
    <t>週刊実話</t>
  </si>
  <si>
    <t>4C1P</t>
  </si>
  <si>
    <t>12月29日(日)</t>
  </si>
  <si>
    <t>za261</t>
  </si>
  <si>
    <t>za262</t>
  </si>
  <si>
    <t>扶桑社</t>
  </si>
  <si>
    <t>（高宮菜々子）</t>
  </si>
  <si>
    <t>女性からご飯に誘われる。男性はyesかnoか答えるだけ。</t>
  </si>
  <si>
    <t>Tvnavi</t>
  </si>
  <si>
    <t>(月間Tvnavi)①</t>
  </si>
  <si>
    <t>za263</t>
  </si>
  <si>
    <t>za264</t>
  </si>
  <si>
    <t>男性募集版（高宮菜々子）</t>
  </si>
  <si>
    <t>50代以上の男性大募集</t>
  </si>
  <si>
    <t>za265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</si>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</sst>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69</v>
      </c>
      <c r="D6" s="195">
        <v>2770000</v>
      </c>
      <c r="E6" s="81">
        <v>768</v>
      </c>
      <c r="F6" s="81">
        <v>291</v>
      </c>
      <c r="G6" s="81">
        <v>644</v>
      </c>
      <c r="H6" s="91">
        <v>163</v>
      </c>
      <c r="I6" s="92">
        <v>0</v>
      </c>
      <c r="J6" s="145">
        <f>H6+I6</f>
        <v>163</v>
      </c>
      <c r="K6" s="82">
        <f>IFERROR(J6/G6,"-")</f>
        <v>0.25310559006211</v>
      </c>
      <c r="L6" s="81">
        <v>19</v>
      </c>
      <c r="M6" s="81">
        <v>25</v>
      </c>
      <c r="N6" s="82">
        <f>IFERROR(L6/J6,"-")</f>
        <v>0.11656441717791</v>
      </c>
      <c r="O6" s="83">
        <f>IFERROR(D6/J6,"-")</f>
        <v>16993.865030675</v>
      </c>
      <c r="P6" s="84">
        <v>22</v>
      </c>
      <c r="Q6" s="82">
        <f>IFERROR(P6/J6,"-")</f>
        <v>0.13496932515337</v>
      </c>
      <c r="R6" s="200">
        <v>2102900</v>
      </c>
      <c r="S6" s="201">
        <f>IFERROR(R6/J6,"-")</f>
        <v>12901.226993865</v>
      </c>
      <c r="T6" s="201">
        <f>IFERROR(R6/P6,"-")</f>
        <v>95586.363636364</v>
      </c>
      <c r="U6" s="195">
        <f>IFERROR(R6-D6,"-")</f>
        <v>-667100</v>
      </c>
      <c r="V6" s="85">
        <f>R6/D6</f>
        <v>0.75916967509025</v>
      </c>
      <c r="W6" s="79"/>
      <c r="X6" s="144"/>
    </row>
    <row r="7" spans="1:24">
      <c r="A7" s="80"/>
      <c r="B7" s="86" t="s">
        <v>24</v>
      </c>
      <c r="C7" s="86">
        <v>6</v>
      </c>
      <c r="D7" s="195">
        <v>425000</v>
      </c>
      <c r="E7" s="81">
        <v>155</v>
      </c>
      <c r="F7" s="81">
        <v>68</v>
      </c>
      <c r="G7" s="81">
        <v>480</v>
      </c>
      <c r="H7" s="91">
        <v>28</v>
      </c>
      <c r="I7" s="92">
        <v>1</v>
      </c>
      <c r="J7" s="145">
        <f>H7+I7</f>
        <v>29</v>
      </c>
      <c r="K7" s="82">
        <f>IFERROR(J7/G7,"-")</f>
        <v>0.060416666666667</v>
      </c>
      <c r="L7" s="81">
        <v>9</v>
      </c>
      <c r="M7" s="81">
        <v>3</v>
      </c>
      <c r="N7" s="82">
        <f>IFERROR(L7/J7,"-")</f>
        <v>0.31034482758621</v>
      </c>
      <c r="O7" s="83">
        <f>IFERROR(D7/J7,"-")</f>
        <v>14655.172413793</v>
      </c>
      <c r="P7" s="84">
        <v>2</v>
      </c>
      <c r="Q7" s="82">
        <f>IFERROR(P7/J7,"-")</f>
        <v>0.068965517241379</v>
      </c>
      <c r="R7" s="200">
        <v>190900</v>
      </c>
      <c r="S7" s="201">
        <f>IFERROR(R7/J7,"-")</f>
        <v>6582.7586206897</v>
      </c>
      <c r="T7" s="201">
        <f>IFERROR(R7/P7,"-")</f>
        <v>95450</v>
      </c>
      <c r="U7" s="195">
        <f>IFERROR(R7-D7,"-")</f>
        <v>-234100</v>
      </c>
      <c r="V7" s="85">
        <f>R7/D7</f>
        <v>0.44917647058824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3195000</v>
      </c>
      <c r="E10" s="41">
        <f>SUM(E6:E8)</f>
        <v>923</v>
      </c>
      <c r="F10" s="41">
        <f>SUM(F6:F8)</f>
        <v>359</v>
      </c>
      <c r="G10" s="41">
        <f>SUM(G6:G8)</f>
        <v>1124</v>
      </c>
      <c r="H10" s="41">
        <f>SUM(H6:H8)</f>
        <v>191</v>
      </c>
      <c r="I10" s="41">
        <f>SUM(I6:I8)</f>
        <v>1</v>
      </c>
      <c r="J10" s="41">
        <f>SUM(J6:J8)</f>
        <v>192</v>
      </c>
      <c r="K10" s="42">
        <f>IFERROR(J10/G10,"-")</f>
        <v>0.17081850533808</v>
      </c>
      <c r="L10" s="78">
        <f>SUM(L6:L8)</f>
        <v>28</v>
      </c>
      <c r="M10" s="78">
        <f>SUM(M6:M8)</f>
        <v>28</v>
      </c>
      <c r="N10" s="42">
        <f>IFERROR(L10/J10,"-")</f>
        <v>0.14583333333333</v>
      </c>
      <c r="O10" s="43">
        <f>IFERROR(D10/J10,"-")</f>
        <v>16640.625</v>
      </c>
      <c r="P10" s="44">
        <f>SUM(P6:P8)</f>
        <v>24</v>
      </c>
      <c r="Q10" s="42">
        <f>IFERROR(P10/J10,"-")</f>
        <v>0.125</v>
      </c>
      <c r="R10" s="45">
        <f>SUM(R6:R8)</f>
        <v>2293800</v>
      </c>
      <c r="S10" s="45">
        <f>IFERROR(R10/J10,"-")</f>
        <v>11946.875</v>
      </c>
      <c r="T10" s="45">
        <f>IFERROR(R10/P10,"-")</f>
        <v>95575</v>
      </c>
      <c r="U10" s="46">
        <f>SUM(U6:U8)</f>
        <v>-901200</v>
      </c>
      <c r="V10" s="47">
        <f>IFERROR(R10/D10,"-")</f>
        <v>0.71793427230047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7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4.0323529411765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0</v>
      </c>
      <c r="L6" s="81">
        <v>0</v>
      </c>
      <c r="M6" s="81">
        <v>0</v>
      </c>
      <c r="N6" s="91">
        <v>7</v>
      </c>
      <c r="O6" s="92">
        <v>0</v>
      </c>
      <c r="P6" s="93">
        <f>N6+O6</f>
        <v>7</v>
      </c>
      <c r="Q6" s="82" t="str">
        <f>IFERROR(P6/M6,"-")</f>
        <v>-</v>
      </c>
      <c r="R6" s="81">
        <v>0</v>
      </c>
      <c r="S6" s="81">
        <v>2</v>
      </c>
      <c r="T6" s="82">
        <f>IFERROR(S6/(O6+P6),"-")</f>
        <v>0.28571428571429</v>
      </c>
      <c r="U6" s="182">
        <f>IFERROR(J6/SUM(P6:P21),"-")</f>
        <v>10000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1031000</v>
      </c>
      <c r="AB6" s="85">
        <f>SUM(X6:X21)/SUM(J6:J21)</f>
        <v>4.0323529411765</v>
      </c>
      <c r="AC6" s="79"/>
      <c r="AD6" s="94">
        <v>2</v>
      </c>
      <c r="AE6" s="95">
        <f>IF(P6=0,"",IF(AD6=0,"",(AD6/P6)))</f>
        <v>0.28571428571429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0.14285714285714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0.28571428571429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0.28571428571429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15</v>
      </c>
      <c r="L7" s="81">
        <v>10</v>
      </c>
      <c r="M7" s="81">
        <v>4</v>
      </c>
      <c r="N7" s="91">
        <v>3</v>
      </c>
      <c r="O7" s="92">
        <v>0</v>
      </c>
      <c r="P7" s="93">
        <f>N7+O7</f>
        <v>3</v>
      </c>
      <c r="Q7" s="82">
        <f>IFERROR(P7/M7,"-")</f>
        <v>0.75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2</v>
      </c>
      <c r="BX7" s="127">
        <f>IF(P7=0,"",IF(BW7=0,"",(BW7/P7)))</f>
        <v>0.66666666666667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0.33333333333333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65</v>
      </c>
      <c r="H8" s="90" t="s">
        <v>71</v>
      </c>
      <c r="I8" s="90"/>
      <c r="J8" s="188"/>
      <c r="K8" s="81">
        <v>0</v>
      </c>
      <c r="L8" s="81">
        <v>0</v>
      </c>
      <c r="M8" s="81">
        <v>0</v>
      </c>
      <c r="N8" s="91">
        <v>0</v>
      </c>
      <c r="O8" s="92">
        <v>0</v>
      </c>
      <c r="P8" s="93">
        <f>N8+O8</f>
        <v>0</v>
      </c>
      <c r="Q8" s="82" t="str">
        <f>IFERROR(P8/M8,"-")</f>
        <v>-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7</v>
      </c>
      <c r="L9" s="81">
        <v>1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76</v>
      </c>
      <c r="G10" s="203" t="s">
        <v>65</v>
      </c>
      <c r="H10" s="90" t="s">
        <v>66</v>
      </c>
      <c r="I10" s="90" t="s">
        <v>77</v>
      </c>
      <c r="J10" s="188"/>
      <c r="K10" s="81">
        <v>6</v>
      </c>
      <c r="L10" s="81">
        <v>0</v>
      </c>
      <c r="M10" s="81">
        <v>0</v>
      </c>
      <c r="N10" s="91">
        <v>2</v>
      </c>
      <c r="O10" s="92">
        <v>0</v>
      </c>
      <c r="P10" s="93">
        <f>N10+O10</f>
        <v>2</v>
      </c>
      <c r="Q10" s="82" t="str">
        <f>IFERROR(P10/M10,"-")</f>
        <v>-</v>
      </c>
      <c r="R10" s="81">
        <v>1</v>
      </c>
      <c r="S10" s="81">
        <v>1</v>
      </c>
      <c r="T10" s="82">
        <f>IFERROR(S10/(O10+P10),"-")</f>
        <v>0.5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0.5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78</v>
      </c>
      <c r="C11" s="203"/>
      <c r="D11" s="203" t="s">
        <v>74</v>
      </c>
      <c r="E11" s="203" t="s">
        <v>75</v>
      </c>
      <c r="F11" s="203" t="s">
        <v>69</v>
      </c>
      <c r="G11" s="203"/>
      <c r="H11" s="90"/>
      <c r="I11" s="90"/>
      <c r="J11" s="188"/>
      <c r="K11" s="81">
        <v>10</v>
      </c>
      <c r="L11" s="81">
        <v>8</v>
      </c>
      <c r="M11" s="81">
        <v>0</v>
      </c>
      <c r="N11" s="91">
        <v>0</v>
      </c>
      <c r="O11" s="92">
        <v>0</v>
      </c>
      <c r="P11" s="93">
        <f>N11+O11</f>
        <v>0</v>
      </c>
      <c r="Q11" s="82" t="str">
        <f>IFERROR(P11/M11,"-")</f>
        <v>-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79</v>
      </c>
      <c r="C12" s="203"/>
      <c r="D12" s="203" t="s">
        <v>74</v>
      </c>
      <c r="E12" s="203" t="s">
        <v>75</v>
      </c>
      <c r="F12" s="203" t="s">
        <v>76</v>
      </c>
      <c r="G12" s="203" t="s">
        <v>65</v>
      </c>
      <c r="H12" s="90" t="s">
        <v>71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80</v>
      </c>
      <c r="C13" s="203"/>
      <c r="D13" s="203" t="s">
        <v>74</v>
      </c>
      <c r="E13" s="203" t="s">
        <v>75</v>
      </c>
      <c r="F13" s="203" t="s">
        <v>69</v>
      </c>
      <c r="G13" s="203"/>
      <c r="H13" s="90"/>
      <c r="I13" s="90"/>
      <c r="J13" s="188"/>
      <c r="K13" s="81">
        <v>2</v>
      </c>
      <c r="L13" s="81">
        <v>1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81</v>
      </c>
      <c r="C14" s="203"/>
      <c r="D14" s="203" t="s">
        <v>82</v>
      </c>
      <c r="E14" s="203" t="s">
        <v>83</v>
      </c>
      <c r="F14" s="203" t="s">
        <v>64</v>
      </c>
      <c r="G14" s="203" t="s">
        <v>84</v>
      </c>
      <c r="H14" s="90" t="s">
        <v>66</v>
      </c>
      <c r="I14" s="90" t="s">
        <v>67</v>
      </c>
      <c r="J14" s="188"/>
      <c r="K14" s="81">
        <v>0</v>
      </c>
      <c r="L14" s="81">
        <v>0</v>
      </c>
      <c r="M14" s="81">
        <v>0</v>
      </c>
      <c r="N14" s="91">
        <v>9</v>
      </c>
      <c r="O14" s="92">
        <v>0</v>
      </c>
      <c r="P14" s="93">
        <f>N14+O14</f>
        <v>9</v>
      </c>
      <c r="Q14" s="82" t="str">
        <f>IFERROR(P14/M14,"-")</f>
        <v>-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3</v>
      </c>
      <c r="W14" s="82">
        <f>IF(P14=0,"-",V14/P14)</f>
        <v>0.33333333333333</v>
      </c>
      <c r="X14" s="186">
        <v>610000</v>
      </c>
      <c r="Y14" s="187">
        <f>IFERROR(X14/P14,"-")</f>
        <v>67777.777777778</v>
      </c>
      <c r="Z14" s="187">
        <f>IFERROR(X14/V14,"-")</f>
        <v>203333.33333333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0.11111111111111</v>
      </c>
      <c r="BG14" s="112">
        <v>1</v>
      </c>
      <c r="BH14" s="114">
        <f>IFERROR(BG14/BE14,"-")</f>
        <v>1</v>
      </c>
      <c r="BI14" s="115">
        <v>3000</v>
      </c>
      <c r="BJ14" s="116">
        <f>IFERROR(BI14/BE14,"-")</f>
        <v>3000</v>
      </c>
      <c r="BK14" s="117">
        <v>1</v>
      </c>
      <c r="BL14" s="117"/>
      <c r="BM14" s="117"/>
      <c r="BN14" s="119">
        <v>4</v>
      </c>
      <c r="BO14" s="120">
        <f>IF(P14=0,"",IF(BN14=0,"",(BN14/P14)))</f>
        <v>0.44444444444444</v>
      </c>
      <c r="BP14" s="121">
        <v>1</v>
      </c>
      <c r="BQ14" s="122">
        <f>IFERROR(BP14/BN14,"-")</f>
        <v>0.25</v>
      </c>
      <c r="BR14" s="123">
        <v>430000</v>
      </c>
      <c r="BS14" s="124">
        <f>IFERROR(BR14/BN14,"-")</f>
        <v>107500</v>
      </c>
      <c r="BT14" s="125"/>
      <c r="BU14" s="125"/>
      <c r="BV14" s="125">
        <v>1</v>
      </c>
      <c r="BW14" s="126">
        <v>2</v>
      </c>
      <c r="BX14" s="127">
        <f>IF(P14=0,"",IF(BW14=0,"",(BW14/P14)))</f>
        <v>0.22222222222222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2</v>
      </c>
      <c r="CG14" s="134">
        <f>IF(P14=0,"",IF(CF14=0,"",(CF14/P14)))</f>
        <v>0.22222222222222</v>
      </c>
      <c r="CH14" s="135">
        <v>1</v>
      </c>
      <c r="CI14" s="136">
        <f>IFERROR(CH14/CF14,"-")</f>
        <v>0.5</v>
      </c>
      <c r="CJ14" s="137">
        <v>180000</v>
      </c>
      <c r="CK14" s="138">
        <f>IFERROR(CJ14/CF14,"-")</f>
        <v>90000</v>
      </c>
      <c r="CL14" s="139"/>
      <c r="CM14" s="139"/>
      <c r="CN14" s="139">
        <v>1</v>
      </c>
      <c r="CO14" s="140">
        <v>3</v>
      </c>
      <c r="CP14" s="141">
        <v>610000</v>
      </c>
      <c r="CQ14" s="141">
        <v>430000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85</v>
      </c>
      <c r="C15" s="203"/>
      <c r="D15" s="203" t="s">
        <v>82</v>
      </c>
      <c r="E15" s="203" t="s">
        <v>83</v>
      </c>
      <c r="F15" s="203" t="s">
        <v>69</v>
      </c>
      <c r="G15" s="203"/>
      <c r="H15" s="90"/>
      <c r="I15" s="90"/>
      <c r="J15" s="188"/>
      <c r="K15" s="81">
        <v>26</v>
      </c>
      <c r="L15" s="81">
        <v>14</v>
      </c>
      <c r="M15" s="81">
        <v>2</v>
      </c>
      <c r="N15" s="91">
        <v>1</v>
      </c>
      <c r="O15" s="92">
        <v>0</v>
      </c>
      <c r="P15" s="93">
        <f>N15+O15</f>
        <v>1</v>
      </c>
      <c r="Q15" s="82">
        <f>IFERROR(P15/M15,"-")</f>
        <v>0.5</v>
      </c>
      <c r="R15" s="81">
        <v>0</v>
      </c>
      <c r="S15" s="81">
        <v>1</v>
      </c>
      <c r="T15" s="82">
        <f>IFERROR(S15/(O15+P15),"-")</f>
        <v>1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1</v>
      </c>
      <c r="BX15" s="127">
        <f>IF(P15=0,"",IF(BW15=0,"",(BW15/P15)))</f>
        <v>1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86</v>
      </c>
      <c r="C16" s="203"/>
      <c r="D16" s="203" t="s">
        <v>82</v>
      </c>
      <c r="E16" s="203" t="s">
        <v>83</v>
      </c>
      <c r="F16" s="203" t="s">
        <v>64</v>
      </c>
      <c r="G16" s="203" t="s">
        <v>84</v>
      </c>
      <c r="H16" s="90" t="s">
        <v>71</v>
      </c>
      <c r="I16" s="90"/>
      <c r="J16" s="188"/>
      <c r="K16" s="81">
        <v>0</v>
      </c>
      <c r="L16" s="81">
        <v>0</v>
      </c>
      <c r="M16" s="81">
        <v>0</v>
      </c>
      <c r="N16" s="91">
        <v>0</v>
      </c>
      <c r="O16" s="92">
        <v>0</v>
      </c>
      <c r="P16" s="93">
        <f>N16+O16</f>
        <v>0</v>
      </c>
      <c r="Q16" s="82" t="str">
        <f>IFERROR(P16/M16,"-")</f>
        <v>-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87</v>
      </c>
      <c r="C17" s="203"/>
      <c r="D17" s="203" t="s">
        <v>82</v>
      </c>
      <c r="E17" s="203" t="s">
        <v>83</v>
      </c>
      <c r="F17" s="203" t="s">
        <v>69</v>
      </c>
      <c r="G17" s="203"/>
      <c r="H17" s="90"/>
      <c r="I17" s="90"/>
      <c r="J17" s="188"/>
      <c r="K17" s="81">
        <v>0</v>
      </c>
      <c r="L17" s="81">
        <v>0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88</v>
      </c>
      <c r="C18" s="203"/>
      <c r="D18" s="203" t="s">
        <v>89</v>
      </c>
      <c r="E18" s="203" t="s">
        <v>90</v>
      </c>
      <c r="F18" s="203" t="s">
        <v>76</v>
      </c>
      <c r="G18" s="203" t="s">
        <v>84</v>
      </c>
      <c r="H18" s="90" t="s">
        <v>66</v>
      </c>
      <c r="I18" s="90" t="s">
        <v>77</v>
      </c>
      <c r="J18" s="188"/>
      <c r="K18" s="81">
        <v>23</v>
      </c>
      <c r="L18" s="81">
        <v>0</v>
      </c>
      <c r="M18" s="81">
        <v>0</v>
      </c>
      <c r="N18" s="91">
        <v>6</v>
      </c>
      <c r="O18" s="92">
        <v>0</v>
      </c>
      <c r="P18" s="93">
        <f>N18+O18</f>
        <v>6</v>
      </c>
      <c r="Q18" s="82" t="str">
        <f>IFERROR(P18/M18,"-")</f>
        <v>-</v>
      </c>
      <c r="R18" s="81">
        <v>0</v>
      </c>
      <c r="S18" s="81">
        <v>2</v>
      </c>
      <c r="T18" s="82">
        <f>IFERROR(S18/(O18+P18),"-")</f>
        <v>0.33333333333333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0.16666666666667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2</v>
      </c>
      <c r="BF18" s="113">
        <f>IF(P18=0,"",IF(BE18=0,"",(BE18/P18)))</f>
        <v>0.33333333333333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3</v>
      </c>
      <c r="BX18" s="127">
        <f>IF(P18=0,"",IF(BW18=0,"",(BW18/P18)))</f>
        <v>0.5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91</v>
      </c>
      <c r="C19" s="203"/>
      <c r="D19" s="203" t="s">
        <v>89</v>
      </c>
      <c r="E19" s="203" t="s">
        <v>90</v>
      </c>
      <c r="F19" s="203" t="s">
        <v>69</v>
      </c>
      <c r="G19" s="203"/>
      <c r="H19" s="90"/>
      <c r="I19" s="90"/>
      <c r="J19" s="188"/>
      <c r="K19" s="81">
        <v>84</v>
      </c>
      <c r="L19" s="81">
        <v>23</v>
      </c>
      <c r="M19" s="81">
        <v>3</v>
      </c>
      <c r="N19" s="91">
        <v>4</v>
      </c>
      <c r="O19" s="92">
        <v>0</v>
      </c>
      <c r="P19" s="93">
        <f>N19+O19</f>
        <v>4</v>
      </c>
      <c r="Q19" s="82">
        <f>IFERROR(P19/M19,"-")</f>
        <v>1.3333333333333</v>
      </c>
      <c r="R19" s="81">
        <v>2</v>
      </c>
      <c r="S19" s="81">
        <v>0</v>
      </c>
      <c r="T19" s="82">
        <f>IFERROR(S19/(O19+P19),"-")</f>
        <v>0</v>
      </c>
      <c r="U19" s="182"/>
      <c r="V19" s="84">
        <v>1</v>
      </c>
      <c r="W19" s="82">
        <f>IF(P19=0,"-",V19/P19)</f>
        <v>0.25</v>
      </c>
      <c r="X19" s="186">
        <v>96000</v>
      </c>
      <c r="Y19" s="187">
        <f>IFERROR(X19/P19,"-")</f>
        <v>24000</v>
      </c>
      <c r="Z19" s="187">
        <f>IFERROR(X19/V19,"-")</f>
        <v>96000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1</v>
      </c>
      <c r="BO19" s="120">
        <f>IF(P19=0,"",IF(BN19=0,"",(BN19/P19)))</f>
        <v>0.25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0.25</v>
      </c>
      <c r="BY19" s="128">
        <v>1</v>
      </c>
      <c r="BZ19" s="129">
        <f>IFERROR(BY19/BW19,"-")</f>
        <v>1</v>
      </c>
      <c r="CA19" s="130">
        <v>96000</v>
      </c>
      <c r="CB19" s="131">
        <f>IFERROR(CA19/BW19,"-")</f>
        <v>96000</v>
      </c>
      <c r="CC19" s="132"/>
      <c r="CD19" s="132"/>
      <c r="CE19" s="132">
        <v>1</v>
      </c>
      <c r="CF19" s="133">
        <v>2</v>
      </c>
      <c r="CG19" s="134">
        <f>IF(P19=0,"",IF(CF19=0,"",(CF19/P19)))</f>
        <v>0.5</v>
      </c>
      <c r="CH19" s="135">
        <v>1</v>
      </c>
      <c r="CI19" s="136">
        <f>IFERROR(CH19/CF19,"-")</f>
        <v>0.5</v>
      </c>
      <c r="CJ19" s="137">
        <v>144000</v>
      </c>
      <c r="CK19" s="138">
        <f>IFERROR(CJ19/CF19,"-")</f>
        <v>72000</v>
      </c>
      <c r="CL19" s="139"/>
      <c r="CM19" s="139"/>
      <c r="CN19" s="139">
        <v>1</v>
      </c>
      <c r="CO19" s="140">
        <v>1</v>
      </c>
      <c r="CP19" s="141">
        <v>96000</v>
      </c>
      <c r="CQ19" s="141">
        <v>144000</v>
      </c>
      <c r="CR19" s="141"/>
      <c r="CS19" s="142" t="str">
        <f>IF(AND(CQ19=0,CR19=0),"",IF(AND(CQ19&lt;=100000,CR19&lt;=100000),"",IF(CQ19/CP19&gt;0.7,"男高",IF(CR19/CP19&gt;0.7,"女高",""))))</f>
        <v>男高</v>
      </c>
    </row>
    <row r="20" spans="1:98">
      <c r="A20" s="80"/>
      <c r="B20" s="203" t="s">
        <v>92</v>
      </c>
      <c r="C20" s="203"/>
      <c r="D20" s="203" t="s">
        <v>89</v>
      </c>
      <c r="E20" s="203" t="s">
        <v>90</v>
      </c>
      <c r="F20" s="203" t="s">
        <v>76</v>
      </c>
      <c r="G20" s="203" t="s">
        <v>84</v>
      </c>
      <c r="H20" s="90" t="s">
        <v>71</v>
      </c>
      <c r="I20" s="90"/>
      <c r="J20" s="188"/>
      <c r="K20" s="81">
        <v>3</v>
      </c>
      <c r="L20" s="81">
        <v>0</v>
      </c>
      <c r="M20" s="81">
        <v>0</v>
      </c>
      <c r="N20" s="91">
        <v>2</v>
      </c>
      <c r="O20" s="92">
        <v>0</v>
      </c>
      <c r="P20" s="93">
        <f>N20+O20</f>
        <v>2</v>
      </c>
      <c r="Q20" s="82" t="str">
        <f>IFERROR(P20/M20,"-")</f>
        <v>-</v>
      </c>
      <c r="R20" s="81">
        <v>1</v>
      </c>
      <c r="S20" s="81">
        <v>0</v>
      </c>
      <c r="T20" s="82">
        <f>IFERROR(S20/(O20+P20),"-")</f>
        <v>0</v>
      </c>
      <c r="U20" s="182"/>
      <c r="V20" s="84">
        <v>1</v>
      </c>
      <c r="W20" s="82">
        <f>IF(P20=0,"-",V20/P20)</f>
        <v>0.5</v>
      </c>
      <c r="X20" s="186">
        <v>665000</v>
      </c>
      <c r="Y20" s="187">
        <f>IFERROR(X20/P20,"-")</f>
        <v>332500</v>
      </c>
      <c r="Z20" s="187">
        <f>IFERROR(X20/V20,"-")</f>
        <v>665000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1</v>
      </c>
      <c r="BO20" s="120">
        <f>IF(P20=0,"",IF(BN20=0,"",(BN20/P20)))</f>
        <v>0.5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0.5</v>
      </c>
      <c r="BY20" s="128">
        <v>1</v>
      </c>
      <c r="BZ20" s="129">
        <f>IFERROR(BY20/BW20,"-")</f>
        <v>1</v>
      </c>
      <c r="CA20" s="130">
        <v>685000</v>
      </c>
      <c r="CB20" s="131">
        <f>IFERROR(CA20/BW20,"-")</f>
        <v>685000</v>
      </c>
      <c r="CC20" s="132"/>
      <c r="CD20" s="132"/>
      <c r="CE20" s="132">
        <v>1</v>
      </c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665000</v>
      </c>
      <c r="CQ20" s="141">
        <v>685000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/>
      <c r="B21" s="203" t="s">
        <v>93</v>
      </c>
      <c r="C21" s="203"/>
      <c r="D21" s="203" t="s">
        <v>89</v>
      </c>
      <c r="E21" s="203" t="s">
        <v>90</v>
      </c>
      <c r="F21" s="203" t="s">
        <v>69</v>
      </c>
      <c r="G21" s="203"/>
      <c r="H21" s="90"/>
      <c r="I21" s="90"/>
      <c r="J21" s="188"/>
      <c r="K21" s="81">
        <v>7</v>
      </c>
      <c r="L21" s="81">
        <v>5</v>
      </c>
      <c r="M21" s="81">
        <v>1</v>
      </c>
      <c r="N21" s="91">
        <v>0</v>
      </c>
      <c r="O21" s="92">
        <v>0</v>
      </c>
      <c r="P21" s="93">
        <f>N21+O21</f>
        <v>0</v>
      </c>
      <c r="Q21" s="82">
        <f>IFERROR(P21/M21,"-")</f>
        <v>0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0.63475</v>
      </c>
      <c r="B22" s="203" t="s">
        <v>94</v>
      </c>
      <c r="C22" s="203"/>
      <c r="D22" s="203" t="s">
        <v>95</v>
      </c>
      <c r="E22" s="203" t="s">
        <v>96</v>
      </c>
      <c r="F22" s="203" t="s">
        <v>64</v>
      </c>
      <c r="G22" s="203" t="s">
        <v>97</v>
      </c>
      <c r="H22" s="90" t="s">
        <v>98</v>
      </c>
      <c r="I22" s="90" t="s">
        <v>99</v>
      </c>
      <c r="J22" s="188">
        <v>400000</v>
      </c>
      <c r="K22" s="81">
        <v>0</v>
      </c>
      <c r="L22" s="81">
        <v>0</v>
      </c>
      <c r="M22" s="81">
        <v>0</v>
      </c>
      <c r="N22" s="91">
        <v>4</v>
      </c>
      <c r="O22" s="92">
        <v>0</v>
      </c>
      <c r="P22" s="93">
        <f>N22+O22</f>
        <v>4</v>
      </c>
      <c r="Q22" s="82" t="str">
        <f>IFERROR(P22/M22,"-")</f>
        <v>-</v>
      </c>
      <c r="R22" s="81">
        <v>1</v>
      </c>
      <c r="S22" s="81">
        <v>0</v>
      </c>
      <c r="T22" s="82">
        <f>IFERROR(S22/(O22+P22),"-")</f>
        <v>0</v>
      </c>
      <c r="U22" s="182">
        <f>IFERROR(J22/SUM(P22:P26),"-")</f>
        <v>14814.814814815</v>
      </c>
      <c r="V22" s="84">
        <v>2</v>
      </c>
      <c r="W22" s="82">
        <f>IF(P22=0,"-",V22/P22)</f>
        <v>0.5</v>
      </c>
      <c r="X22" s="186">
        <v>40900</v>
      </c>
      <c r="Y22" s="187">
        <f>IFERROR(X22/P22,"-")</f>
        <v>10225</v>
      </c>
      <c r="Z22" s="187">
        <f>IFERROR(X22/V22,"-")</f>
        <v>20450</v>
      </c>
      <c r="AA22" s="188">
        <f>SUM(X22:X26)-SUM(J22:J26)</f>
        <v>-146100</v>
      </c>
      <c r="AB22" s="85">
        <f>SUM(X22:X26)/SUM(J22:J26)</f>
        <v>0.63475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2</v>
      </c>
      <c r="BO22" s="120">
        <f>IF(P22=0,"",IF(BN22=0,"",(BN22/P22)))</f>
        <v>0.5</v>
      </c>
      <c r="BP22" s="121">
        <v>2</v>
      </c>
      <c r="BQ22" s="122">
        <f>IFERROR(BP22/BN22,"-")</f>
        <v>1</v>
      </c>
      <c r="BR22" s="123">
        <v>40900</v>
      </c>
      <c r="BS22" s="124">
        <f>IFERROR(BR22/BN22,"-")</f>
        <v>20450</v>
      </c>
      <c r="BT22" s="125">
        <v>1</v>
      </c>
      <c r="BU22" s="125"/>
      <c r="BV22" s="125">
        <v>1</v>
      </c>
      <c r="BW22" s="126">
        <v>2</v>
      </c>
      <c r="BX22" s="127">
        <f>IF(P22=0,"",IF(BW22=0,"",(BW22/P22)))</f>
        <v>0.5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2</v>
      </c>
      <c r="CP22" s="141">
        <v>40900</v>
      </c>
      <c r="CQ22" s="141">
        <v>40000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100</v>
      </c>
      <c r="C23" s="203"/>
      <c r="D23" s="203" t="s">
        <v>101</v>
      </c>
      <c r="E23" s="203" t="s">
        <v>102</v>
      </c>
      <c r="F23" s="203" t="s">
        <v>103</v>
      </c>
      <c r="G23" s="203"/>
      <c r="H23" s="90" t="s">
        <v>98</v>
      </c>
      <c r="I23" s="90"/>
      <c r="J23" s="188"/>
      <c r="K23" s="81">
        <v>6</v>
      </c>
      <c r="L23" s="81">
        <v>0</v>
      </c>
      <c r="M23" s="81">
        <v>27</v>
      </c>
      <c r="N23" s="91">
        <v>2</v>
      </c>
      <c r="O23" s="92">
        <v>0</v>
      </c>
      <c r="P23" s="93">
        <f>N23+O23</f>
        <v>2</v>
      </c>
      <c r="Q23" s="82">
        <f>IFERROR(P23/M23,"-")</f>
        <v>0.074074074074074</v>
      </c>
      <c r="R23" s="81">
        <v>0</v>
      </c>
      <c r="S23" s="81">
        <v>1</v>
      </c>
      <c r="T23" s="82">
        <f>IFERROR(S23/(O23+P23),"-")</f>
        <v>0.5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>
        <v>1</v>
      </c>
      <c r="BX23" s="127">
        <f>IF(P23=0,"",IF(BW23=0,"",(BW23/P23)))</f>
        <v>0.5</v>
      </c>
      <c r="BY23" s="128">
        <v>1</v>
      </c>
      <c r="BZ23" s="129">
        <f>IFERROR(BY23/BW23,"-")</f>
        <v>1</v>
      </c>
      <c r="CA23" s="130">
        <v>25000</v>
      </c>
      <c r="CB23" s="131">
        <f>IFERROR(CA23/BW23,"-")</f>
        <v>25000</v>
      </c>
      <c r="CC23" s="132"/>
      <c r="CD23" s="132"/>
      <c r="CE23" s="132">
        <v>1</v>
      </c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>
        <v>25000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104</v>
      </c>
      <c r="C24" s="203"/>
      <c r="D24" s="203" t="s">
        <v>105</v>
      </c>
      <c r="E24" s="203" t="s">
        <v>106</v>
      </c>
      <c r="F24" s="203" t="s">
        <v>76</v>
      </c>
      <c r="G24" s="203"/>
      <c r="H24" s="90" t="s">
        <v>98</v>
      </c>
      <c r="I24" s="90"/>
      <c r="J24" s="188"/>
      <c r="K24" s="81">
        <v>27</v>
      </c>
      <c r="L24" s="81">
        <v>0</v>
      </c>
      <c r="M24" s="81">
        <v>2</v>
      </c>
      <c r="N24" s="91">
        <v>9</v>
      </c>
      <c r="O24" s="92">
        <v>0</v>
      </c>
      <c r="P24" s="93">
        <f>N24+O24</f>
        <v>9</v>
      </c>
      <c r="Q24" s="82">
        <f>IFERROR(P24/M24,"-")</f>
        <v>4.5</v>
      </c>
      <c r="R24" s="81">
        <v>1</v>
      </c>
      <c r="S24" s="81">
        <v>1</v>
      </c>
      <c r="T24" s="82">
        <f>IFERROR(S24/(O24+P24),"-")</f>
        <v>0.11111111111111</v>
      </c>
      <c r="U24" s="182"/>
      <c r="V24" s="84">
        <v>1</v>
      </c>
      <c r="W24" s="82">
        <f>IF(P24=0,"-",V24/P24)</f>
        <v>0.11111111111111</v>
      </c>
      <c r="X24" s="186">
        <v>5000</v>
      </c>
      <c r="Y24" s="187">
        <f>IFERROR(X24/P24,"-")</f>
        <v>555.55555555556</v>
      </c>
      <c r="Z24" s="187">
        <f>IFERROR(X24/V24,"-")</f>
        <v>5000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>
        <v>2</v>
      </c>
      <c r="AW24" s="107">
        <f>IF(P24=0,"",IF(AV24=0,"",(AV24/P24)))</f>
        <v>0.22222222222222</v>
      </c>
      <c r="AX24" s="106">
        <v>1</v>
      </c>
      <c r="AY24" s="108">
        <f>IFERROR(AX24/AV24,"-")</f>
        <v>0.5</v>
      </c>
      <c r="AZ24" s="109">
        <v>5000</v>
      </c>
      <c r="BA24" s="110">
        <f>IFERROR(AZ24/AV24,"-")</f>
        <v>2500</v>
      </c>
      <c r="BB24" s="111">
        <v>1</v>
      </c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3</v>
      </c>
      <c r="BO24" s="120">
        <f>IF(P24=0,"",IF(BN24=0,"",(BN24/P24)))</f>
        <v>0.33333333333333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4</v>
      </c>
      <c r="BX24" s="127">
        <f>IF(P24=0,"",IF(BW24=0,"",(BW24/P24)))</f>
        <v>0.44444444444444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5000</v>
      </c>
      <c r="CQ24" s="141">
        <v>5000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107</v>
      </c>
      <c r="C25" s="203"/>
      <c r="D25" s="203" t="s">
        <v>108</v>
      </c>
      <c r="E25" s="203" t="s">
        <v>109</v>
      </c>
      <c r="F25" s="203" t="s">
        <v>103</v>
      </c>
      <c r="G25" s="203"/>
      <c r="H25" s="90" t="s">
        <v>98</v>
      </c>
      <c r="I25" s="90"/>
      <c r="J25" s="188"/>
      <c r="K25" s="81">
        <v>4</v>
      </c>
      <c r="L25" s="81">
        <v>0</v>
      </c>
      <c r="M25" s="81">
        <v>45</v>
      </c>
      <c r="N25" s="91">
        <v>4</v>
      </c>
      <c r="O25" s="92">
        <v>0</v>
      </c>
      <c r="P25" s="93">
        <f>N25+O25</f>
        <v>4</v>
      </c>
      <c r="Q25" s="82">
        <f>IFERROR(P25/M25,"-")</f>
        <v>0.088888888888889</v>
      </c>
      <c r="R25" s="81">
        <v>0</v>
      </c>
      <c r="S25" s="81">
        <v>1</v>
      </c>
      <c r="T25" s="82">
        <f>IFERROR(S25/(O25+P25),"-")</f>
        <v>0.25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0.25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3</v>
      </c>
      <c r="BO25" s="120">
        <f>IF(P25=0,"",IF(BN25=0,"",(BN25/P25)))</f>
        <v>0.75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110</v>
      </c>
      <c r="C26" s="203"/>
      <c r="D26" s="203" t="s">
        <v>111</v>
      </c>
      <c r="E26" s="203" t="s">
        <v>111</v>
      </c>
      <c r="F26" s="203" t="s">
        <v>69</v>
      </c>
      <c r="G26" s="203"/>
      <c r="H26" s="90"/>
      <c r="I26" s="90"/>
      <c r="J26" s="188"/>
      <c r="K26" s="81">
        <v>82</v>
      </c>
      <c r="L26" s="81">
        <v>40</v>
      </c>
      <c r="M26" s="81">
        <v>18</v>
      </c>
      <c r="N26" s="91">
        <v>8</v>
      </c>
      <c r="O26" s="92">
        <v>0</v>
      </c>
      <c r="P26" s="93">
        <f>N26+O26</f>
        <v>8</v>
      </c>
      <c r="Q26" s="82">
        <f>IFERROR(P26/M26,"-")</f>
        <v>0.44444444444444</v>
      </c>
      <c r="R26" s="81">
        <v>1</v>
      </c>
      <c r="S26" s="81">
        <v>0</v>
      </c>
      <c r="T26" s="82">
        <f>IFERROR(S26/(O26+P26),"-")</f>
        <v>0</v>
      </c>
      <c r="U26" s="182"/>
      <c r="V26" s="84">
        <v>2</v>
      </c>
      <c r="W26" s="82">
        <f>IF(P26=0,"-",V26/P26)</f>
        <v>0.25</v>
      </c>
      <c r="X26" s="186">
        <v>208000</v>
      </c>
      <c r="Y26" s="187">
        <f>IFERROR(X26/P26,"-")</f>
        <v>26000</v>
      </c>
      <c r="Z26" s="187">
        <f>IFERROR(X26/V26,"-")</f>
        <v>104000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4</v>
      </c>
      <c r="BO26" s="120">
        <f>IF(P26=0,"",IF(BN26=0,"",(BN26/P26)))</f>
        <v>0.5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3</v>
      </c>
      <c r="BX26" s="127">
        <f>IF(P26=0,"",IF(BW26=0,"",(BW26/P26)))</f>
        <v>0.375</v>
      </c>
      <c r="BY26" s="128">
        <v>2</v>
      </c>
      <c r="BZ26" s="129">
        <f>IFERROR(BY26/BW26,"-")</f>
        <v>0.66666666666667</v>
      </c>
      <c r="CA26" s="130">
        <v>200000</v>
      </c>
      <c r="CB26" s="131">
        <f>IFERROR(CA26/BW26,"-")</f>
        <v>66666.666666667</v>
      </c>
      <c r="CC26" s="132"/>
      <c r="CD26" s="132"/>
      <c r="CE26" s="132">
        <v>2</v>
      </c>
      <c r="CF26" s="133">
        <v>1</v>
      </c>
      <c r="CG26" s="134">
        <f>IF(P26=0,"",IF(CF26=0,"",(CF26/P26)))</f>
        <v>0.125</v>
      </c>
      <c r="CH26" s="135">
        <v>1</v>
      </c>
      <c r="CI26" s="136">
        <f>IFERROR(CH26/CF26,"-")</f>
        <v>1</v>
      </c>
      <c r="CJ26" s="137">
        <v>8000</v>
      </c>
      <c r="CK26" s="138">
        <f>IFERROR(CJ26/CF26,"-")</f>
        <v>8000</v>
      </c>
      <c r="CL26" s="139"/>
      <c r="CM26" s="139">
        <v>1</v>
      </c>
      <c r="CN26" s="139"/>
      <c r="CO26" s="140">
        <v>2</v>
      </c>
      <c r="CP26" s="141">
        <v>208000</v>
      </c>
      <c r="CQ26" s="141">
        <v>135000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0</v>
      </c>
      <c r="B27" s="203" t="s">
        <v>112</v>
      </c>
      <c r="C27" s="203"/>
      <c r="D27" s="203" t="s">
        <v>113</v>
      </c>
      <c r="E27" s="203" t="s">
        <v>114</v>
      </c>
      <c r="F27" s="203" t="s">
        <v>103</v>
      </c>
      <c r="G27" s="203" t="s">
        <v>115</v>
      </c>
      <c r="H27" s="90" t="s">
        <v>98</v>
      </c>
      <c r="I27" s="90" t="s">
        <v>99</v>
      </c>
      <c r="J27" s="188">
        <v>240000</v>
      </c>
      <c r="K27" s="81">
        <v>4</v>
      </c>
      <c r="L27" s="81">
        <v>0</v>
      </c>
      <c r="M27" s="81">
        <v>22</v>
      </c>
      <c r="N27" s="91">
        <v>0</v>
      </c>
      <c r="O27" s="92">
        <v>0</v>
      </c>
      <c r="P27" s="93">
        <f>N27+O27</f>
        <v>0</v>
      </c>
      <c r="Q27" s="82">
        <f>IFERROR(P27/M27,"-")</f>
        <v>0</v>
      </c>
      <c r="R27" s="81">
        <v>0</v>
      </c>
      <c r="S27" s="81">
        <v>0</v>
      </c>
      <c r="T27" s="82" t="str">
        <f>IFERROR(S27/(O27+P27),"-")</f>
        <v>-</v>
      </c>
      <c r="U27" s="182">
        <f>IFERROR(J27/SUM(P27:P31),"-")</f>
        <v>240000</v>
      </c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>
        <f>SUM(X27:X31)-SUM(J27:J31)</f>
        <v>-240000</v>
      </c>
      <c r="AB27" s="85">
        <f>SUM(X27:X31)/SUM(J27:J31)</f>
        <v>0</v>
      </c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116</v>
      </c>
      <c r="C28" s="203"/>
      <c r="D28" s="203" t="s">
        <v>117</v>
      </c>
      <c r="E28" s="203" t="s">
        <v>118</v>
      </c>
      <c r="F28" s="203" t="s">
        <v>119</v>
      </c>
      <c r="G28" s="203"/>
      <c r="H28" s="90" t="s">
        <v>98</v>
      </c>
      <c r="I28" s="90"/>
      <c r="J28" s="188"/>
      <c r="K28" s="81">
        <v>6</v>
      </c>
      <c r="L28" s="81">
        <v>0</v>
      </c>
      <c r="M28" s="81">
        <v>12</v>
      </c>
      <c r="N28" s="91">
        <v>1</v>
      </c>
      <c r="O28" s="92">
        <v>0</v>
      </c>
      <c r="P28" s="93">
        <f>N28+O28</f>
        <v>1</v>
      </c>
      <c r="Q28" s="82">
        <f>IFERROR(P28/M28,"-")</f>
        <v>0.083333333333333</v>
      </c>
      <c r="R28" s="81">
        <v>0</v>
      </c>
      <c r="S28" s="81">
        <v>0</v>
      </c>
      <c r="T28" s="82">
        <f>IFERROR(S28/(O28+P28),"-")</f>
        <v>0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1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120</v>
      </c>
      <c r="C29" s="203"/>
      <c r="D29" s="203" t="s">
        <v>121</v>
      </c>
      <c r="E29" s="203" t="s">
        <v>122</v>
      </c>
      <c r="F29" s="203" t="s">
        <v>103</v>
      </c>
      <c r="G29" s="203"/>
      <c r="H29" s="90" t="s">
        <v>98</v>
      </c>
      <c r="I29" s="90"/>
      <c r="J29" s="188"/>
      <c r="K29" s="81">
        <v>2</v>
      </c>
      <c r="L29" s="81">
        <v>0</v>
      </c>
      <c r="M29" s="81">
        <v>36</v>
      </c>
      <c r="N29" s="91">
        <v>0</v>
      </c>
      <c r="O29" s="92">
        <v>0</v>
      </c>
      <c r="P29" s="93">
        <f>N29+O29</f>
        <v>0</v>
      </c>
      <c r="Q29" s="82">
        <f>IFERROR(P29/M29,"-")</f>
        <v>0</v>
      </c>
      <c r="R29" s="81">
        <v>0</v>
      </c>
      <c r="S29" s="81">
        <v>0</v>
      </c>
      <c r="T29" s="82" t="str">
        <f>IFERROR(S29/(O29+P29),"-")</f>
        <v>-</v>
      </c>
      <c r="U29" s="182"/>
      <c r="V29" s="84">
        <v>0</v>
      </c>
      <c r="W29" s="82" t="str">
        <f>IF(P29=0,"-",V29/P29)</f>
        <v>-</v>
      </c>
      <c r="X29" s="186">
        <v>0</v>
      </c>
      <c r="Y29" s="187" t="str">
        <f>IFERROR(X29/P29,"-")</f>
        <v>-</v>
      </c>
      <c r="Z29" s="187" t="str">
        <f>IFERROR(X29/V29,"-")</f>
        <v>-</v>
      </c>
      <c r="AA29" s="188"/>
      <c r="AB29" s="85"/>
      <c r="AC29" s="79"/>
      <c r="AD29" s="94"/>
      <c r="AE29" s="95" t="str">
        <f>IF(P29=0,"",IF(AD29=0,"",(AD29/P29)))</f>
        <v/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 t="str">
        <f>IF(P29=0,"",IF(AM29=0,"",(AM29/P29)))</f>
        <v/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 t="str">
        <f>IF(P29=0,"",IF(AV29=0,"",(AV29/P29)))</f>
        <v/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 t="str">
        <f>IF(P29=0,"",IF(BE29=0,"",(BE29/P29)))</f>
        <v/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 t="str">
        <f>IF(P29=0,"",IF(BN29=0,"",(BN29/P29)))</f>
        <v/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 t="str">
        <f>IF(P29=0,"",IF(BW29=0,"",(BW29/P29)))</f>
        <v/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 t="str">
        <f>IF(P29=0,"",IF(CF29=0,"",(CF29/P29)))</f>
        <v/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123</v>
      </c>
      <c r="C30" s="203"/>
      <c r="D30" s="203" t="s">
        <v>124</v>
      </c>
      <c r="E30" s="203" t="s">
        <v>106</v>
      </c>
      <c r="F30" s="203" t="s">
        <v>119</v>
      </c>
      <c r="G30" s="203"/>
      <c r="H30" s="90" t="s">
        <v>98</v>
      </c>
      <c r="I30" s="90"/>
      <c r="J30" s="188"/>
      <c r="K30" s="81">
        <v>0</v>
      </c>
      <c r="L30" s="81">
        <v>0</v>
      </c>
      <c r="M30" s="81">
        <v>13</v>
      </c>
      <c r="N30" s="91">
        <v>0</v>
      </c>
      <c r="O30" s="92">
        <v>0</v>
      </c>
      <c r="P30" s="93">
        <f>N30+O30</f>
        <v>0</v>
      </c>
      <c r="Q30" s="82">
        <f>IFERROR(P30/M30,"-")</f>
        <v>0</v>
      </c>
      <c r="R30" s="81">
        <v>0</v>
      </c>
      <c r="S30" s="81">
        <v>0</v>
      </c>
      <c r="T30" s="82" t="str">
        <f>IFERROR(S30/(O30+P30),"-")</f>
        <v>-</v>
      </c>
      <c r="U30" s="182"/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/>
      <c r="AB30" s="85"/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125</v>
      </c>
      <c r="C31" s="203"/>
      <c r="D31" s="203" t="s">
        <v>111</v>
      </c>
      <c r="E31" s="203" t="s">
        <v>111</v>
      </c>
      <c r="F31" s="203" t="s">
        <v>69</v>
      </c>
      <c r="G31" s="203"/>
      <c r="H31" s="90"/>
      <c r="I31" s="90"/>
      <c r="J31" s="188"/>
      <c r="K31" s="81">
        <v>14</v>
      </c>
      <c r="L31" s="81">
        <v>12</v>
      </c>
      <c r="M31" s="81">
        <v>1</v>
      </c>
      <c r="N31" s="91">
        <v>0</v>
      </c>
      <c r="O31" s="92">
        <v>0</v>
      </c>
      <c r="P31" s="93">
        <f>N31+O31</f>
        <v>0</v>
      </c>
      <c r="Q31" s="82">
        <f>IFERROR(P31/M31,"-")</f>
        <v>0</v>
      </c>
      <c r="R31" s="81">
        <v>0</v>
      </c>
      <c r="S31" s="81">
        <v>0</v>
      </c>
      <c r="T31" s="82" t="str">
        <f>IFERROR(S31/(O31+P31),"-")</f>
        <v>-</v>
      </c>
      <c r="U31" s="182"/>
      <c r="V31" s="84">
        <v>0</v>
      </c>
      <c r="W31" s="82" t="str">
        <f>IF(P31=0,"-",V31/P31)</f>
        <v>-</v>
      </c>
      <c r="X31" s="186">
        <v>0</v>
      </c>
      <c r="Y31" s="187" t="str">
        <f>IFERROR(X31/P31,"-")</f>
        <v>-</v>
      </c>
      <c r="Z31" s="187" t="str">
        <f>IFERROR(X31/V31,"-")</f>
        <v>-</v>
      </c>
      <c r="AA31" s="188"/>
      <c r="AB31" s="85"/>
      <c r="AC31" s="79"/>
      <c r="AD31" s="94"/>
      <c r="AE31" s="95" t="str">
        <f>IF(P31=0,"",IF(AD31=0,"",(AD31/P31)))</f>
        <v/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 t="str">
        <f>IF(P31=0,"",IF(AM31=0,"",(AM31/P31)))</f>
        <v/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 t="str">
        <f>IF(P31=0,"",IF(AV31=0,"",(AV31/P31)))</f>
        <v/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 t="str">
        <f>IF(P31=0,"",IF(BE31=0,"",(BE31/P31)))</f>
        <v/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 t="str">
        <f>IF(P31=0,"",IF(BN31=0,"",(BN31/P31)))</f>
        <v/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 t="str">
        <f>IF(P31=0,"",IF(BW31=0,"",(BW31/P31)))</f>
        <v/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 t="str">
        <f>IF(P31=0,"",IF(CF31=0,"",(CF31/P31)))</f>
        <v/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0.92777777777778</v>
      </c>
      <c r="B32" s="203" t="s">
        <v>126</v>
      </c>
      <c r="C32" s="203"/>
      <c r="D32" s="203" t="s">
        <v>127</v>
      </c>
      <c r="E32" s="203" t="s">
        <v>128</v>
      </c>
      <c r="F32" s="203" t="s">
        <v>64</v>
      </c>
      <c r="G32" s="203" t="s">
        <v>129</v>
      </c>
      <c r="H32" s="90" t="s">
        <v>98</v>
      </c>
      <c r="I32" s="90" t="s">
        <v>99</v>
      </c>
      <c r="J32" s="188">
        <v>360000</v>
      </c>
      <c r="K32" s="81">
        <v>0</v>
      </c>
      <c r="L32" s="81">
        <v>0</v>
      </c>
      <c r="M32" s="81">
        <v>0</v>
      </c>
      <c r="N32" s="91">
        <v>7</v>
      </c>
      <c r="O32" s="92">
        <v>0</v>
      </c>
      <c r="P32" s="93">
        <f>N32+O32</f>
        <v>7</v>
      </c>
      <c r="Q32" s="82" t="str">
        <f>IFERROR(P32/M32,"-")</f>
        <v>-</v>
      </c>
      <c r="R32" s="81">
        <v>1</v>
      </c>
      <c r="S32" s="81">
        <v>1</v>
      </c>
      <c r="T32" s="82">
        <f>IFERROR(S32/(O32+P32),"-")</f>
        <v>0.14285714285714</v>
      </c>
      <c r="U32" s="182">
        <f>IFERROR(J32/SUM(P32:P36),"-")</f>
        <v>24000</v>
      </c>
      <c r="V32" s="84">
        <v>3</v>
      </c>
      <c r="W32" s="82">
        <f>IF(P32=0,"-",V32/P32)</f>
        <v>0.42857142857143</v>
      </c>
      <c r="X32" s="186">
        <v>334000</v>
      </c>
      <c r="Y32" s="187">
        <f>IFERROR(X32/P32,"-")</f>
        <v>47714.285714286</v>
      </c>
      <c r="Z32" s="187">
        <f>IFERROR(X32/V32,"-")</f>
        <v>111333.33333333</v>
      </c>
      <c r="AA32" s="188">
        <f>SUM(X32:X36)-SUM(J32:J36)</f>
        <v>-26000</v>
      </c>
      <c r="AB32" s="85">
        <f>SUM(X32:X36)/SUM(J32:J36)</f>
        <v>0.92777777777778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3</v>
      </c>
      <c r="BF32" s="113">
        <f>IF(P32=0,"",IF(BE32=0,"",(BE32/P32)))</f>
        <v>0.42857142857143</v>
      </c>
      <c r="BG32" s="112">
        <v>1</v>
      </c>
      <c r="BH32" s="114">
        <f>IFERROR(BG32/BE32,"-")</f>
        <v>0.33333333333333</v>
      </c>
      <c r="BI32" s="115">
        <v>50000</v>
      </c>
      <c r="BJ32" s="116">
        <f>IFERROR(BI32/BE32,"-")</f>
        <v>16666.666666667</v>
      </c>
      <c r="BK32" s="117"/>
      <c r="BL32" s="117"/>
      <c r="BM32" s="117">
        <v>1</v>
      </c>
      <c r="BN32" s="119">
        <v>1</v>
      </c>
      <c r="BO32" s="120">
        <f>IF(P32=0,"",IF(BN32=0,"",(BN32/P32)))</f>
        <v>0.14285714285714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3</v>
      </c>
      <c r="BX32" s="127">
        <f>IF(P32=0,"",IF(BW32=0,"",(BW32/P32)))</f>
        <v>0.42857142857143</v>
      </c>
      <c r="BY32" s="128">
        <v>2</v>
      </c>
      <c r="BZ32" s="129">
        <f>IFERROR(BY32/BW32,"-")</f>
        <v>0.66666666666667</v>
      </c>
      <c r="CA32" s="130">
        <v>294000</v>
      </c>
      <c r="CB32" s="131">
        <f>IFERROR(CA32/BW32,"-")</f>
        <v>98000</v>
      </c>
      <c r="CC32" s="132">
        <v>1</v>
      </c>
      <c r="CD32" s="132"/>
      <c r="CE32" s="132">
        <v>1</v>
      </c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3</v>
      </c>
      <c r="CP32" s="141">
        <v>334000</v>
      </c>
      <c r="CQ32" s="141">
        <v>291000</v>
      </c>
      <c r="CR32" s="141"/>
      <c r="CS32" s="142" t="str">
        <f>IF(AND(CQ32=0,CR32=0),"",IF(AND(CQ32&lt;=100000,CR32&lt;=100000),"",IF(CQ32/CP32&gt;0.7,"男高",IF(CR32/CP32&gt;0.7,"女高",""))))</f>
        <v>男高</v>
      </c>
    </row>
    <row r="33" spans="1:98">
      <c r="A33" s="80"/>
      <c r="B33" s="203" t="s">
        <v>130</v>
      </c>
      <c r="C33" s="203"/>
      <c r="D33" s="203" t="s">
        <v>131</v>
      </c>
      <c r="E33" s="203" t="s">
        <v>132</v>
      </c>
      <c r="F33" s="203" t="s">
        <v>103</v>
      </c>
      <c r="G33" s="203"/>
      <c r="H33" s="90" t="s">
        <v>98</v>
      </c>
      <c r="I33" s="90"/>
      <c r="J33" s="188"/>
      <c r="K33" s="81">
        <v>4</v>
      </c>
      <c r="L33" s="81">
        <v>0</v>
      </c>
      <c r="M33" s="81">
        <v>22</v>
      </c>
      <c r="N33" s="91">
        <v>2</v>
      </c>
      <c r="O33" s="92">
        <v>0</v>
      </c>
      <c r="P33" s="93">
        <f>N33+O33</f>
        <v>2</v>
      </c>
      <c r="Q33" s="82">
        <f>IFERROR(P33/M33,"-")</f>
        <v>0.090909090909091</v>
      </c>
      <c r="R33" s="81">
        <v>0</v>
      </c>
      <c r="S33" s="81">
        <v>1</v>
      </c>
      <c r="T33" s="82">
        <f>IFERROR(S33/(O33+P33),"-")</f>
        <v>0.5</v>
      </c>
      <c r="U33" s="182"/>
      <c r="V33" s="84">
        <v>1</v>
      </c>
      <c r="W33" s="82">
        <f>IF(P33=0,"-",V33/P33)</f>
        <v>0.5</v>
      </c>
      <c r="X33" s="186">
        <v>0</v>
      </c>
      <c r="Y33" s="187">
        <f>IFERROR(X33/P33,"-")</f>
        <v>0</v>
      </c>
      <c r="Z33" s="187">
        <f>IFERROR(X33/V33,"-")</f>
        <v>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>
        <v>1</v>
      </c>
      <c r="AN33" s="101">
        <f>IF(P33=0,"",IF(AM33=0,"",(AM33/P33)))</f>
        <v>0.5</v>
      </c>
      <c r="AO33" s="100"/>
      <c r="AP33" s="102">
        <f>IFERROR(AP33/AM33,"-")</f>
        <v>0</v>
      </c>
      <c r="AQ33" s="103"/>
      <c r="AR33" s="104">
        <f>IFERROR(AQ33/AM33,"-")</f>
        <v>0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0.5</v>
      </c>
      <c r="BP33" s="121">
        <v>1</v>
      </c>
      <c r="BQ33" s="122">
        <f>IFERROR(BP33/BN33,"-")</f>
        <v>1</v>
      </c>
      <c r="BR33" s="123">
        <v>3000</v>
      </c>
      <c r="BS33" s="124">
        <f>IFERROR(BR33/BN33,"-")</f>
        <v>3000</v>
      </c>
      <c r="BT33" s="125">
        <v>1</v>
      </c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0</v>
      </c>
      <c r="CQ33" s="141">
        <v>3000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133</v>
      </c>
      <c r="C34" s="203"/>
      <c r="D34" s="203" t="s">
        <v>134</v>
      </c>
      <c r="E34" s="203" t="s">
        <v>135</v>
      </c>
      <c r="F34" s="203" t="s">
        <v>76</v>
      </c>
      <c r="G34" s="203"/>
      <c r="H34" s="90" t="s">
        <v>98</v>
      </c>
      <c r="I34" s="90"/>
      <c r="J34" s="188"/>
      <c r="K34" s="81">
        <v>6</v>
      </c>
      <c r="L34" s="81">
        <v>0</v>
      </c>
      <c r="M34" s="81">
        <v>0</v>
      </c>
      <c r="N34" s="91">
        <v>1</v>
      </c>
      <c r="O34" s="92">
        <v>0</v>
      </c>
      <c r="P34" s="93">
        <f>N34+O34</f>
        <v>1</v>
      </c>
      <c r="Q34" s="82" t="str">
        <f>IFERROR(P34/M34,"-")</f>
        <v>-</v>
      </c>
      <c r="R34" s="81">
        <v>0</v>
      </c>
      <c r="S34" s="81">
        <v>0</v>
      </c>
      <c r="T34" s="82">
        <f>IFERROR(S34/(O34+P34),"-")</f>
        <v>0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1</v>
      </c>
      <c r="BO34" s="120">
        <f>IF(P34=0,"",IF(BN34=0,"",(BN34/P34)))</f>
        <v>1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136</v>
      </c>
      <c r="C35" s="203"/>
      <c r="D35" s="203" t="s">
        <v>137</v>
      </c>
      <c r="E35" s="203" t="s">
        <v>90</v>
      </c>
      <c r="F35" s="203" t="s">
        <v>103</v>
      </c>
      <c r="G35" s="203"/>
      <c r="H35" s="90" t="s">
        <v>98</v>
      </c>
      <c r="I35" s="90"/>
      <c r="J35" s="188"/>
      <c r="K35" s="81">
        <v>5</v>
      </c>
      <c r="L35" s="81">
        <v>0</v>
      </c>
      <c r="M35" s="81">
        <v>30</v>
      </c>
      <c r="N35" s="91">
        <v>0</v>
      </c>
      <c r="O35" s="92">
        <v>0</v>
      </c>
      <c r="P35" s="93">
        <f>N35+O35</f>
        <v>0</v>
      </c>
      <c r="Q35" s="82">
        <f>IFERROR(P35/M35,"-")</f>
        <v>0</v>
      </c>
      <c r="R35" s="81">
        <v>0</v>
      </c>
      <c r="S35" s="81">
        <v>0</v>
      </c>
      <c r="T35" s="82" t="str">
        <f>IFERROR(S35/(O35+P35),"-")</f>
        <v>-</v>
      </c>
      <c r="U35" s="182"/>
      <c r="V35" s="84">
        <v>0</v>
      </c>
      <c r="W35" s="82" t="str">
        <f>IF(P35=0,"-",V35/P35)</f>
        <v>-</v>
      </c>
      <c r="X35" s="186">
        <v>0</v>
      </c>
      <c r="Y35" s="187" t="str">
        <f>IFERROR(X35/P35,"-")</f>
        <v>-</v>
      </c>
      <c r="Z35" s="187" t="str">
        <f>IFERROR(X35/V35,"-")</f>
        <v>-</v>
      </c>
      <c r="AA35" s="188"/>
      <c r="AB35" s="85"/>
      <c r="AC35" s="79"/>
      <c r="AD35" s="94"/>
      <c r="AE35" s="95" t="str">
        <f>IF(P35=0,"",IF(AD35=0,"",(AD35/P35)))</f>
        <v/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 t="str">
        <f>IF(P35=0,"",IF(AM35=0,"",(AM35/P35)))</f>
        <v/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 t="str">
        <f>IF(P35=0,"",IF(AV35=0,"",(AV35/P35)))</f>
        <v/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 t="str">
        <f>IF(P35=0,"",IF(BE35=0,"",(BE35/P35)))</f>
        <v/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 t="str">
        <f>IF(P35=0,"",IF(BN35=0,"",(BN35/P35)))</f>
        <v/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 t="str">
        <f>IF(P35=0,"",IF(BW35=0,"",(BW35/P35)))</f>
        <v/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 t="str">
        <f>IF(P35=0,"",IF(CF35=0,"",(CF35/P35)))</f>
        <v/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138</v>
      </c>
      <c r="C36" s="203"/>
      <c r="D36" s="203" t="s">
        <v>111</v>
      </c>
      <c r="E36" s="203" t="s">
        <v>111</v>
      </c>
      <c r="F36" s="203" t="s">
        <v>69</v>
      </c>
      <c r="G36" s="203"/>
      <c r="H36" s="90"/>
      <c r="I36" s="90"/>
      <c r="J36" s="188"/>
      <c r="K36" s="81">
        <v>64</v>
      </c>
      <c r="L36" s="81">
        <v>23</v>
      </c>
      <c r="M36" s="81">
        <v>12</v>
      </c>
      <c r="N36" s="91">
        <v>5</v>
      </c>
      <c r="O36" s="92">
        <v>0</v>
      </c>
      <c r="P36" s="93">
        <f>N36+O36</f>
        <v>5</v>
      </c>
      <c r="Q36" s="82">
        <f>IFERROR(P36/M36,"-")</f>
        <v>0.41666666666667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>
        <v>1</v>
      </c>
      <c r="AN36" s="101">
        <f>IF(P36=0,"",IF(AM36=0,"",(AM36/P36)))</f>
        <v>0.2</v>
      </c>
      <c r="AO36" s="100"/>
      <c r="AP36" s="102">
        <f>IFERROR(AP36/AM36,"-")</f>
        <v>0</v>
      </c>
      <c r="AQ36" s="103"/>
      <c r="AR36" s="104">
        <f>IFERROR(AQ36/AM36,"-")</f>
        <v>0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>
        <v>2</v>
      </c>
      <c r="BX36" s="127">
        <f>IF(P36=0,"",IF(BW36=0,"",(BW36/P36)))</f>
        <v>0.4</v>
      </c>
      <c r="BY36" s="128">
        <v>1</v>
      </c>
      <c r="BZ36" s="129">
        <f>IFERROR(BY36/BW36,"-")</f>
        <v>0.5</v>
      </c>
      <c r="CA36" s="130">
        <v>30000</v>
      </c>
      <c r="CB36" s="131">
        <f>IFERROR(CA36/BW36,"-")</f>
        <v>15000</v>
      </c>
      <c r="CC36" s="132"/>
      <c r="CD36" s="132"/>
      <c r="CE36" s="132">
        <v>1</v>
      </c>
      <c r="CF36" s="133">
        <v>2</v>
      </c>
      <c r="CG36" s="134">
        <f>IF(P36=0,"",IF(CF36=0,"",(CF36/P36)))</f>
        <v>0.4</v>
      </c>
      <c r="CH36" s="135"/>
      <c r="CI36" s="136">
        <f>IFERROR(CH36/CF36,"-")</f>
        <v>0</v>
      </c>
      <c r="CJ36" s="137"/>
      <c r="CK36" s="138">
        <f>IFERROR(CJ36/CF36,"-")</f>
        <v>0</v>
      </c>
      <c r="CL36" s="139"/>
      <c r="CM36" s="139"/>
      <c r="CN36" s="139"/>
      <c r="CO36" s="140">
        <v>0</v>
      </c>
      <c r="CP36" s="141">
        <v>0</v>
      </c>
      <c r="CQ36" s="141">
        <v>30000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0.084615384615385</v>
      </c>
      <c r="B37" s="203" t="s">
        <v>139</v>
      </c>
      <c r="C37" s="203"/>
      <c r="D37" s="203" t="s">
        <v>140</v>
      </c>
      <c r="E37" s="203" t="s">
        <v>141</v>
      </c>
      <c r="F37" s="203" t="s">
        <v>64</v>
      </c>
      <c r="G37" s="203" t="s">
        <v>142</v>
      </c>
      <c r="H37" s="90" t="s">
        <v>143</v>
      </c>
      <c r="I37" s="90" t="s">
        <v>144</v>
      </c>
      <c r="J37" s="188">
        <v>260000</v>
      </c>
      <c r="K37" s="81">
        <v>0</v>
      </c>
      <c r="L37" s="81">
        <v>0</v>
      </c>
      <c r="M37" s="81">
        <v>0</v>
      </c>
      <c r="N37" s="91">
        <v>11</v>
      </c>
      <c r="O37" s="92">
        <v>0</v>
      </c>
      <c r="P37" s="93">
        <f>N37+O37</f>
        <v>11</v>
      </c>
      <c r="Q37" s="82" t="str">
        <f>IFERROR(P37/M37,"-")</f>
        <v>-</v>
      </c>
      <c r="R37" s="81">
        <v>0</v>
      </c>
      <c r="S37" s="81">
        <v>3</v>
      </c>
      <c r="T37" s="82">
        <f>IFERROR(S37/(O37+P37),"-")</f>
        <v>0.27272727272727</v>
      </c>
      <c r="U37" s="182">
        <f>IFERROR(J37/SUM(P37:P40),"-")</f>
        <v>15294.117647059</v>
      </c>
      <c r="V37" s="84">
        <v>1</v>
      </c>
      <c r="W37" s="82">
        <f>IF(P37=0,"-",V37/P37)</f>
        <v>0.090909090909091</v>
      </c>
      <c r="X37" s="186">
        <v>3000</v>
      </c>
      <c r="Y37" s="187">
        <f>IFERROR(X37/P37,"-")</f>
        <v>272.72727272727</v>
      </c>
      <c r="Z37" s="187">
        <f>IFERROR(X37/V37,"-")</f>
        <v>3000</v>
      </c>
      <c r="AA37" s="188">
        <f>SUM(X37:X40)-SUM(J37:J40)</f>
        <v>-238000</v>
      </c>
      <c r="AB37" s="85">
        <f>SUM(X37:X40)/SUM(J37:J40)</f>
        <v>0.084615384615385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>
        <v>3</v>
      </c>
      <c r="AN37" s="101">
        <f>IF(P37=0,"",IF(AM37=0,"",(AM37/P37)))</f>
        <v>0.27272727272727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3</v>
      </c>
      <c r="BF37" s="113">
        <f>IF(P37=0,"",IF(BE37=0,"",(BE37/P37)))</f>
        <v>0.27272727272727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4</v>
      </c>
      <c r="BO37" s="120">
        <f>IF(P37=0,"",IF(BN37=0,"",(BN37/P37)))</f>
        <v>0.36363636363636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>
        <v>1</v>
      </c>
      <c r="CG37" s="134">
        <f>IF(P37=0,"",IF(CF37=0,"",(CF37/P37)))</f>
        <v>0.090909090909091</v>
      </c>
      <c r="CH37" s="135">
        <v>1</v>
      </c>
      <c r="CI37" s="136">
        <f>IFERROR(CH37/CF37,"-")</f>
        <v>1</v>
      </c>
      <c r="CJ37" s="137">
        <v>3000</v>
      </c>
      <c r="CK37" s="138">
        <f>IFERROR(CJ37/CF37,"-")</f>
        <v>3000</v>
      </c>
      <c r="CL37" s="139">
        <v>1</v>
      </c>
      <c r="CM37" s="139"/>
      <c r="CN37" s="139"/>
      <c r="CO37" s="140">
        <v>1</v>
      </c>
      <c r="CP37" s="141">
        <v>3000</v>
      </c>
      <c r="CQ37" s="141">
        <v>3000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145</v>
      </c>
      <c r="C38" s="203"/>
      <c r="D38" s="203" t="s">
        <v>108</v>
      </c>
      <c r="E38" s="203" t="s">
        <v>109</v>
      </c>
      <c r="F38" s="203" t="s">
        <v>103</v>
      </c>
      <c r="G38" s="203"/>
      <c r="H38" s="90" t="s">
        <v>143</v>
      </c>
      <c r="I38" s="90" t="s">
        <v>146</v>
      </c>
      <c r="J38" s="188"/>
      <c r="K38" s="81">
        <v>5</v>
      </c>
      <c r="L38" s="81">
        <v>0</v>
      </c>
      <c r="M38" s="81">
        <v>27</v>
      </c>
      <c r="N38" s="91">
        <v>3</v>
      </c>
      <c r="O38" s="92">
        <v>0</v>
      </c>
      <c r="P38" s="93">
        <f>N38+O38</f>
        <v>3</v>
      </c>
      <c r="Q38" s="82">
        <f>IFERROR(P38/M38,"-")</f>
        <v>0.11111111111111</v>
      </c>
      <c r="R38" s="81">
        <v>0</v>
      </c>
      <c r="S38" s="81">
        <v>0</v>
      </c>
      <c r="T38" s="82">
        <f>IFERROR(S38/(O38+P38),"-")</f>
        <v>0</v>
      </c>
      <c r="U38" s="182"/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1</v>
      </c>
      <c r="BO38" s="120">
        <f>IF(P38=0,"",IF(BN38=0,"",(BN38/P38)))</f>
        <v>0.33333333333333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1</v>
      </c>
      <c r="BX38" s="127">
        <f>IF(P38=0,"",IF(BW38=0,"",(BW38/P38)))</f>
        <v>0.33333333333333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>
        <v>1</v>
      </c>
      <c r="CG38" s="134">
        <f>IF(P38=0,"",IF(CF38=0,"",(CF38/P38)))</f>
        <v>0.33333333333333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147</v>
      </c>
      <c r="C39" s="203"/>
      <c r="D39" s="203" t="s">
        <v>124</v>
      </c>
      <c r="E39" s="203" t="s">
        <v>106</v>
      </c>
      <c r="F39" s="203" t="s">
        <v>76</v>
      </c>
      <c r="G39" s="203"/>
      <c r="H39" s="90" t="s">
        <v>143</v>
      </c>
      <c r="I39" s="90" t="s">
        <v>148</v>
      </c>
      <c r="J39" s="188"/>
      <c r="K39" s="81">
        <v>4</v>
      </c>
      <c r="L39" s="81">
        <v>0</v>
      </c>
      <c r="M39" s="81">
        <v>0</v>
      </c>
      <c r="N39" s="91">
        <v>1</v>
      </c>
      <c r="O39" s="92">
        <v>0</v>
      </c>
      <c r="P39" s="93">
        <f>N39+O39</f>
        <v>1</v>
      </c>
      <c r="Q39" s="82" t="str">
        <f>IFERROR(P39/M39,"-")</f>
        <v>-</v>
      </c>
      <c r="R39" s="81">
        <v>1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>
        <v>1</v>
      </c>
      <c r="BX39" s="127">
        <f>IF(P39=0,"",IF(BW39=0,"",(BW39/P39)))</f>
        <v>1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149</v>
      </c>
      <c r="C40" s="203"/>
      <c r="D40" s="203" t="s">
        <v>111</v>
      </c>
      <c r="E40" s="203" t="s">
        <v>111</v>
      </c>
      <c r="F40" s="203" t="s">
        <v>69</v>
      </c>
      <c r="G40" s="203"/>
      <c r="H40" s="90"/>
      <c r="I40" s="90"/>
      <c r="J40" s="188"/>
      <c r="K40" s="81">
        <v>37</v>
      </c>
      <c r="L40" s="81">
        <v>25</v>
      </c>
      <c r="M40" s="81">
        <v>11</v>
      </c>
      <c r="N40" s="91">
        <v>2</v>
      </c>
      <c r="O40" s="92">
        <v>0</v>
      </c>
      <c r="P40" s="93">
        <f>N40+O40</f>
        <v>2</v>
      </c>
      <c r="Q40" s="82">
        <f>IFERROR(P40/M40,"-")</f>
        <v>0.18181818181818</v>
      </c>
      <c r="R40" s="81">
        <v>1</v>
      </c>
      <c r="S40" s="81">
        <v>1</v>
      </c>
      <c r="T40" s="82">
        <f>IFERROR(S40/(O40+P40),"-")</f>
        <v>0.5</v>
      </c>
      <c r="U40" s="182"/>
      <c r="V40" s="84">
        <v>1</v>
      </c>
      <c r="W40" s="82">
        <f>IF(P40=0,"-",V40/P40)</f>
        <v>0.5</v>
      </c>
      <c r="X40" s="186">
        <v>19000</v>
      </c>
      <c r="Y40" s="187">
        <f>IFERROR(X40/P40,"-")</f>
        <v>9500</v>
      </c>
      <c r="Z40" s="187">
        <f>IFERROR(X40/V40,"-")</f>
        <v>19000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2</v>
      </c>
      <c r="BO40" s="120">
        <f>IF(P40=0,"",IF(BN40=0,"",(BN40/P40)))</f>
        <v>1</v>
      </c>
      <c r="BP40" s="121">
        <v>1</v>
      </c>
      <c r="BQ40" s="122">
        <f>IFERROR(BP40/BN40,"-")</f>
        <v>0.5</v>
      </c>
      <c r="BR40" s="123">
        <v>22000</v>
      </c>
      <c r="BS40" s="124">
        <f>IFERROR(BR40/BN40,"-")</f>
        <v>11000</v>
      </c>
      <c r="BT40" s="125"/>
      <c r="BU40" s="125"/>
      <c r="BV40" s="125">
        <v>1</v>
      </c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19000</v>
      </c>
      <c r="CQ40" s="141">
        <v>22000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0</v>
      </c>
      <c r="B41" s="203" t="s">
        <v>150</v>
      </c>
      <c r="C41" s="203"/>
      <c r="D41" s="203" t="s">
        <v>151</v>
      </c>
      <c r="E41" s="203" t="s">
        <v>152</v>
      </c>
      <c r="F41" s="203" t="s">
        <v>103</v>
      </c>
      <c r="G41" s="203" t="s">
        <v>153</v>
      </c>
      <c r="H41" s="90" t="s">
        <v>154</v>
      </c>
      <c r="I41" s="90" t="s">
        <v>155</v>
      </c>
      <c r="J41" s="188">
        <v>130000</v>
      </c>
      <c r="K41" s="81">
        <v>2</v>
      </c>
      <c r="L41" s="81">
        <v>0</v>
      </c>
      <c r="M41" s="81">
        <v>41</v>
      </c>
      <c r="N41" s="91">
        <v>1</v>
      </c>
      <c r="O41" s="92">
        <v>0</v>
      </c>
      <c r="P41" s="93">
        <f>N41+O41</f>
        <v>1</v>
      </c>
      <c r="Q41" s="82">
        <f>IFERROR(P41/M41,"-")</f>
        <v>0.024390243902439</v>
      </c>
      <c r="R41" s="81">
        <v>0</v>
      </c>
      <c r="S41" s="81">
        <v>0</v>
      </c>
      <c r="T41" s="82">
        <f>IFERROR(S41/(O41+P41),"-")</f>
        <v>0</v>
      </c>
      <c r="U41" s="182">
        <f>IFERROR(J41/SUM(P41:P56),"-")</f>
        <v>7222.2222222222</v>
      </c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>
        <f>SUM(X41:X56)-SUM(J41:J56)</f>
        <v>-130000</v>
      </c>
      <c r="AB41" s="85">
        <f>SUM(X41:X56)/SUM(J41:J56)</f>
        <v>0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>
        <v>1</v>
      </c>
      <c r="AW41" s="107">
        <f>IF(P41=0,"",IF(AV41=0,"",(AV41/P41)))</f>
        <v>1</v>
      </c>
      <c r="AX41" s="106"/>
      <c r="AY41" s="108">
        <f>IFERROR(AX41/AV41,"-")</f>
        <v>0</v>
      </c>
      <c r="AZ41" s="109"/>
      <c r="BA41" s="110">
        <f>IFERROR(AZ41/AV41,"-")</f>
        <v>0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156</v>
      </c>
      <c r="C42" s="203"/>
      <c r="D42" s="203" t="s">
        <v>157</v>
      </c>
      <c r="E42" s="203" t="s">
        <v>158</v>
      </c>
      <c r="F42" s="203" t="s">
        <v>76</v>
      </c>
      <c r="G42" s="203"/>
      <c r="H42" s="90" t="s">
        <v>154</v>
      </c>
      <c r="I42" s="90" t="s">
        <v>159</v>
      </c>
      <c r="J42" s="188"/>
      <c r="K42" s="81">
        <v>3</v>
      </c>
      <c r="L42" s="81">
        <v>0</v>
      </c>
      <c r="M42" s="81">
        <v>0</v>
      </c>
      <c r="N42" s="91">
        <v>0</v>
      </c>
      <c r="O42" s="92">
        <v>0</v>
      </c>
      <c r="P42" s="93">
        <f>N42+O42</f>
        <v>0</v>
      </c>
      <c r="Q42" s="82" t="str">
        <f>IFERROR(P42/M42,"-")</f>
        <v>-</v>
      </c>
      <c r="R42" s="81">
        <v>0</v>
      </c>
      <c r="S42" s="81">
        <v>0</v>
      </c>
      <c r="T42" s="82" t="str">
        <f>IFERROR(S42/(O42+P42),"-")</f>
        <v>-</v>
      </c>
      <c r="U42" s="182"/>
      <c r="V42" s="84">
        <v>0</v>
      </c>
      <c r="W42" s="82" t="str">
        <f>IF(P42=0,"-",V42/P42)</f>
        <v>-</v>
      </c>
      <c r="X42" s="186">
        <v>0</v>
      </c>
      <c r="Y42" s="187" t="str">
        <f>IFERROR(X42/P42,"-")</f>
        <v>-</v>
      </c>
      <c r="Z42" s="187" t="str">
        <f>IFERROR(X42/V42,"-")</f>
        <v>-</v>
      </c>
      <c r="AA42" s="188"/>
      <c r="AB42" s="85"/>
      <c r="AC42" s="79"/>
      <c r="AD42" s="94"/>
      <c r="AE42" s="95" t="str">
        <f>IF(P42=0,"",IF(AD42=0,"",(AD42/P42)))</f>
        <v/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 t="str">
        <f>IF(P42=0,"",IF(AM42=0,"",(AM42/P42)))</f>
        <v/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 t="str">
        <f>IF(P42=0,"",IF(AV42=0,"",(AV42/P42)))</f>
        <v/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 t="str">
        <f>IF(P42=0,"",IF(BE42=0,"",(BE42/P42)))</f>
        <v/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 t="str">
        <f>IF(P42=0,"",IF(BN42=0,"",(BN42/P42)))</f>
        <v/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 t="str">
        <f>IF(P42=0,"",IF(BW42=0,"",(BW42/P42)))</f>
        <v/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 t="str">
        <f>IF(P42=0,"",IF(CF42=0,"",(CF42/P42)))</f>
        <v/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160</v>
      </c>
      <c r="C43" s="203"/>
      <c r="D43" s="203" t="s">
        <v>161</v>
      </c>
      <c r="E43" s="203" t="s">
        <v>162</v>
      </c>
      <c r="F43" s="203" t="s">
        <v>103</v>
      </c>
      <c r="G43" s="203"/>
      <c r="H43" s="90" t="s">
        <v>154</v>
      </c>
      <c r="I43" s="90" t="s">
        <v>163</v>
      </c>
      <c r="J43" s="188"/>
      <c r="K43" s="81">
        <v>6</v>
      </c>
      <c r="L43" s="81">
        <v>0</v>
      </c>
      <c r="M43" s="81">
        <v>46</v>
      </c>
      <c r="N43" s="91">
        <v>1</v>
      </c>
      <c r="O43" s="92">
        <v>0</v>
      </c>
      <c r="P43" s="93">
        <f>N43+O43</f>
        <v>1</v>
      </c>
      <c r="Q43" s="82">
        <f>IFERROR(P43/M43,"-")</f>
        <v>0.021739130434783</v>
      </c>
      <c r="R43" s="81">
        <v>0</v>
      </c>
      <c r="S43" s="81">
        <v>0</v>
      </c>
      <c r="T43" s="82">
        <f>IFERROR(S43/(O43+P43),"-")</f>
        <v>0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1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164</v>
      </c>
      <c r="C44" s="203"/>
      <c r="D44" s="203" t="s">
        <v>111</v>
      </c>
      <c r="E44" s="203" t="s">
        <v>111</v>
      </c>
      <c r="F44" s="203" t="s">
        <v>69</v>
      </c>
      <c r="G44" s="203"/>
      <c r="H44" s="90"/>
      <c r="I44" s="90"/>
      <c r="J44" s="188"/>
      <c r="K44" s="81">
        <v>23</v>
      </c>
      <c r="L44" s="81">
        <v>15</v>
      </c>
      <c r="M44" s="81">
        <v>8</v>
      </c>
      <c r="N44" s="91">
        <v>2</v>
      </c>
      <c r="O44" s="92">
        <v>0</v>
      </c>
      <c r="P44" s="93">
        <f>N44+O44</f>
        <v>2</v>
      </c>
      <c r="Q44" s="82">
        <f>IFERROR(P44/M44,"-")</f>
        <v>0.25</v>
      </c>
      <c r="R44" s="81">
        <v>0</v>
      </c>
      <c r="S44" s="81">
        <v>0</v>
      </c>
      <c r="T44" s="82">
        <f>IFERROR(S44/(O44+P44),"-")</f>
        <v>0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2</v>
      </c>
      <c r="BO44" s="120">
        <f>IF(P44=0,"",IF(BN44=0,"",(BN44/P44)))</f>
        <v>1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165</v>
      </c>
      <c r="C45" s="203"/>
      <c r="D45" s="203" t="s">
        <v>166</v>
      </c>
      <c r="E45" s="203" t="s">
        <v>167</v>
      </c>
      <c r="F45" s="203" t="s">
        <v>64</v>
      </c>
      <c r="G45" s="203" t="s">
        <v>153</v>
      </c>
      <c r="H45" s="90" t="s">
        <v>168</v>
      </c>
      <c r="I45" s="90" t="s">
        <v>169</v>
      </c>
      <c r="J45" s="188"/>
      <c r="K45" s="81">
        <v>0</v>
      </c>
      <c r="L45" s="81">
        <v>0</v>
      </c>
      <c r="M45" s="81">
        <v>0</v>
      </c>
      <c r="N45" s="91">
        <v>2</v>
      </c>
      <c r="O45" s="92">
        <v>0</v>
      </c>
      <c r="P45" s="93">
        <f>N45+O45</f>
        <v>2</v>
      </c>
      <c r="Q45" s="82" t="str">
        <f>IFERROR(P45/M45,"-")</f>
        <v>-</v>
      </c>
      <c r="R45" s="81">
        <v>0</v>
      </c>
      <c r="S45" s="81">
        <v>0</v>
      </c>
      <c r="T45" s="82">
        <f>IFERROR(S45/(O45+P45),"-")</f>
        <v>0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>
        <v>1</v>
      </c>
      <c r="AN45" s="101">
        <f>IF(P45=0,"",IF(AM45=0,"",(AM45/P45)))</f>
        <v>0.5</v>
      </c>
      <c r="AO45" s="100"/>
      <c r="AP45" s="102">
        <f>IFERROR(AP45/AM45,"-")</f>
        <v>0</v>
      </c>
      <c r="AQ45" s="103"/>
      <c r="AR45" s="104">
        <f>IFERROR(AQ45/AM45,"-")</f>
        <v>0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0.5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170</v>
      </c>
      <c r="C46" s="203"/>
      <c r="D46" s="203" t="s">
        <v>166</v>
      </c>
      <c r="E46" s="203" t="s">
        <v>167</v>
      </c>
      <c r="F46" s="203" t="s">
        <v>69</v>
      </c>
      <c r="G46" s="203"/>
      <c r="H46" s="90"/>
      <c r="I46" s="90"/>
      <c r="J46" s="188"/>
      <c r="K46" s="81">
        <v>5</v>
      </c>
      <c r="L46" s="81">
        <v>2</v>
      </c>
      <c r="M46" s="81">
        <v>1</v>
      </c>
      <c r="N46" s="91">
        <v>1</v>
      </c>
      <c r="O46" s="92">
        <v>0</v>
      </c>
      <c r="P46" s="93">
        <f>N46+O46</f>
        <v>1</v>
      </c>
      <c r="Q46" s="82">
        <f>IFERROR(P46/M46,"-")</f>
        <v>1</v>
      </c>
      <c r="R46" s="81">
        <v>0</v>
      </c>
      <c r="S46" s="81">
        <v>0</v>
      </c>
      <c r="T46" s="82">
        <f>IFERROR(S46/(O46+P46),"-")</f>
        <v>0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>
        <v>1</v>
      </c>
      <c r="BX46" s="127">
        <f>IF(P46=0,"",IF(BW46=0,"",(BW46/P46)))</f>
        <v>1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171</v>
      </c>
      <c r="C47" s="203"/>
      <c r="D47" s="203" t="s">
        <v>172</v>
      </c>
      <c r="E47" s="203" t="s">
        <v>173</v>
      </c>
      <c r="F47" s="203" t="s">
        <v>103</v>
      </c>
      <c r="G47" s="203" t="s">
        <v>174</v>
      </c>
      <c r="H47" s="90" t="s">
        <v>154</v>
      </c>
      <c r="I47" s="90" t="s">
        <v>155</v>
      </c>
      <c r="J47" s="188"/>
      <c r="K47" s="81">
        <v>4</v>
      </c>
      <c r="L47" s="81">
        <v>0</v>
      </c>
      <c r="M47" s="81">
        <v>16</v>
      </c>
      <c r="N47" s="91">
        <v>2</v>
      </c>
      <c r="O47" s="92">
        <v>0</v>
      </c>
      <c r="P47" s="93">
        <f>N47+O47</f>
        <v>2</v>
      </c>
      <c r="Q47" s="82">
        <f>IFERROR(P47/M47,"-")</f>
        <v>0.125</v>
      </c>
      <c r="R47" s="81">
        <v>0</v>
      </c>
      <c r="S47" s="81">
        <v>1</v>
      </c>
      <c r="T47" s="82">
        <f>IFERROR(S47/(O47+P47),"-")</f>
        <v>0.5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0.5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1</v>
      </c>
      <c r="BO47" s="120">
        <f>IF(P47=0,"",IF(BN47=0,"",(BN47/P47)))</f>
        <v>0.5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175</v>
      </c>
      <c r="C48" s="203"/>
      <c r="D48" s="203" t="s">
        <v>176</v>
      </c>
      <c r="E48" s="203" t="s">
        <v>177</v>
      </c>
      <c r="F48" s="203" t="s">
        <v>64</v>
      </c>
      <c r="G48" s="203"/>
      <c r="H48" s="90" t="s">
        <v>154</v>
      </c>
      <c r="I48" s="204" t="s">
        <v>178</v>
      </c>
      <c r="J48" s="188"/>
      <c r="K48" s="81">
        <v>0</v>
      </c>
      <c r="L48" s="81">
        <v>0</v>
      </c>
      <c r="M48" s="81">
        <v>0</v>
      </c>
      <c r="N48" s="91">
        <v>3</v>
      </c>
      <c r="O48" s="92">
        <v>0</v>
      </c>
      <c r="P48" s="93">
        <f>N48+O48</f>
        <v>3</v>
      </c>
      <c r="Q48" s="82" t="str">
        <f>IFERROR(P48/M48,"-")</f>
        <v>-</v>
      </c>
      <c r="R48" s="81">
        <v>0</v>
      </c>
      <c r="S48" s="81">
        <v>0</v>
      </c>
      <c r="T48" s="82">
        <f>IFERROR(S48/(O48+P48),"-")</f>
        <v>0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2</v>
      </c>
      <c r="BF48" s="113">
        <f>IF(P48=0,"",IF(BE48=0,"",(BE48/P48)))</f>
        <v>0.66666666666667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1</v>
      </c>
      <c r="BO48" s="120">
        <f>IF(P48=0,"",IF(BN48=0,"",(BN48/P48)))</f>
        <v>0.33333333333333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179</v>
      </c>
      <c r="C49" s="203"/>
      <c r="D49" s="203" t="s">
        <v>157</v>
      </c>
      <c r="E49" s="203" t="s">
        <v>158</v>
      </c>
      <c r="F49" s="203" t="s">
        <v>76</v>
      </c>
      <c r="G49" s="203"/>
      <c r="H49" s="90" t="s">
        <v>154</v>
      </c>
      <c r="I49" s="90" t="s">
        <v>159</v>
      </c>
      <c r="J49" s="188"/>
      <c r="K49" s="81">
        <v>2</v>
      </c>
      <c r="L49" s="81">
        <v>0</v>
      </c>
      <c r="M49" s="81">
        <v>0</v>
      </c>
      <c r="N49" s="91">
        <v>1</v>
      </c>
      <c r="O49" s="92">
        <v>0</v>
      </c>
      <c r="P49" s="93">
        <f>N49+O49</f>
        <v>1</v>
      </c>
      <c r="Q49" s="82" t="str">
        <f>IFERROR(P49/M49,"-")</f>
        <v>-</v>
      </c>
      <c r="R49" s="81">
        <v>0</v>
      </c>
      <c r="S49" s="81">
        <v>0</v>
      </c>
      <c r="T49" s="82">
        <f>IFERROR(S49/(O49+P49),"-")</f>
        <v>0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1</v>
      </c>
      <c r="BO49" s="120">
        <f>IF(P49=0,"",IF(BN49=0,"",(BN49/P49)))</f>
        <v>1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180</v>
      </c>
      <c r="C50" s="203"/>
      <c r="D50" s="203" t="s">
        <v>181</v>
      </c>
      <c r="E50" s="203" t="s">
        <v>182</v>
      </c>
      <c r="F50" s="203" t="s">
        <v>103</v>
      </c>
      <c r="G50" s="203"/>
      <c r="H50" s="90" t="s">
        <v>154</v>
      </c>
      <c r="I50" s="90" t="s">
        <v>163</v>
      </c>
      <c r="J50" s="188"/>
      <c r="K50" s="81">
        <v>2</v>
      </c>
      <c r="L50" s="81">
        <v>0</v>
      </c>
      <c r="M50" s="81">
        <v>8</v>
      </c>
      <c r="N50" s="91">
        <v>0</v>
      </c>
      <c r="O50" s="92">
        <v>0</v>
      </c>
      <c r="P50" s="93">
        <f>N50+O50</f>
        <v>0</v>
      </c>
      <c r="Q50" s="82">
        <f>IFERROR(P50/M50,"-")</f>
        <v>0</v>
      </c>
      <c r="R50" s="81">
        <v>0</v>
      </c>
      <c r="S50" s="81">
        <v>0</v>
      </c>
      <c r="T50" s="82" t="str">
        <f>IFERROR(S50/(O50+P50),"-")</f>
        <v>-</v>
      </c>
      <c r="U50" s="182"/>
      <c r="V50" s="84">
        <v>0</v>
      </c>
      <c r="W50" s="82" t="str">
        <f>IF(P50=0,"-",V50/P50)</f>
        <v>-</v>
      </c>
      <c r="X50" s="186">
        <v>0</v>
      </c>
      <c r="Y50" s="187" t="str">
        <f>IFERROR(X50/P50,"-")</f>
        <v>-</v>
      </c>
      <c r="Z50" s="187" t="str">
        <f>IFERROR(X50/V50,"-")</f>
        <v>-</v>
      </c>
      <c r="AA50" s="188"/>
      <c r="AB50" s="85"/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183</v>
      </c>
      <c r="C51" s="203"/>
      <c r="D51" s="203" t="s">
        <v>111</v>
      </c>
      <c r="E51" s="203" t="s">
        <v>111</v>
      </c>
      <c r="F51" s="203" t="s">
        <v>69</v>
      </c>
      <c r="G51" s="203"/>
      <c r="H51" s="90"/>
      <c r="I51" s="90"/>
      <c r="J51" s="188"/>
      <c r="K51" s="81">
        <v>25</v>
      </c>
      <c r="L51" s="81">
        <v>13</v>
      </c>
      <c r="M51" s="81">
        <v>15</v>
      </c>
      <c r="N51" s="91">
        <v>1</v>
      </c>
      <c r="O51" s="92">
        <v>0</v>
      </c>
      <c r="P51" s="93">
        <f>N51+O51</f>
        <v>1</v>
      </c>
      <c r="Q51" s="82">
        <f>IFERROR(P51/M51,"-")</f>
        <v>0.066666666666667</v>
      </c>
      <c r="R51" s="81">
        <v>0</v>
      </c>
      <c r="S51" s="81">
        <v>0</v>
      </c>
      <c r="T51" s="82">
        <f>IFERROR(S51/(O51+P51),"-")</f>
        <v>0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1</v>
      </c>
      <c r="BO51" s="120">
        <f>IF(P51=0,"",IF(BN51=0,"",(BN51/P51)))</f>
        <v>1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184</v>
      </c>
      <c r="C52" s="203"/>
      <c r="D52" s="203" t="s">
        <v>185</v>
      </c>
      <c r="E52" s="203" t="s">
        <v>186</v>
      </c>
      <c r="F52" s="203" t="s">
        <v>103</v>
      </c>
      <c r="G52" s="203" t="s">
        <v>187</v>
      </c>
      <c r="H52" s="90" t="s">
        <v>154</v>
      </c>
      <c r="I52" s="90" t="s">
        <v>155</v>
      </c>
      <c r="J52" s="188"/>
      <c r="K52" s="81">
        <v>10</v>
      </c>
      <c r="L52" s="81">
        <v>0</v>
      </c>
      <c r="M52" s="81">
        <v>36</v>
      </c>
      <c r="N52" s="91">
        <v>2</v>
      </c>
      <c r="O52" s="92">
        <v>0</v>
      </c>
      <c r="P52" s="93">
        <f>N52+O52</f>
        <v>2</v>
      </c>
      <c r="Q52" s="82">
        <f>IFERROR(P52/M52,"-")</f>
        <v>0.055555555555556</v>
      </c>
      <c r="R52" s="81">
        <v>0</v>
      </c>
      <c r="S52" s="81">
        <v>0</v>
      </c>
      <c r="T52" s="82">
        <f>IFERROR(S52/(O52+P52),"-")</f>
        <v>0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>
        <v>1</v>
      </c>
      <c r="AN52" s="101">
        <f>IF(P52=0,"",IF(AM52=0,"",(AM52/P52)))</f>
        <v>0.5</v>
      </c>
      <c r="AO52" s="100"/>
      <c r="AP52" s="102">
        <f>IFERROR(AP52/AM52,"-")</f>
        <v>0</v>
      </c>
      <c r="AQ52" s="103"/>
      <c r="AR52" s="104">
        <f>IFERROR(AQ52/AM52,"-")</f>
        <v>0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1</v>
      </c>
      <c r="BO52" s="120">
        <f>IF(P52=0,"",IF(BN52=0,"",(BN52/P52)))</f>
        <v>0.5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188</v>
      </c>
      <c r="C53" s="203"/>
      <c r="D53" s="203" t="s">
        <v>189</v>
      </c>
      <c r="E53" s="203" t="s">
        <v>167</v>
      </c>
      <c r="F53" s="203" t="s">
        <v>64</v>
      </c>
      <c r="G53" s="203"/>
      <c r="H53" s="90" t="s">
        <v>154</v>
      </c>
      <c r="I53" s="204" t="s">
        <v>178</v>
      </c>
      <c r="J53" s="188"/>
      <c r="K53" s="81">
        <v>0</v>
      </c>
      <c r="L53" s="81">
        <v>0</v>
      </c>
      <c r="M53" s="81">
        <v>0</v>
      </c>
      <c r="N53" s="91">
        <v>1</v>
      </c>
      <c r="O53" s="92">
        <v>0</v>
      </c>
      <c r="P53" s="93">
        <f>N53+O53</f>
        <v>1</v>
      </c>
      <c r="Q53" s="82" t="str">
        <f>IFERROR(P53/M53,"-")</f>
        <v>-</v>
      </c>
      <c r="R53" s="81">
        <v>0</v>
      </c>
      <c r="S53" s="81">
        <v>0</v>
      </c>
      <c r="T53" s="82">
        <f>IFERROR(S53/(O53+P53),"-")</f>
        <v>0</v>
      </c>
      <c r="U53" s="182"/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1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190</v>
      </c>
      <c r="C54" s="203"/>
      <c r="D54" s="203" t="s">
        <v>157</v>
      </c>
      <c r="E54" s="203" t="s">
        <v>158</v>
      </c>
      <c r="F54" s="203" t="s">
        <v>76</v>
      </c>
      <c r="G54" s="203"/>
      <c r="H54" s="90" t="s">
        <v>154</v>
      </c>
      <c r="I54" s="90" t="s">
        <v>159</v>
      </c>
      <c r="J54" s="188"/>
      <c r="K54" s="81">
        <v>2</v>
      </c>
      <c r="L54" s="81">
        <v>0</v>
      </c>
      <c r="M54" s="81">
        <v>0</v>
      </c>
      <c r="N54" s="91">
        <v>1</v>
      </c>
      <c r="O54" s="92">
        <v>0</v>
      </c>
      <c r="P54" s="93">
        <f>N54+O54</f>
        <v>1</v>
      </c>
      <c r="Q54" s="82" t="str">
        <f>IFERROR(P54/M54,"-")</f>
        <v>-</v>
      </c>
      <c r="R54" s="81">
        <v>0</v>
      </c>
      <c r="S54" s="81">
        <v>1</v>
      </c>
      <c r="T54" s="82">
        <f>IFERROR(S54/(O54+P54),"-")</f>
        <v>1</v>
      </c>
      <c r="U54" s="182"/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>
        <f>IF(P54=0,"",IF(BN54=0,"",(BN54/P54)))</f>
        <v>0</v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>
        <v>1</v>
      </c>
      <c r="BX54" s="127">
        <f>IF(P54=0,"",IF(BW54=0,"",(BW54/P54)))</f>
        <v>1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191</v>
      </c>
      <c r="C55" s="203"/>
      <c r="D55" s="203" t="s">
        <v>192</v>
      </c>
      <c r="E55" s="203" t="s">
        <v>193</v>
      </c>
      <c r="F55" s="203" t="s">
        <v>103</v>
      </c>
      <c r="G55" s="203"/>
      <c r="H55" s="90" t="s">
        <v>154</v>
      </c>
      <c r="I55" s="90" t="s">
        <v>163</v>
      </c>
      <c r="J55" s="188"/>
      <c r="K55" s="81">
        <v>0</v>
      </c>
      <c r="L55" s="81">
        <v>0</v>
      </c>
      <c r="M55" s="81">
        <v>7</v>
      </c>
      <c r="N55" s="91">
        <v>0</v>
      </c>
      <c r="O55" s="92">
        <v>0</v>
      </c>
      <c r="P55" s="93">
        <f>N55+O55</f>
        <v>0</v>
      </c>
      <c r="Q55" s="82">
        <f>IFERROR(P55/M55,"-")</f>
        <v>0</v>
      </c>
      <c r="R55" s="81">
        <v>0</v>
      </c>
      <c r="S55" s="81">
        <v>0</v>
      </c>
      <c r="T55" s="82" t="str">
        <f>IFERROR(S55/(O55+P55),"-")</f>
        <v>-</v>
      </c>
      <c r="U55" s="182"/>
      <c r="V55" s="84">
        <v>0</v>
      </c>
      <c r="W55" s="82" t="str">
        <f>IF(P55=0,"-",V55/P55)</f>
        <v>-</v>
      </c>
      <c r="X55" s="186">
        <v>0</v>
      </c>
      <c r="Y55" s="187" t="str">
        <f>IFERROR(X55/P55,"-")</f>
        <v>-</v>
      </c>
      <c r="Z55" s="187" t="str">
        <f>IFERROR(X55/V55,"-")</f>
        <v>-</v>
      </c>
      <c r="AA55" s="188"/>
      <c r="AB55" s="85"/>
      <c r="AC55" s="79"/>
      <c r="AD55" s="94"/>
      <c r="AE55" s="95" t="str">
        <f>IF(P55=0,"",IF(AD55=0,"",(AD55/P55)))</f>
        <v/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 t="str">
        <f>IF(P55=0,"",IF(AM55=0,"",(AM55/P55)))</f>
        <v/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 t="str">
        <f>IF(P55=0,"",IF(AV55=0,"",(AV55/P55)))</f>
        <v/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 t="str">
        <f>IF(P55=0,"",IF(BE55=0,"",(BE55/P55)))</f>
        <v/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 t="str">
        <f>IF(P55=0,"",IF(BN55=0,"",(BN55/P55)))</f>
        <v/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 t="str">
        <f>IF(P55=0,"",IF(BW55=0,"",(BW55/P55)))</f>
        <v/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 t="str">
        <f>IF(P55=0,"",IF(CF55=0,"",(CF55/P55)))</f>
        <v/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194</v>
      </c>
      <c r="C56" s="203"/>
      <c r="D56" s="203" t="s">
        <v>111</v>
      </c>
      <c r="E56" s="203" t="s">
        <v>111</v>
      </c>
      <c r="F56" s="203" t="s">
        <v>69</v>
      </c>
      <c r="G56" s="203"/>
      <c r="H56" s="90"/>
      <c r="I56" s="90"/>
      <c r="J56" s="188"/>
      <c r="K56" s="81">
        <v>14</v>
      </c>
      <c r="L56" s="81">
        <v>6</v>
      </c>
      <c r="M56" s="81">
        <v>0</v>
      </c>
      <c r="N56" s="91">
        <v>0</v>
      </c>
      <c r="O56" s="92">
        <v>0</v>
      </c>
      <c r="P56" s="93">
        <f>N56+O56</f>
        <v>0</v>
      </c>
      <c r="Q56" s="82" t="str">
        <f>IFERROR(P56/M56,"-")</f>
        <v>-</v>
      </c>
      <c r="R56" s="81">
        <v>0</v>
      </c>
      <c r="S56" s="81">
        <v>0</v>
      </c>
      <c r="T56" s="82" t="str">
        <f>IFERROR(S56/(O56+P56),"-")</f>
        <v>-</v>
      </c>
      <c r="U56" s="182"/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/>
      <c r="AB56" s="85"/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0.083333333333333</v>
      </c>
      <c r="B57" s="203" t="s">
        <v>195</v>
      </c>
      <c r="C57" s="203"/>
      <c r="D57" s="203" t="s">
        <v>196</v>
      </c>
      <c r="E57" s="203" t="s">
        <v>197</v>
      </c>
      <c r="F57" s="203" t="s">
        <v>103</v>
      </c>
      <c r="G57" s="203" t="s">
        <v>97</v>
      </c>
      <c r="H57" s="90" t="s">
        <v>198</v>
      </c>
      <c r="I57" s="205" t="s">
        <v>199</v>
      </c>
      <c r="J57" s="188">
        <v>120000</v>
      </c>
      <c r="K57" s="81">
        <v>11</v>
      </c>
      <c r="L57" s="81">
        <v>0</v>
      </c>
      <c r="M57" s="81">
        <v>28</v>
      </c>
      <c r="N57" s="91">
        <v>4</v>
      </c>
      <c r="O57" s="92">
        <v>0</v>
      </c>
      <c r="P57" s="93">
        <f>N57+O57</f>
        <v>4</v>
      </c>
      <c r="Q57" s="82">
        <f>IFERROR(P57/M57,"-")</f>
        <v>0.14285714285714</v>
      </c>
      <c r="R57" s="81">
        <v>2</v>
      </c>
      <c r="S57" s="81">
        <v>0</v>
      </c>
      <c r="T57" s="82">
        <f>IFERROR(S57/(O57+P57),"-")</f>
        <v>0</v>
      </c>
      <c r="U57" s="182">
        <f>IFERROR(J57/SUM(P57:P58),"-")</f>
        <v>20000</v>
      </c>
      <c r="V57" s="84">
        <v>1</v>
      </c>
      <c r="W57" s="82">
        <f>IF(P57=0,"-",V57/P57)</f>
        <v>0.25</v>
      </c>
      <c r="X57" s="186">
        <v>10000</v>
      </c>
      <c r="Y57" s="187">
        <f>IFERROR(X57/P57,"-")</f>
        <v>2500</v>
      </c>
      <c r="Z57" s="187">
        <f>IFERROR(X57/V57,"-")</f>
        <v>10000</v>
      </c>
      <c r="AA57" s="188">
        <f>SUM(X57:X58)-SUM(J57:J58)</f>
        <v>-110000</v>
      </c>
      <c r="AB57" s="85">
        <f>SUM(X57:X58)/SUM(J57:J58)</f>
        <v>0.083333333333333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1</v>
      </c>
      <c r="BF57" s="113">
        <f>IF(P57=0,"",IF(BE57=0,"",(BE57/P57)))</f>
        <v>0.25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2</v>
      </c>
      <c r="BO57" s="120">
        <f>IF(P57=0,"",IF(BN57=0,"",(BN57/P57)))</f>
        <v>0.5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1</v>
      </c>
      <c r="BX57" s="127">
        <f>IF(P57=0,"",IF(BW57=0,"",(BW57/P57)))</f>
        <v>0.25</v>
      </c>
      <c r="BY57" s="128">
        <v>1</v>
      </c>
      <c r="BZ57" s="129">
        <f>IFERROR(BY57/BW57,"-")</f>
        <v>1</v>
      </c>
      <c r="CA57" s="130">
        <v>10000</v>
      </c>
      <c r="CB57" s="131">
        <f>IFERROR(CA57/BW57,"-")</f>
        <v>10000</v>
      </c>
      <c r="CC57" s="132"/>
      <c r="CD57" s="132">
        <v>1</v>
      </c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1</v>
      </c>
      <c r="CP57" s="141">
        <v>10000</v>
      </c>
      <c r="CQ57" s="141">
        <v>10000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200</v>
      </c>
      <c r="C58" s="203"/>
      <c r="D58" s="203" t="s">
        <v>196</v>
      </c>
      <c r="E58" s="203" t="s">
        <v>197</v>
      </c>
      <c r="F58" s="203" t="s">
        <v>69</v>
      </c>
      <c r="G58" s="203"/>
      <c r="H58" s="90"/>
      <c r="I58" s="90"/>
      <c r="J58" s="188"/>
      <c r="K58" s="81">
        <v>52</v>
      </c>
      <c r="L58" s="81">
        <v>16</v>
      </c>
      <c r="M58" s="81">
        <v>7</v>
      </c>
      <c r="N58" s="91">
        <v>2</v>
      </c>
      <c r="O58" s="92">
        <v>0</v>
      </c>
      <c r="P58" s="93">
        <f>N58+O58</f>
        <v>2</v>
      </c>
      <c r="Q58" s="82">
        <f>IFERROR(P58/M58,"-")</f>
        <v>0.28571428571429</v>
      </c>
      <c r="R58" s="81">
        <v>1</v>
      </c>
      <c r="S58" s="81">
        <v>0</v>
      </c>
      <c r="T58" s="82">
        <f>IFERROR(S58/(O58+P58),"-")</f>
        <v>0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1</v>
      </c>
      <c r="BO58" s="120">
        <f>IF(P58=0,"",IF(BN58=0,"",(BN58/P58)))</f>
        <v>0.5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>
        <v>1</v>
      </c>
      <c r="BX58" s="127">
        <f>IF(P58=0,"",IF(BW58=0,"",(BW58/P58)))</f>
        <v>0.5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0</v>
      </c>
      <c r="B59" s="203" t="s">
        <v>201</v>
      </c>
      <c r="C59" s="203"/>
      <c r="D59" s="203" t="s">
        <v>105</v>
      </c>
      <c r="E59" s="203" t="s">
        <v>106</v>
      </c>
      <c r="F59" s="203" t="s">
        <v>76</v>
      </c>
      <c r="G59" s="203" t="s">
        <v>202</v>
      </c>
      <c r="H59" s="90" t="s">
        <v>198</v>
      </c>
      <c r="I59" s="204" t="s">
        <v>203</v>
      </c>
      <c r="J59" s="188">
        <v>150000</v>
      </c>
      <c r="K59" s="81">
        <v>6</v>
      </c>
      <c r="L59" s="81">
        <v>0</v>
      </c>
      <c r="M59" s="81">
        <v>0</v>
      </c>
      <c r="N59" s="91">
        <v>3</v>
      </c>
      <c r="O59" s="92">
        <v>0</v>
      </c>
      <c r="P59" s="93">
        <f>N59+O59</f>
        <v>3</v>
      </c>
      <c r="Q59" s="82" t="str">
        <f>IFERROR(P59/M59,"-")</f>
        <v>-</v>
      </c>
      <c r="R59" s="81">
        <v>1</v>
      </c>
      <c r="S59" s="81">
        <v>0</v>
      </c>
      <c r="T59" s="82">
        <f>IFERROR(S59/(O59+P59),"-")</f>
        <v>0</v>
      </c>
      <c r="U59" s="182">
        <f>IFERROR(J59/SUM(P59:P60),"-")</f>
        <v>50000</v>
      </c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>
        <f>SUM(X59:X60)-SUM(J59:J60)</f>
        <v>-150000</v>
      </c>
      <c r="AB59" s="85">
        <f>SUM(X59:X60)/SUM(J59:J60)</f>
        <v>0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>
        <v>1</v>
      </c>
      <c r="BF59" s="113">
        <f>IF(P59=0,"",IF(BE59=0,"",(BE59/P59)))</f>
        <v>0.33333333333333</v>
      </c>
      <c r="BG59" s="112"/>
      <c r="BH59" s="114">
        <f>IFERROR(BG59/BE59,"-")</f>
        <v>0</v>
      </c>
      <c r="BI59" s="115"/>
      <c r="BJ59" s="116">
        <f>IFERROR(BI59/BE59,"-")</f>
        <v>0</v>
      </c>
      <c r="BK59" s="117"/>
      <c r="BL59" s="117"/>
      <c r="BM59" s="117"/>
      <c r="BN59" s="119">
        <v>1</v>
      </c>
      <c r="BO59" s="120">
        <f>IF(P59=0,"",IF(BN59=0,"",(BN59/P59)))</f>
        <v>0.33333333333333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>
        <v>1</v>
      </c>
      <c r="CG59" s="134">
        <f>IF(P59=0,"",IF(CF59=0,"",(CF59/P59)))</f>
        <v>0.33333333333333</v>
      </c>
      <c r="CH59" s="135">
        <v>1</v>
      </c>
      <c r="CI59" s="136">
        <f>IFERROR(CH59/CF59,"-")</f>
        <v>1</v>
      </c>
      <c r="CJ59" s="137">
        <v>6000</v>
      </c>
      <c r="CK59" s="138">
        <f>IFERROR(CJ59/CF59,"-")</f>
        <v>6000</v>
      </c>
      <c r="CL59" s="139"/>
      <c r="CM59" s="139">
        <v>1</v>
      </c>
      <c r="CN59" s="139"/>
      <c r="CO59" s="140">
        <v>0</v>
      </c>
      <c r="CP59" s="141">
        <v>0</v>
      </c>
      <c r="CQ59" s="141">
        <v>6000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204</v>
      </c>
      <c r="C60" s="203"/>
      <c r="D60" s="203" t="s">
        <v>105</v>
      </c>
      <c r="E60" s="203" t="s">
        <v>106</v>
      </c>
      <c r="F60" s="203" t="s">
        <v>69</v>
      </c>
      <c r="G60" s="203"/>
      <c r="H60" s="90"/>
      <c r="I60" s="90"/>
      <c r="J60" s="188"/>
      <c r="K60" s="81">
        <v>14</v>
      </c>
      <c r="L60" s="81">
        <v>7</v>
      </c>
      <c r="M60" s="81">
        <v>0</v>
      </c>
      <c r="N60" s="91">
        <v>0</v>
      </c>
      <c r="O60" s="92">
        <v>0</v>
      </c>
      <c r="P60" s="93">
        <f>N60+O60</f>
        <v>0</v>
      </c>
      <c r="Q60" s="82" t="str">
        <f>IFERROR(P60/M60,"-")</f>
        <v>-</v>
      </c>
      <c r="R60" s="81">
        <v>0</v>
      </c>
      <c r="S60" s="81">
        <v>0</v>
      </c>
      <c r="T60" s="82" t="str">
        <f>IFERROR(S60/(O60+P60),"-")</f>
        <v>-</v>
      </c>
      <c r="U60" s="182"/>
      <c r="V60" s="84">
        <v>0</v>
      </c>
      <c r="W60" s="82" t="str">
        <f>IF(P60=0,"-",V60/P60)</f>
        <v>-</v>
      </c>
      <c r="X60" s="186">
        <v>0</v>
      </c>
      <c r="Y60" s="187" t="str">
        <f>IFERROR(X60/P60,"-")</f>
        <v>-</v>
      </c>
      <c r="Z60" s="187" t="str">
        <f>IFERROR(X60/V60,"-")</f>
        <v>-</v>
      </c>
      <c r="AA60" s="188"/>
      <c r="AB60" s="85"/>
      <c r="AC60" s="79"/>
      <c r="AD60" s="94"/>
      <c r="AE60" s="95" t="str">
        <f>IF(P60=0,"",IF(AD60=0,"",(AD60/P60)))</f>
        <v/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 t="str">
        <f>IF(P60=0,"",IF(AM60=0,"",(AM60/P60)))</f>
        <v/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 t="str">
        <f>IF(P60=0,"",IF(AV60=0,"",(AV60/P60)))</f>
        <v/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 t="str">
        <f>IF(P60=0,"",IF(BE60=0,"",(BE60/P60)))</f>
        <v/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 t="str">
        <f>IF(P60=0,"",IF(BN60=0,"",(BN60/P60)))</f>
        <v/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 t="str">
        <f>IF(P60=0,"",IF(BW60=0,"",(BW60/P60)))</f>
        <v/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 t="str">
        <f>IF(P60=0,"",IF(CF60=0,"",(CF60/P60)))</f>
        <v/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0.32</v>
      </c>
      <c r="B61" s="203" t="s">
        <v>205</v>
      </c>
      <c r="C61" s="203"/>
      <c r="D61" s="203" t="s">
        <v>206</v>
      </c>
      <c r="E61" s="203" t="s">
        <v>207</v>
      </c>
      <c r="F61" s="203" t="s">
        <v>64</v>
      </c>
      <c r="G61" s="203" t="s">
        <v>65</v>
      </c>
      <c r="H61" s="90" t="s">
        <v>208</v>
      </c>
      <c r="I61" s="204" t="s">
        <v>203</v>
      </c>
      <c r="J61" s="188">
        <v>150000</v>
      </c>
      <c r="K61" s="81">
        <v>0</v>
      </c>
      <c r="L61" s="81">
        <v>0</v>
      </c>
      <c r="M61" s="81">
        <v>0</v>
      </c>
      <c r="N61" s="91">
        <v>11</v>
      </c>
      <c r="O61" s="92">
        <v>0</v>
      </c>
      <c r="P61" s="93">
        <f>N61+O61</f>
        <v>11</v>
      </c>
      <c r="Q61" s="82" t="str">
        <f>IFERROR(P61/M61,"-")</f>
        <v>-</v>
      </c>
      <c r="R61" s="81">
        <v>0</v>
      </c>
      <c r="S61" s="81">
        <v>1</v>
      </c>
      <c r="T61" s="82">
        <f>IFERROR(S61/(O61+P61),"-")</f>
        <v>0.090909090909091</v>
      </c>
      <c r="U61" s="182">
        <f>IFERROR(J61/SUM(P61:P62),"-")</f>
        <v>12500</v>
      </c>
      <c r="V61" s="84">
        <v>1</v>
      </c>
      <c r="W61" s="82">
        <f>IF(P61=0,"-",V61/P61)</f>
        <v>0.090909090909091</v>
      </c>
      <c r="X61" s="186">
        <v>10000</v>
      </c>
      <c r="Y61" s="187">
        <f>IFERROR(X61/P61,"-")</f>
        <v>909.09090909091</v>
      </c>
      <c r="Z61" s="187">
        <f>IFERROR(X61/V61,"-")</f>
        <v>10000</v>
      </c>
      <c r="AA61" s="188">
        <f>SUM(X61:X62)-SUM(J61:J62)</f>
        <v>-102000</v>
      </c>
      <c r="AB61" s="85">
        <f>SUM(X61:X62)/SUM(J61:J62)</f>
        <v>0.32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>
        <v>1</v>
      </c>
      <c r="AN61" s="101">
        <f>IF(P61=0,"",IF(AM61=0,"",(AM61/P61)))</f>
        <v>0.090909090909091</v>
      </c>
      <c r="AO61" s="100"/>
      <c r="AP61" s="102">
        <f>IFERROR(AP61/AM61,"-")</f>
        <v>0</v>
      </c>
      <c r="AQ61" s="103"/>
      <c r="AR61" s="104">
        <f>IFERROR(AQ61/AM61,"-")</f>
        <v>0</v>
      </c>
      <c r="AS61" s="105"/>
      <c r="AT61" s="105"/>
      <c r="AU61" s="105"/>
      <c r="AV61" s="106">
        <v>1</v>
      </c>
      <c r="AW61" s="107">
        <f>IF(P61=0,"",IF(AV61=0,"",(AV61/P61)))</f>
        <v>0.090909090909091</v>
      </c>
      <c r="AX61" s="106"/>
      <c r="AY61" s="108">
        <f>IFERROR(AX61/AV61,"-")</f>
        <v>0</v>
      </c>
      <c r="AZ61" s="109"/>
      <c r="BA61" s="110">
        <f>IFERROR(AZ61/AV61,"-")</f>
        <v>0</v>
      </c>
      <c r="BB61" s="111"/>
      <c r="BC61" s="111"/>
      <c r="BD61" s="111"/>
      <c r="BE61" s="112">
        <v>2</v>
      </c>
      <c r="BF61" s="113">
        <f>IF(P61=0,"",IF(BE61=0,"",(BE61/P61)))</f>
        <v>0.18181818181818</v>
      </c>
      <c r="BG61" s="112"/>
      <c r="BH61" s="114">
        <f>IFERROR(BG61/BE61,"-")</f>
        <v>0</v>
      </c>
      <c r="BI61" s="115"/>
      <c r="BJ61" s="116">
        <f>IFERROR(BI61/BE61,"-")</f>
        <v>0</v>
      </c>
      <c r="BK61" s="117"/>
      <c r="BL61" s="117"/>
      <c r="BM61" s="117"/>
      <c r="BN61" s="119">
        <v>2</v>
      </c>
      <c r="BO61" s="120">
        <f>IF(P61=0,"",IF(BN61=0,"",(BN61/P61)))</f>
        <v>0.18181818181818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>
        <v>4</v>
      </c>
      <c r="BX61" s="127">
        <f>IF(P61=0,"",IF(BW61=0,"",(BW61/P61)))</f>
        <v>0.36363636363636</v>
      </c>
      <c r="BY61" s="128">
        <v>1</v>
      </c>
      <c r="BZ61" s="129">
        <f>IFERROR(BY61/BW61,"-")</f>
        <v>0.25</v>
      </c>
      <c r="CA61" s="130">
        <v>10000</v>
      </c>
      <c r="CB61" s="131">
        <f>IFERROR(CA61/BW61,"-")</f>
        <v>2500</v>
      </c>
      <c r="CC61" s="132"/>
      <c r="CD61" s="132">
        <v>1</v>
      </c>
      <c r="CE61" s="132"/>
      <c r="CF61" s="133">
        <v>1</v>
      </c>
      <c r="CG61" s="134">
        <f>IF(P61=0,"",IF(CF61=0,"",(CF61/P61)))</f>
        <v>0.090909090909091</v>
      </c>
      <c r="CH61" s="135"/>
      <c r="CI61" s="136">
        <f>IFERROR(CH61/CF61,"-")</f>
        <v>0</v>
      </c>
      <c r="CJ61" s="137"/>
      <c r="CK61" s="138">
        <f>IFERROR(CJ61/CF61,"-")</f>
        <v>0</v>
      </c>
      <c r="CL61" s="139"/>
      <c r="CM61" s="139"/>
      <c r="CN61" s="139"/>
      <c r="CO61" s="140">
        <v>1</v>
      </c>
      <c r="CP61" s="141">
        <v>10000</v>
      </c>
      <c r="CQ61" s="141">
        <v>10000</v>
      </c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209</v>
      </c>
      <c r="C62" s="203"/>
      <c r="D62" s="203" t="s">
        <v>206</v>
      </c>
      <c r="E62" s="203" t="s">
        <v>207</v>
      </c>
      <c r="F62" s="203" t="s">
        <v>69</v>
      </c>
      <c r="G62" s="203"/>
      <c r="H62" s="90"/>
      <c r="I62" s="90"/>
      <c r="J62" s="188"/>
      <c r="K62" s="81">
        <v>9</v>
      </c>
      <c r="L62" s="81">
        <v>8</v>
      </c>
      <c r="M62" s="81">
        <v>2</v>
      </c>
      <c r="N62" s="91">
        <v>1</v>
      </c>
      <c r="O62" s="92">
        <v>0</v>
      </c>
      <c r="P62" s="93">
        <f>N62+O62</f>
        <v>1</v>
      </c>
      <c r="Q62" s="82">
        <f>IFERROR(P62/M62,"-")</f>
        <v>0.5</v>
      </c>
      <c r="R62" s="81">
        <v>0</v>
      </c>
      <c r="S62" s="81">
        <v>1</v>
      </c>
      <c r="T62" s="82">
        <f>IFERROR(S62/(O62+P62),"-")</f>
        <v>1</v>
      </c>
      <c r="U62" s="182"/>
      <c r="V62" s="84">
        <v>1</v>
      </c>
      <c r="W62" s="82">
        <f>IF(P62=0,"-",V62/P62)</f>
        <v>1</v>
      </c>
      <c r="X62" s="186">
        <v>38000</v>
      </c>
      <c r="Y62" s="187">
        <f>IFERROR(X62/P62,"-")</f>
        <v>38000</v>
      </c>
      <c r="Z62" s="187">
        <f>IFERROR(X62/V62,"-")</f>
        <v>38000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>
        <v>1</v>
      </c>
      <c r="CG62" s="134">
        <f>IF(P62=0,"",IF(CF62=0,"",(CF62/P62)))</f>
        <v>1</v>
      </c>
      <c r="CH62" s="135">
        <v>1</v>
      </c>
      <c r="CI62" s="136">
        <f>IFERROR(CH62/CF62,"-")</f>
        <v>1</v>
      </c>
      <c r="CJ62" s="137">
        <v>38000</v>
      </c>
      <c r="CK62" s="138">
        <f>IFERROR(CJ62/CF62,"-")</f>
        <v>38000</v>
      </c>
      <c r="CL62" s="139"/>
      <c r="CM62" s="139"/>
      <c r="CN62" s="139">
        <v>1</v>
      </c>
      <c r="CO62" s="140">
        <v>1</v>
      </c>
      <c r="CP62" s="141">
        <v>38000</v>
      </c>
      <c r="CQ62" s="141">
        <v>38000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0.22666666666667</v>
      </c>
      <c r="B63" s="203" t="s">
        <v>210</v>
      </c>
      <c r="C63" s="203"/>
      <c r="D63" s="203" t="s">
        <v>211</v>
      </c>
      <c r="E63" s="203" t="s">
        <v>212</v>
      </c>
      <c r="F63" s="203" t="s">
        <v>103</v>
      </c>
      <c r="G63" s="203" t="s">
        <v>65</v>
      </c>
      <c r="H63" s="90" t="s">
        <v>208</v>
      </c>
      <c r="I63" s="205" t="s">
        <v>199</v>
      </c>
      <c r="J63" s="188">
        <v>150000</v>
      </c>
      <c r="K63" s="81">
        <v>11</v>
      </c>
      <c r="L63" s="81">
        <v>0</v>
      </c>
      <c r="M63" s="81">
        <v>25</v>
      </c>
      <c r="N63" s="91">
        <v>4</v>
      </c>
      <c r="O63" s="92">
        <v>0</v>
      </c>
      <c r="P63" s="93">
        <f>N63+O63</f>
        <v>4</v>
      </c>
      <c r="Q63" s="82">
        <f>IFERROR(P63/M63,"-")</f>
        <v>0.16</v>
      </c>
      <c r="R63" s="81">
        <v>0</v>
      </c>
      <c r="S63" s="81">
        <v>2</v>
      </c>
      <c r="T63" s="82">
        <f>IFERROR(S63/(O63+P63),"-")</f>
        <v>0.5</v>
      </c>
      <c r="U63" s="182">
        <f>IFERROR(J63/SUM(P63:P64),"-")</f>
        <v>30000</v>
      </c>
      <c r="V63" s="84">
        <v>1</v>
      </c>
      <c r="W63" s="82">
        <f>IF(P63=0,"-",V63/P63)</f>
        <v>0.25</v>
      </c>
      <c r="X63" s="186">
        <v>34000</v>
      </c>
      <c r="Y63" s="187">
        <f>IFERROR(X63/P63,"-")</f>
        <v>8500</v>
      </c>
      <c r="Z63" s="187">
        <f>IFERROR(X63/V63,"-")</f>
        <v>34000</v>
      </c>
      <c r="AA63" s="188">
        <f>SUM(X63:X64)-SUM(J63:J64)</f>
        <v>-116000</v>
      </c>
      <c r="AB63" s="85">
        <f>SUM(X63:X64)/SUM(J63:J64)</f>
        <v>0.22666666666667</v>
      </c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>
        <v>3</v>
      </c>
      <c r="BO63" s="120">
        <f>IF(P63=0,"",IF(BN63=0,"",(BN63/P63)))</f>
        <v>0.75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>
        <v>1</v>
      </c>
      <c r="BX63" s="127">
        <f>IF(P63=0,"",IF(BW63=0,"",(BW63/P63)))</f>
        <v>0.25</v>
      </c>
      <c r="BY63" s="128">
        <v>1</v>
      </c>
      <c r="BZ63" s="129">
        <f>IFERROR(BY63/BW63,"-")</f>
        <v>1</v>
      </c>
      <c r="CA63" s="130">
        <v>34000</v>
      </c>
      <c r="CB63" s="131">
        <f>IFERROR(CA63/BW63,"-")</f>
        <v>34000</v>
      </c>
      <c r="CC63" s="132"/>
      <c r="CD63" s="132"/>
      <c r="CE63" s="132">
        <v>1</v>
      </c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1</v>
      </c>
      <c r="CP63" s="141">
        <v>34000</v>
      </c>
      <c r="CQ63" s="141">
        <v>34000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213</v>
      </c>
      <c r="C64" s="203"/>
      <c r="D64" s="203" t="s">
        <v>211</v>
      </c>
      <c r="E64" s="203" t="s">
        <v>212</v>
      </c>
      <c r="F64" s="203" t="s">
        <v>69</v>
      </c>
      <c r="G64" s="203"/>
      <c r="H64" s="90"/>
      <c r="I64" s="90"/>
      <c r="J64" s="188"/>
      <c r="K64" s="81">
        <v>19</v>
      </c>
      <c r="L64" s="81">
        <v>10</v>
      </c>
      <c r="M64" s="81">
        <v>2</v>
      </c>
      <c r="N64" s="91">
        <v>1</v>
      </c>
      <c r="O64" s="92">
        <v>0</v>
      </c>
      <c r="P64" s="93">
        <f>N64+O64</f>
        <v>1</v>
      </c>
      <c r="Q64" s="82">
        <f>IFERROR(P64/M64,"-")</f>
        <v>0.5</v>
      </c>
      <c r="R64" s="81">
        <v>0</v>
      </c>
      <c r="S64" s="81">
        <v>0</v>
      </c>
      <c r="T64" s="82">
        <f>IFERROR(S64/(O64+P64),"-")</f>
        <v>0</v>
      </c>
      <c r="U64" s="182"/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>
        <v>1</v>
      </c>
      <c r="AN64" s="101">
        <f>IF(P64=0,"",IF(AM64=0,"",(AM64/P64)))</f>
        <v>1</v>
      </c>
      <c r="AO64" s="100"/>
      <c r="AP64" s="102">
        <f>IFERROR(AP64/AM64,"-")</f>
        <v>0</v>
      </c>
      <c r="AQ64" s="103"/>
      <c r="AR64" s="104">
        <f>IFERROR(AQ64/AM64,"-")</f>
        <v>0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>
        <f>IF(P64=0,"",IF(BN64=0,"",(BN64/P64)))</f>
        <v>0</v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0</v>
      </c>
      <c r="B65" s="203" t="s">
        <v>214</v>
      </c>
      <c r="C65" s="203"/>
      <c r="D65" s="203" t="s">
        <v>215</v>
      </c>
      <c r="E65" s="203" t="s">
        <v>109</v>
      </c>
      <c r="F65" s="203" t="s">
        <v>103</v>
      </c>
      <c r="G65" s="203" t="s">
        <v>84</v>
      </c>
      <c r="H65" s="90" t="s">
        <v>208</v>
      </c>
      <c r="I65" s="204" t="s">
        <v>178</v>
      </c>
      <c r="J65" s="188">
        <v>150000</v>
      </c>
      <c r="K65" s="81">
        <v>12</v>
      </c>
      <c r="L65" s="81">
        <v>0</v>
      </c>
      <c r="M65" s="81">
        <v>36</v>
      </c>
      <c r="N65" s="91">
        <v>7</v>
      </c>
      <c r="O65" s="92">
        <v>0</v>
      </c>
      <c r="P65" s="93">
        <f>N65+O65</f>
        <v>7</v>
      </c>
      <c r="Q65" s="82">
        <f>IFERROR(P65/M65,"-")</f>
        <v>0.19444444444444</v>
      </c>
      <c r="R65" s="81">
        <v>0</v>
      </c>
      <c r="S65" s="81">
        <v>1</v>
      </c>
      <c r="T65" s="82">
        <f>IFERROR(S65/(O65+P65),"-")</f>
        <v>0.14285714285714</v>
      </c>
      <c r="U65" s="182">
        <f>IFERROR(J65/SUM(P65:P66),"-")</f>
        <v>16666.666666667</v>
      </c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>
        <f>SUM(X65:X66)-SUM(J65:J66)</f>
        <v>-150000</v>
      </c>
      <c r="AB65" s="85">
        <f>SUM(X65:X66)/SUM(J65:J66)</f>
        <v>0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>
        <v>1</v>
      </c>
      <c r="BF65" s="113">
        <f>IF(P65=0,"",IF(BE65=0,"",(BE65/P65)))</f>
        <v>0.14285714285714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>
        <v>1</v>
      </c>
      <c r="BO65" s="120">
        <f>IF(P65=0,"",IF(BN65=0,"",(BN65/P65)))</f>
        <v>0.14285714285714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3</v>
      </c>
      <c r="BX65" s="127">
        <f>IF(P65=0,"",IF(BW65=0,"",(BW65/P65)))</f>
        <v>0.42857142857143</v>
      </c>
      <c r="BY65" s="128">
        <v>1</v>
      </c>
      <c r="BZ65" s="129">
        <f>IFERROR(BY65/BW65,"-")</f>
        <v>0.33333333333333</v>
      </c>
      <c r="CA65" s="130">
        <v>6000</v>
      </c>
      <c r="CB65" s="131">
        <f>IFERROR(CA65/BW65,"-")</f>
        <v>2000</v>
      </c>
      <c r="CC65" s="132"/>
      <c r="CD65" s="132">
        <v>1</v>
      </c>
      <c r="CE65" s="132"/>
      <c r="CF65" s="133">
        <v>2</v>
      </c>
      <c r="CG65" s="134">
        <f>IF(P65=0,"",IF(CF65=0,"",(CF65/P65)))</f>
        <v>0.28571428571429</v>
      </c>
      <c r="CH65" s="135"/>
      <c r="CI65" s="136">
        <f>IFERROR(CH65/CF65,"-")</f>
        <v>0</v>
      </c>
      <c r="CJ65" s="137"/>
      <c r="CK65" s="138">
        <f>IFERROR(CJ65/CF65,"-")</f>
        <v>0</v>
      </c>
      <c r="CL65" s="139"/>
      <c r="CM65" s="139"/>
      <c r="CN65" s="139"/>
      <c r="CO65" s="140">
        <v>0</v>
      </c>
      <c r="CP65" s="141">
        <v>0</v>
      </c>
      <c r="CQ65" s="141">
        <v>6000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216</v>
      </c>
      <c r="C66" s="203"/>
      <c r="D66" s="203" t="s">
        <v>215</v>
      </c>
      <c r="E66" s="203" t="s">
        <v>109</v>
      </c>
      <c r="F66" s="203" t="s">
        <v>69</v>
      </c>
      <c r="G66" s="203"/>
      <c r="H66" s="90"/>
      <c r="I66" s="90"/>
      <c r="J66" s="188"/>
      <c r="K66" s="81">
        <v>18</v>
      </c>
      <c r="L66" s="81">
        <v>14</v>
      </c>
      <c r="M66" s="81">
        <v>3</v>
      </c>
      <c r="N66" s="91">
        <v>2</v>
      </c>
      <c r="O66" s="92">
        <v>0</v>
      </c>
      <c r="P66" s="93">
        <f>N66+O66</f>
        <v>2</v>
      </c>
      <c r="Q66" s="82">
        <f>IFERROR(P66/M66,"-")</f>
        <v>0.66666666666667</v>
      </c>
      <c r="R66" s="81">
        <v>0</v>
      </c>
      <c r="S66" s="81">
        <v>0</v>
      </c>
      <c r="T66" s="82">
        <f>IFERROR(S66/(O66+P66),"-")</f>
        <v>0</v>
      </c>
      <c r="U66" s="182"/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>
        <v>1</v>
      </c>
      <c r="AN66" s="101">
        <f>IF(P66=0,"",IF(AM66=0,"",(AM66/P66)))</f>
        <v>0.5</v>
      </c>
      <c r="AO66" s="100"/>
      <c r="AP66" s="102">
        <f>IFERROR(AP66/AM66,"-")</f>
        <v>0</v>
      </c>
      <c r="AQ66" s="103"/>
      <c r="AR66" s="104">
        <f>IFERROR(AQ66/AM66,"-")</f>
        <v>0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>
        <v>1</v>
      </c>
      <c r="BX66" s="127">
        <f>IF(P66=0,"",IF(BW66=0,"",(BW66/P66)))</f>
        <v>0.5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0</v>
      </c>
      <c r="B67" s="203" t="s">
        <v>217</v>
      </c>
      <c r="C67" s="203"/>
      <c r="D67" s="203" t="s">
        <v>218</v>
      </c>
      <c r="E67" s="203" t="s">
        <v>219</v>
      </c>
      <c r="F67" s="203" t="s">
        <v>64</v>
      </c>
      <c r="G67" s="203" t="s">
        <v>220</v>
      </c>
      <c r="H67" s="90" t="s">
        <v>221</v>
      </c>
      <c r="I67" s="205" t="s">
        <v>222</v>
      </c>
      <c r="J67" s="188">
        <v>120000</v>
      </c>
      <c r="K67" s="81">
        <v>0</v>
      </c>
      <c r="L67" s="81">
        <v>0</v>
      </c>
      <c r="M67" s="81">
        <v>0</v>
      </c>
      <c r="N67" s="91">
        <v>4</v>
      </c>
      <c r="O67" s="92">
        <v>0</v>
      </c>
      <c r="P67" s="93">
        <f>N67+O67</f>
        <v>4</v>
      </c>
      <c r="Q67" s="82" t="str">
        <f>IFERROR(P67/M67,"-")</f>
        <v>-</v>
      </c>
      <c r="R67" s="81">
        <v>0</v>
      </c>
      <c r="S67" s="81">
        <v>0</v>
      </c>
      <c r="T67" s="82">
        <f>IFERROR(S67/(O67+P67),"-")</f>
        <v>0</v>
      </c>
      <c r="U67" s="182">
        <f>IFERROR(J67/SUM(P67:P68),"-")</f>
        <v>30000</v>
      </c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>
        <f>SUM(X67:X68)-SUM(J67:J68)</f>
        <v>-120000</v>
      </c>
      <c r="AB67" s="85">
        <f>SUM(X67:X68)/SUM(J67:J68)</f>
        <v>0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3</v>
      </c>
      <c r="BF67" s="113">
        <f>IF(P67=0,"",IF(BE67=0,"",(BE67/P67)))</f>
        <v>0.75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>
        <v>1</v>
      </c>
      <c r="BO67" s="120">
        <f>IF(P67=0,"",IF(BN67=0,"",(BN67/P67)))</f>
        <v>0.25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223</v>
      </c>
      <c r="C68" s="203"/>
      <c r="D68" s="203" t="s">
        <v>218</v>
      </c>
      <c r="E68" s="203" t="s">
        <v>219</v>
      </c>
      <c r="F68" s="203" t="s">
        <v>69</v>
      </c>
      <c r="G68" s="203"/>
      <c r="H68" s="90"/>
      <c r="I68" s="90"/>
      <c r="J68" s="188"/>
      <c r="K68" s="81">
        <v>6</v>
      </c>
      <c r="L68" s="81">
        <v>5</v>
      </c>
      <c r="M68" s="81">
        <v>4</v>
      </c>
      <c r="N68" s="91">
        <v>0</v>
      </c>
      <c r="O68" s="92">
        <v>0</v>
      </c>
      <c r="P68" s="93">
        <f>N68+O68</f>
        <v>0</v>
      </c>
      <c r="Q68" s="82">
        <f>IFERROR(P68/M68,"-")</f>
        <v>0</v>
      </c>
      <c r="R68" s="81">
        <v>0</v>
      </c>
      <c r="S68" s="81">
        <v>0</v>
      </c>
      <c r="T68" s="82" t="str">
        <f>IFERROR(S68/(O68+P68),"-")</f>
        <v>-</v>
      </c>
      <c r="U68" s="182"/>
      <c r="V68" s="84">
        <v>0</v>
      </c>
      <c r="W68" s="82" t="str">
        <f>IF(P68=0,"-",V68/P68)</f>
        <v>-</v>
      </c>
      <c r="X68" s="186">
        <v>0</v>
      </c>
      <c r="Y68" s="187" t="str">
        <f>IFERROR(X68/P68,"-")</f>
        <v>-</v>
      </c>
      <c r="Z68" s="187" t="str">
        <f>IFERROR(X68/V68,"-")</f>
        <v>-</v>
      </c>
      <c r="AA68" s="188"/>
      <c r="AB68" s="85"/>
      <c r="AC68" s="79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0</v>
      </c>
      <c r="B69" s="203" t="s">
        <v>224</v>
      </c>
      <c r="C69" s="203"/>
      <c r="D69" s="203" t="s">
        <v>225</v>
      </c>
      <c r="E69" s="203" t="s">
        <v>226</v>
      </c>
      <c r="F69" s="203" t="s">
        <v>76</v>
      </c>
      <c r="G69" s="203" t="s">
        <v>220</v>
      </c>
      <c r="H69" s="90" t="s">
        <v>221</v>
      </c>
      <c r="I69" s="204" t="s">
        <v>178</v>
      </c>
      <c r="J69" s="188">
        <v>120000</v>
      </c>
      <c r="K69" s="81">
        <v>4</v>
      </c>
      <c r="L69" s="81">
        <v>0</v>
      </c>
      <c r="M69" s="81">
        <v>0</v>
      </c>
      <c r="N69" s="91">
        <v>2</v>
      </c>
      <c r="O69" s="92">
        <v>0</v>
      </c>
      <c r="P69" s="93">
        <f>N69+O69</f>
        <v>2</v>
      </c>
      <c r="Q69" s="82" t="str">
        <f>IFERROR(P69/M69,"-")</f>
        <v>-</v>
      </c>
      <c r="R69" s="81">
        <v>0</v>
      </c>
      <c r="S69" s="81">
        <v>1</v>
      </c>
      <c r="T69" s="82">
        <f>IFERROR(S69/(O69+P69),"-")</f>
        <v>0.5</v>
      </c>
      <c r="U69" s="182">
        <f>IFERROR(J69/SUM(P69:P70),"-")</f>
        <v>30000</v>
      </c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>
        <f>SUM(X69:X70)-SUM(J69:J70)</f>
        <v>-120000</v>
      </c>
      <c r="AB69" s="85">
        <f>SUM(X69:X70)/SUM(J69:J70)</f>
        <v>0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>
        <v>1</v>
      </c>
      <c r="BO69" s="120">
        <f>IF(P69=0,"",IF(BN69=0,"",(BN69/P69)))</f>
        <v>0.5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>
        <v>1</v>
      </c>
      <c r="BX69" s="127">
        <f>IF(P69=0,"",IF(BW69=0,"",(BW69/P69)))</f>
        <v>0.5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227</v>
      </c>
      <c r="C70" s="203"/>
      <c r="D70" s="203" t="s">
        <v>225</v>
      </c>
      <c r="E70" s="203" t="s">
        <v>226</v>
      </c>
      <c r="F70" s="203" t="s">
        <v>69</v>
      </c>
      <c r="G70" s="203"/>
      <c r="H70" s="90"/>
      <c r="I70" s="90"/>
      <c r="J70" s="188"/>
      <c r="K70" s="81">
        <v>16</v>
      </c>
      <c r="L70" s="81">
        <v>12</v>
      </c>
      <c r="M70" s="81">
        <v>2</v>
      </c>
      <c r="N70" s="91">
        <v>2</v>
      </c>
      <c r="O70" s="92">
        <v>0</v>
      </c>
      <c r="P70" s="93">
        <f>N70+O70</f>
        <v>2</v>
      </c>
      <c r="Q70" s="82">
        <f>IFERROR(P70/M70,"-")</f>
        <v>1</v>
      </c>
      <c r="R70" s="81">
        <v>1</v>
      </c>
      <c r="S70" s="81">
        <v>0</v>
      </c>
      <c r="T70" s="82">
        <f>IFERROR(S70/(O70+P70),"-")</f>
        <v>0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>
        <v>1</v>
      </c>
      <c r="AW70" s="107">
        <f>IF(P70=0,"",IF(AV70=0,"",(AV70/P70)))</f>
        <v>0.5</v>
      </c>
      <c r="AX70" s="106"/>
      <c r="AY70" s="108">
        <f>IFERROR(AX70/AV70,"-")</f>
        <v>0</v>
      </c>
      <c r="AZ70" s="109"/>
      <c r="BA70" s="110">
        <f>IFERROR(AZ70/AV70,"-")</f>
        <v>0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>
        <f>IF(P70=0,"",IF(BN70=0,"",(BN70/P70)))</f>
        <v>0</v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>
        <v>1</v>
      </c>
      <c r="CG70" s="134">
        <f>IF(P70=0,"",IF(CF70=0,"",(CF70/P70)))</f>
        <v>0.5</v>
      </c>
      <c r="CH70" s="135"/>
      <c r="CI70" s="136">
        <f>IFERROR(CH70/CF70,"-")</f>
        <v>0</v>
      </c>
      <c r="CJ70" s="137"/>
      <c r="CK70" s="138">
        <f>IFERROR(CJ70/CF70,"-")</f>
        <v>0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0.375</v>
      </c>
      <c r="B71" s="203" t="s">
        <v>228</v>
      </c>
      <c r="C71" s="203"/>
      <c r="D71" s="203" t="s">
        <v>229</v>
      </c>
      <c r="E71" s="203" t="s">
        <v>230</v>
      </c>
      <c r="F71" s="203" t="s">
        <v>103</v>
      </c>
      <c r="G71" s="203" t="s">
        <v>231</v>
      </c>
      <c r="H71" s="90" t="s">
        <v>198</v>
      </c>
      <c r="I71" s="90" t="s">
        <v>232</v>
      </c>
      <c r="J71" s="188">
        <v>80000</v>
      </c>
      <c r="K71" s="81">
        <v>12</v>
      </c>
      <c r="L71" s="81">
        <v>0</v>
      </c>
      <c r="M71" s="81">
        <v>49</v>
      </c>
      <c r="N71" s="91">
        <v>3</v>
      </c>
      <c r="O71" s="92">
        <v>0</v>
      </c>
      <c r="P71" s="93">
        <f>N71+O71</f>
        <v>3</v>
      </c>
      <c r="Q71" s="82">
        <f>IFERROR(P71/M71,"-")</f>
        <v>0.061224489795918</v>
      </c>
      <c r="R71" s="81">
        <v>1</v>
      </c>
      <c r="S71" s="81">
        <v>1</v>
      </c>
      <c r="T71" s="82">
        <f>IFERROR(S71/(O71+P71),"-")</f>
        <v>0.33333333333333</v>
      </c>
      <c r="U71" s="182">
        <f>IFERROR(J71/SUM(P71:P74),"-")</f>
        <v>10000</v>
      </c>
      <c r="V71" s="84">
        <v>1</v>
      </c>
      <c r="W71" s="82">
        <f>IF(P71=0,"-",V71/P71)</f>
        <v>0.33333333333333</v>
      </c>
      <c r="X71" s="186">
        <v>9000</v>
      </c>
      <c r="Y71" s="187">
        <f>IFERROR(X71/P71,"-")</f>
        <v>3000</v>
      </c>
      <c r="Z71" s="187">
        <f>IFERROR(X71/V71,"-")</f>
        <v>9000</v>
      </c>
      <c r="AA71" s="188">
        <f>SUM(X71:X74)-SUM(J71:J74)</f>
        <v>-50000</v>
      </c>
      <c r="AB71" s="85">
        <f>SUM(X71:X74)/SUM(J71:J74)</f>
        <v>0.375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>
        <v>1</v>
      </c>
      <c r="AN71" s="101">
        <f>IF(P71=0,"",IF(AM71=0,"",(AM71/P71)))</f>
        <v>0.33333333333333</v>
      </c>
      <c r="AO71" s="100"/>
      <c r="AP71" s="102">
        <f>IFERROR(AP71/AM71,"-")</f>
        <v>0</v>
      </c>
      <c r="AQ71" s="103"/>
      <c r="AR71" s="104">
        <f>IFERROR(AQ71/AM71,"-")</f>
        <v>0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2</v>
      </c>
      <c r="BO71" s="120">
        <f>IF(P71=0,"",IF(BN71=0,"",(BN71/P71)))</f>
        <v>0.66666666666667</v>
      </c>
      <c r="BP71" s="121">
        <v>1</v>
      </c>
      <c r="BQ71" s="122">
        <f>IFERROR(BP71/BN71,"-")</f>
        <v>0.5</v>
      </c>
      <c r="BR71" s="123">
        <v>9000</v>
      </c>
      <c r="BS71" s="124">
        <f>IFERROR(BR71/BN71,"-")</f>
        <v>4500</v>
      </c>
      <c r="BT71" s="125"/>
      <c r="BU71" s="125"/>
      <c r="BV71" s="125">
        <v>1</v>
      </c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1</v>
      </c>
      <c r="CP71" s="141">
        <v>9000</v>
      </c>
      <c r="CQ71" s="141">
        <v>9000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233</v>
      </c>
      <c r="C72" s="203"/>
      <c r="D72" s="203" t="s">
        <v>229</v>
      </c>
      <c r="E72" s="203" t="s">
        <v>230</v>
      </c>
      <c r="F72" s="203" t="s">
        <v>69</v>
      </c>
      <c r="G72" s="203"/>
      <c r="H72" s="90"/>
      <c r="I72" s="90"/>
      <c r="J72" s="188"/>
      <c r="K72" s="81">
        <v>11</v>
      </c>
      <c r="L72" s="81">
        <v>9</v>
      </c>
      <c r="M72" s="81">
        <v>8</v>
      </c>
      <c r="N72" s="91">
        <v>2</v>
      </c>
      <c r="O72" s="92">
        <v>0</v>
      </c>
      <c r="P72" s="93">
        <f>N72+O72</f>
        <v>2</v>
      </c>
      <c r="Q72" s="82">
        <f>IFERROR(P72/M72,"-")</f>
        <v>0.25</v>
      </c>
      <c r="R72" s="81">
        <v>0</v>
      </c>
      <c r="S72" s="81">
        <v>1</v>
      </c>
      <c r="T72" s="82">
        <f>IFERROR(S72/(O72+P72),"-")</f>
        <v>0.5</v>
      </c>
      <c r="U72" s="182"/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1</v>
      </c>
      <c r="BF72" s="113">
        <f>IF(P72=0,"",IF(BE72=0,"",(BE72/P72)))</f>
        <v>0.5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>
        <v>1</v>
      </c>
      <c r="BO72" s="120">
        <f>IF(P72=0,"",IF(BN72=0,"",(BN72/P72)))</f>
        <v>0.5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234</v>
      </c>
      <c r="C73" s="203"/>
      <c r="D73" s="203" t="s">
        <v>229</v>
      </c>
      <c r="E73" s="203" t="s">
        <v>230</v>
      </c>
      <c r="F73" s="203" t="s">
        <v>103</v>
      </c>
      <c r="G73" s="203"/>
      <c r="H73" s="90"/>
      <c r="I73" s="90"/>
      <c r="J73" s="188"/>
      <c r="K73" s="81">
        <v>1</v>
      </c>
      <c r="L73" s="81">
        <v>0</v>
      </c>
      <c r="M73" s="81">
        <v>10</v>
      </c>
      <c r="N73" s="91">
        <v>1</v>
      </c>
      <c r="O73" s="92">
        <v>0</v>
      </c>
      <c r="P73" s="93">
        <f>N73+O73</f>
        <v>1</v>
      </c>
      <c r="Q73" s="82">
        <f>IFERROR(P73/M73,"-")</f>
        <v>0.1</v>
      </c>
      <c r="R73" s="81">
        <v>1</v>
      </c>
      <c r="S73" s="81">
        <v>0</v>
      </c>
      <c r="T73" s="82">
        <f>IFERROR(S73/(O73+P73),"-")</f>
        <v>0</v>
      </c>
      <c r="U73" s="182"/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>
        <v>1</v>
      </c>
      <c r="BO73" s="120">
        <f>IF(P73=0,"",IF(BN73=0,"",(BN73/P73)))</f>
        <v>1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235</v>
      </c>
      <c r="C74" s="203"/>
      <c r="D74" s="203" t="s">
        <v>229</v>
      </c>
      <c r="E74" s="203" t="s">
        <v>230</v>
      </c>
      <c r="F74" s="203" t="s">
        <v>69</v>
      </c>
      <c r="G74" s="203"/>
      <c r="H74" s="90"/>
      <c r="I74" s="90"/>
      <c r="J74" s="188"/>
      <c r="K74" s="81">
        <v>15</v>
      </c>
      <c r="L74" s="81">
        <v>12</v>
      </c>
      <c r="M74" s="81">
        <v>2</v>
      </c>
      <c r="N74" s="91">
        <v>2</v>
      </c>
      <c r="O74" s="92">
        <v>0</v>
      </c>
      <c r="P74" s="93">
        <f>N74+O74</f>
        <v>2</v>
      </c>
      <c r="Q74" s="82">
        <f>IFERROR(P74/M74,"-")</f>
        <v>1</v>
      </c>
      <c r="R74" s="81">
        <v>2</v>
      </c>
      <c r="S74" s="81">
        <v>0</v>
      </c>
      <c r="T74" s="82">
        <f>IFERROR(S74/(O74+P74),"-")</f>
        <v>0</v>
      </c>
      <c r="U74" s="182"/>
      <c r="V74" s="84">
        <v>1</v>
      </c>
      <c r="W74" s="82">
        <f>IF(P74=0,"-",V74/P74)</f>
        <v>0.5</v>
      </c>
      <c r="X74" s="186">
        <v>21000</v>
      </c>
      <c r="Y74" s="187">
        <f>IFERROR(X74/P74,"-")</f>
        <v>10500</v>
      </c>
      <c r="Z74" s="187">
        <f>IFERROR(X74/V74,"-")</f>
        <v>21000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/>
      <c r="BO74" s="120">
        <f>IF(P74=0,"",IF(BN74=0,"",(BN74/P74)))</f>
        <v>0</v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>
        <v>1</v>
      </c>
      <c r="BX74" s="127">
        <f>IF(P74=0,"",IF(BW74=0,"",(BW74/P74)))</f>
        <v>0.5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>
        <v>1</v>
      </c>
      <c r="CG74" s="134">
        <f>IF(P74=0,"",IF(CF74=0,"",(CF74/P74)))</f>
        <v>0.5</v>
      </c>
      <c r="CH74" s="135">
        <v>1</v>
      </c>
      <c r="CI74" s="136">
        <f>IFERROR(CH74/CF74,"-")</f>
        <v>1</v>
      </c>
      <c r="CJ74" s="137">
        <v>21000</v>
      </c>
      <c r="CK74" s="138">
        <f>IFERROR(CJ74/CF74,"-")</f>
        <v>21000</v>
      </c>
      <c r="CL74" s="139"/>
      <c r="CM74" s="139"/>
      <c r="CN74" s="139">
        <v>1</v>
      </c>
      <c r="CO74" s="140">
        <v>1</v>
      </c>
      <c r="CP74" s="141">
        <v>21000</v>
      </c>
      <c r="CQ74" s="141">
        <v>21000</v>
      </c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30"/>
      <c r="B75" s="87"/>
      <c r="C75" s="88"/>
      <c r="D75" s="88"/>
      <c r="E75" s="88"/>
      <c r="F75" s="89"/>
      <c r="G75" s="90"/>
      <c r="H75" s="90"/>
      <c r="I75" s="90"/>
      <c r="J75" s="192"/>
      <c r="K75" s="34"/>
      <c r="L75" s="34"/>
      <c r="M75" s="31"/>
      <c r="N75" s="23"/>
      <c r="O75" s="23"/>
      <c r="P75" s="23"/>
      <c r="Q75" s="33"/>
      <c r="R75" s="32"/>
      <c r="S75" s="23"/>
      <c r="T75" s="32"/>
      <c r="U75" s="183"/>
      <c r="V75" s="25"/>
      <c r="W75" s="25"/>
      <c r="X75" s="189"/>
      <c r="Y75" s="189"/>
      <c r="Z75" s="189"/>
      <c r="AA75" s="189"/>
      <c r="AB75" s="33"/>
      <c r="AC75" s="59"/>
      <c r="AD75" s="63"/>
      <c r="AE75" s="64"/>
      <c r="AF75" s="63"/>
      <c r="AG75" s="67"/>
      <c r="AH75" s="68"/>
      <c r="AI75" s="69"/>
      <c r="AJ75" s="70"/>
      <c r="AK75" s="70"/>
      <c r="AL75" s="70"/>
      <c r="AM75" s="63"/>
      <c r="AN75" s="64"/>
      <c r="AO75" s="63"/>
      <c r="AP75" s="67"/>
      <c r="AQ75" s="68"/>
      <c r="AR75" s="69"/>
      <c r="AS75" s="70"/>
      <c r="AT75" s="70"/>
      <c r="AU75" s="70"/>
      <c r="AV75" s="63"/>
      <c r="AW75" s="64"/>
      <c r="AX75" s="63"/>
      <c r="AY75" s="67"/>
      <c r="AZ75" s="68"/>
      <c r="BA75" s="69"/>
      <c r="BB75" s="70"/>
      <c r="BC75" s="70"/>
      <c r="BD75" s="70"/>
      <c r="BE75" s="63"/>
      <c r="BF75" s="64"/>
      <c r="BG75" s="63"/>
      <c r="BH75" s="67"/>
      <c r="BI75" s="68"/>
      <c r="BJ75" s="69"/>
      <c r="BK75" s="70"/>
      <c r="BL75" s="70"/>
      <c r="BM75" s="70"/>
      <c r="BN75" s="65"/>
      <c r="BO75" s="66"/>
      <c r="BP75" s="63"/>
      <c r="BQ75" s="67"/>
      <c r="BR75" s="68"/>
      <c r="BS75" s="69"/>
      <c r="BT75" s="70"/>
      <c r="BU75" s="70"/>
      <c r="BV75" s="70"/>
      <c r="BW75" s="65"/>
      <c r="BX75" s="66"/>
      <c r="BY75" s="63"/>
      <c r="BZ75" s="67"/>
      <c r="CA75" s="68"/>
      <c r="CB75" s="69"/>
      <c r="CC75" s="70"/>
      <c r="CD75" s="70"/>
      <c r="CE75" s="70"/>
      <c r="CF75" s="65"/>
      <c r="CG75" s="66"/>
      <c r="CH75" s="63"/>
      <c r="CI75" s="67"/>
      <c r="CJ75" s="68"/>
      <c r="CK75" s="69"/>
      <c r="CL75" s="70"/>
      <c r="CM75" s="70"/>
      <c r="CN75" s="70"/>
      <c r="CO75" s="71"/>
      <c r="CP75" s="68"/>
      <c r="CQ75" s="68"/>
      <c r="CR75" s="68"/>
      <c r="CS75" s="72"/>
    </row>
    <row r="76" spans="1:98">
      <c r="A76" s="30"/>
      <c r="B76" s="37"/>
      <c r="C76" s="21"/>
      <c r="D76" s="21"/>
      <c r="E76" s="21"/>
      <c r="F76" s="22"/>
      <c r="G76" s="36"/>
      <c r="H76" s="36"/>
      <c r="I76" s="75"/>
      <c r="J76" s="193"/>
      <c r="K76" s="34"/>
      <c r="L76" s="34"/>
      <c r="M76" s="31"/>
      <c r="N76" s="23"/>
      <c r="O76" s="23"/>
      <c r="P76" s="23"/>
      <c r="Q76" s="33"/>
      <c r="R76" s="32"/>
      <c r="S76" s="23"/>
      <c r="T76" s="32"/>
      <c r="U76" s="183"/>
      <c r="V76" s="25"/>
      <c r="W76" s="25"/>
      <c r="X76" s="189"/>
      <c r="Y76" s="189"/>
      <c r="Z76" s="189"/>
      <c r="AA76" s="189"/>
      <c r="AB76" s="33"/>
      <c r="AC76" s="61"/>
      <c r="AD76" s="63"/>
      <c r="AE76" s="64"/>
      <c r="AF76" s="63"/>
      <c r="AG76" s="67"/>
      <c r="AH76" s="68"/>
      <c r="AI76" s="69"/>
      <c r="AJ76" s="70"/>
      <c r="AK76" s="70"/>
      <c r="AL76" s="70"/>
      <c r="AM76" s="63"/>
      <c r="AN76" s="64"/>
      <c r="AO76" s="63"/>
      <c r="AP76" s="67"/>
      <c r="AQ76" s="68"/>
      <c r="AR76" s="69"/>
      <c r="AS76" s="70"/>
      <c r="AT76" s="70"/>
      <c r="AU76" s="70"/>
      <c r="AV76" s="63"/>
      <c r="AW76" s="64"/>
      <c r="AX76" s="63"/>
      <c r="AY76" s="67"/>
      <c r="AZ76" s="68"/>
      <c r="BA76" s="69"/>
      <c r="BB76" s="70"/>
      <c r="BC76" s="70"/>
      <c r="BD76" s="70"/>
      <c r="BE76" s="63"/>
      <c r="BF76" s="64"/>
      <c r="BG76" s="63"/>
      <c r="BH76" s="67"/>
      <c r="BI76" s="68"/>
      <c r="BJ76" s="69"/>
      <c r="BK76" s="70"/>
      <c r="BL76" s="70"/>
      <c r="BM76" s="70"/>
      <c r="BN76" s="65"/>
      <c r="BO76" s="66"/>
      <c r="BP76" s="63"/>
      <c r="BQ76" s="67"/>
      <c r="BR76" s="68"/>
      <c r="BS76" s="69"/>
      <c r="BT76" s="70"/>
      <c r="BU76" s="70"/>
      <c r="BV76" s="70"/>
      <c r="BW76" s="65"/>
      <c r="BX76" s="66"/>
      <c r="BY76" s="63"/>
      <c r="BZ76" s="67"/>
      <c r="CA76" s="68"/>
      <c r="CB76" s="69"/>
      <c r="CC76" s="70"/>
      <c r="CD76" s="70"/>
      <c r="CE76" s="70"/>
      <c r="CF76" s="65"/>
      <c r="CG76" s="66"/>
      <c r="CH76" s="63"/>
      <c r="CI76" s="67"/>
      <c r="CJ76" s="68"/>
      <c r="CK76" s="69"/>
      <c r="CL76" s="70"/>
      <c r="CM76" s="70"/>
      <c r="CN76" s="70"/>
      <c r="CO76" s="71"/>
      <c r="CP76" s="68"/>
      <c r="CQ76" s="68"/>
      <c r="CR76" s="68"/>
      <c r="CS76" s="72"/>
    </row>
    <row r="77" spans="1:98">
      <c r="A77" s="19">
        <f>AB77</f>
        <v>0.75916967509025</v>
      </c>
      <c r="B77" s="39"/>
      <c r="C77" s="39"/>
      <c r="D77" s="39"/>
      <c r="E77" s="39"/>
      <c r="F77" s="39"/>
      <c r="G77" s="40" t="s">
        <v>236</v>
      </c>
      <c r="H77" s="40"/>
      <c r="I77" s="40"/>
      <c r="J77" s="190">
        <f>SUM(J6:J76)</f>
        <v>2770000</v>
      </c>
      <c r="K77" s="41">
        <f>SUM(K6:K76)</f>
        <v>768</v>
      </c>
      <c r="L77" s="41">
        <f>SUM(L6:L76)</f>
        <v>291</v>
      </c>
      <c r="M77" s="41">
        <f>SUM(M6:M76)</f>
        <v>644</v>
      </c>
      <c r="N77" s="41">
        <f>SUM(N6:N76)</f>
        <v>163</v>
      </c>
      <c r="O77" s="41">
        <f>SUM(O6:O76)</f>
        <v>0</v>
      </c>
      <c r="P77" s="41">
        <f>SUM(P6:P76)</f>
        <v>163</v>
      </c>
      <c r="Q77" s="42">
        <f>IFERROR(P77/M77,"-")</f>
        <v>0.25310559006211</v>
      </c>
      <c r="R77" s="78">
        <f>SUM(R6:R76)</f>
        <v>19</v>
      </c>
      <c r="S77" s="78">
        <f>SUM(S6:S76)</f>
        <v>25</v>
      </c>
      <c r="T77" s="42">
        <f>IFERROR(R77/P77,"-")</f>
        <v>0.11656441717791</v>
      </c>
      <c r="U77" s="184">
        <f>IFERROR(J77/P77,"-")</f>
        <v>16993.865030675</v>
      </c>
      <c r="V77" s="44">
        <f>SUM(V6:V76)</f>
        <v>22</v>
      </c>
      <c r="W77" s="42">
        <f>IFERROR(V77/P77,"-")</f>
        <v>0.13496932515337</v>
      </c>
      <c r="X77" s="190">
        <f>SUM(X6:X76)</f>
        <v>2102900</v>
      </c>
      <c r="Y77" s="190">
        <f>IFERROR(X77/P77,"-")</f>
        <v>12901.226993865</v>
      </c>
      <c r="Z77" s="190">
        <f>IFERROR(X77/V77,"-")</f>
        <v>95586.363636364</v>
      </c>
      <c r="AA77" s="190">
        <f>X77-J77</f>
        <v>-667100</v>
      </c>
      <c r="AB77" s="47">
        <f>X77/J77</f>
        <v>0.75916967509025</v>
      </c>
      <c r="AC77" s="60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6"/>
    <mergeCell ref="J22:J26"/>
    <mergeCell ref="U22:U26"/>
    <mergeCell ref="AA22:AA26"/>
    <mergeCell ref="AB22:AB26"/>
    <mergeCell ref="A27:A31"/>
    <mergeCell ref="J27:J31"/>
    <mergeCell ref="U27:U31"/>
    <mergeCell ref="AA27:AA31"/>
    <mergeCell ref="AB27:AB31"/>
    <mergeCell ref="A32:A36"/>
    <mergeCell ref="J32:J36"/>
    <mergeCell ref="U32:U36"/>
    <mergeCell ref="AA32:AA36"/>
    <mergeCell ref="AB32:AB36"/>
    <mergeCell ref="A37:A40"/>
    <mergeCell ref="J37:J40"/>
    <mergeCell ref="U37:U40"/>
    <mergeCell ref="AA37:AA40"/>
    <mergeCell ref="AB37:AB40"/>
    <mergeCell ref="A41:A56"/>
    <mergeCell ref="J41:J56"/>
    <mergeCell ref="U41:U56"/>
    <mergeCell ref="AA41:AA56"/>
    <mergeCell ref="AB41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4"/>
    <mergeCell ref="J71:J74"/>
    <mergeCell ref="U71:U74"/>
    <mergeCell ref="AA71:AA74"/>
    <mergeCell ref="AB71:AB74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237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0.0045</v>
      </c>
      <c r="B6" s="203" t="s">
        <v>238</v>
      </c>
      <c r="C6" s="203" t="s">
        <v>239</v>
      </c>
      <c r="D6" s="203" t="s">
        <v>229</v>
      </c>
      <c r="E6" s="203" t="s">
        <v>230</v>
      </c>
      <c r="F6" s="203" t="s">
        <v>119</v>
      </c>
      <c r="G6" s="203" t="s">
        <v>240</v>
      </c>
      <c r="H6" s="90" t="s">
        <v>241</v>
      </c>
      <c r="I6" s="205" t="s">
        <v>242</v>
      </c>
      <c r="J6" s="188">
        <v>200000</v>
      </c>
      <c r="K6" s="81">
        <v>46</v>
      </c>
      <c r="L6" s="81">
        <v>0</v>
      </c>
      <c r="M6" s="81">
        <v>121</v>
      </c>
      <c r="N6" s="91">
        <v>9</v>
      </c>
      <c r="O6" s="92">
        <v>0</v>
      </c>
      <c r="P6" s="93">
        <f>N6+O6</f>
        <v>9</v>
      </c>
      <c r="Q6" s="82">
        <f>IFERROR(P6/M6,"-")</f>
        <v>0.074380165289256</v>
      </c>
      <c r="R6" s="81">
        <v>4</v>
      </c>
      <c r="S6" s="81">
        <v>2</v>
      </c>
      <c r="T6" s="82">
        <f>IFERROR(S6/(O6+P6),"-")</f>
        <v>0.22222222222222</v>
      </c>
      <c r="U6" s="182">
        <f>IFERROR(J6/SUM(P6:P7),"-")</f>
        <v>11764.705882353</v>
      </c>
      <c r="V6" s="84">
        <v>1</v>
      </c>
      <c r="W6" s="82">
        <f>IF(P6=0,"-",V6/P6)</f>
        <v>0.11111111111111</v>
      </c>
      <c r="X6" s="186">
        <v>900</v>
      </c>
      <c r="Y6" s="187">
        <f>IFERROR(X6/P6,"-")</f>
        <v>100</v>
      </c>
      <c r="Z6" s="187">
        <f>IFERROR(X6/V6,"-")</f>
        <v>900</v>
      </c>
      <c r="AA6" s="188">
        <f>SUM(X6:X7)-SUM(J6:J7)</f>
        <v>-199100</v>
      </c>
      <c r="AB6" s="85">
        <f>SUM(X6:X7)/SUM(J6:J7)</f>
        <v>0.0045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0.22222222222222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0.33333333333333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0.33333333333333</v>
      </c>
      <c r="BP6" s="121">
        <v>1</v>
      </c>
      <c r="BQ6" s="122">
        <f>IFERROR(BP6/BN6,"-")</f>
        <v>0.33333333333333</v>
      </c>
      <c r="BR6" s="123">
        <v>900</v>
      </c>
      <c r="BS6" s="124">
        <f>IFERROR(BR6/BN6,"-")</f>
        <v>300</v>
      </c>
      <c r="BT6" s="125">
        <v>1</v>
      </c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1</v>
      </c>
      <c r="CG6" s="134">
        <f>IF(P6=0,"",IF(CF6=0,"",(CF6/P6)))</f>
        <v>0.11111111111111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1</v>
      </c>
      <c r="CP6" s="141">
        <v>900</v>
      </c>
      <c r="CQ6" s="141">
        <v>900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243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59</v>
      </c>
      <c r="L7" s="81">
        <v>48</v>
      </c>
      <c r="M7" s="81">
        <v>30</v>
      </c>
      <c r="N7" s="91">
        <v>8</v>
      </c>
      <c r="O7" s="92">
        <v>0</v>
      </c>
      <c r="P7" s="93">
        <f>N7+O7</f>
        <v>8</v>
      </c>
      <c r="Q7" s="82">
        <f>IFERROR(P7/M7,"-")</f>
        <v>0.26666666666667</v>
      </c>
      <c r="R7" s="81">
        <v>2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0.125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0.125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0.125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0.125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0.84444444444444</v>
      </c>
      <c r="B8" s="203" t="s">
        <v>244</v>
      </c>
      <c r="C8" s="203" t="s">
        <v>245</v>
      </c>
      <c r="D8" s="203" t="s">
        <v>246</v>
      </c>
      <c r="E8" s="203" t="s">
        <v>247</v>
      </c>
      <c r="F8" s="203" t="s">
        <v>119</v>
      </c>
      <c r="G8" s="203" t="s">
        <v>248</v>
      </c>
      <c r="H8" s="90" t="s">
        <v>249</v>
      </c>
      <c r="I8" s="90" t="s">
        <v>169</v>
      </c>
      <c r="J8" s="188">
        <v>225000</v>
      </c>
      <c r="K8" s="81">
        <v>15</v>
      </c>
      <c r="L8" s="81">
        <v>0</v>
      </c>
      <c r="M8" s="81">
        <v>155</v>
      </c>
      <c r="N8" s="91">
        <v>6</v>
      </c>
      <c r="O8" s="92">
        <v>1</v>
      </c>
      <c r="P8" s="93">
        <f>N8+O8</f>
        <v>7</v>
      </c>
      <c r="Q8" s="82">
        <f>IFERROR(P8/M8,"-")</f>
        <v>0.045161290322581</v>
      </c>
      <c r="R8" s="81">
        <v>2</v>
      </c>
      <c r="S8" s="81">
        <v>1</v>
      </c>
      <c r="T8" s="82">
        <f>IFERROR(S8/(O8+P8),"-")</f>
        <v>0.125</v>
      </c>
      <c r="U8" s="182">
        <f>IFERROR(J8/SUM(P8:P11),"-")</f>
        <v>18750</v>
      </c>
      <c r="V8" s="84">
        <v>1</v>
      </c>
      <c r="W8" s="82">
        <f>IF(P8=0,"-",V8/P8)</f>
        <v>0.14285714285714</v>
      </c>
      <c r="X8" s="186">
        <v>190000</v>
      </c>
      <c r="Y8" s="187">
        <f>IFERROR(X8/P8,"-")</f>
        <v>27142.857142857</v>
      </c>
      <c r="Z8" s="187">
        <f>IFERROR(X8/V8,"-")</f>
        <v>190000</v>
      </c>
      <c r="AA8" s="188">
        <f>SUM(X8:X11)-SUM(J8:J11)</f>
        <v>-35000</v>
      </c>
      <c r="AB8" s="85">
        <f>SUM(X8:X11)/SUM(J8:J11)</f>
        <v>0.84444444444444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0.14285714285714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0.42857142857143</v>
      </c>
      <c r="BP8" s="121">
        <v>1</v>
      </c>
      <c r="BQ8" s="122">
        <f>IFERROR(BP8/BN8,"-")</f>
        <v>0.33333333333333</v>
      </c>
      <c r="BR8" s="123">
        <v>190000</v>
      </c>
      <c r="BS8" s="124">
        <f>IFERROR(BR8/BN8,"-")</f>
        <v>63333.333333333</v>
      </c>
      <c r="BT8" s="125"/>
      <c r="BU8" s="125"/>
      <c r="BV8" s="125">
        <v>1</v>
      </c>
      <c r="BW8" s="126">
        <v>3</v>
      </c>
      <c r="BX8" s="127">
        <f>IF(P8=0,"",IF(BW8=0,"",(BW8/P8)))</f>
        <v>0.42857142857143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190000</v>
      </c>
      <c r="CQ8" s="141">
        <v>190000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250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14</v>
      </c>
      <c r="L9" s="81">
        <v>8</v>
      </c>
      <c r="M9" s="81">
        <v>3</v>
      </c>
      <c r="N9" s="91">
        <v>0</v>
      </c>
      <c r="O9" s="92">
        <v>0</v>
      </c>
      <c r="P9" s="93">
        <f>N9+O9</f>
        <v>0</v>
      </c>
      <c r="Q9" s="82">
        <f>IFERROR(P9/M9,"-")</f>
        <v>0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251</v>
      </c>
      <c r="C10" s="203" t="s">
        <v>245</v>
      </c>
      <c r="D10" s="203" t="s">
        <v>252</v>
      </c>
      <c r="E10" s="203" t="s">
        <v>253</v>
      </c>
      <c r="F10" s="203" t="s">
        <v>119</v>
      </c>
      <c r="G10" s="203" t="s">
        <v>248</v>
      </c>
      <c r="H10" s="90" t="s">
        <v>249</v>
      </c>
      <c r="I10" s="90"/>
      <c r="J10" s="188"/>
      <c r="K10" s="81">
        <v>3</v>
      </c>
      <c r="L10" s="81">
        <v>0</v>
      </c>
      <c r="M10" s="81">
        <v>165</v>
      </c>
      <c r="N10" s="91">
        <v>1</v>
      </c>
      <c r="O10" s="92">
        <v>0</v>
      </c>
      <c r="P10" s="93">
        <f>N10+O10</f>
        <v>1</v>
      </c>
      <c r="Q10" s="82">
        <f>IFERROR(P10/M10,"-")</f>
        <v>0.0060606060606061</v>
      </c>
      <c r="R10" s="81">
        <v>0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1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254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18</v>
      </c>
      <c r="L11" s="81">
        <v>12</v>
      </c>
      <c r="M11" s="81">
        <v>6</v>
      </c>
      <c r="N11" s="91">
        <v>4</v>
      </c>
      <c r="O11" s="92">
        <v>0</v>
      </c>
      <c r="P11" s="93">
        <f>N11+O11</f>
        <v>4</v>
      </c>
      <c r="Q11" s="82">
        <f>IFERROR(P11/M11,"-")</f>
        <v>0.66666666666667</v>
      </c>
      <c r="R11" s="81">
        <v>1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4</v>
      </c>
      <c r="BO11" s="120">
        <f>IF(P11=0,"",IF(BN11=0,"",(BN11/P11)))</f>
        <v>1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0.44917647058824</v>
      </c>
      <c r="B14" s="39"/>
      <c r="C14" s="39"/>
      <c r="D14" s="39"/>
      <c r="E14" s="39"/>
      <c r="F14" s="39"/>
      <c r="G14" s="40" t="s">
        <v>255</v>
      </c>
      <c r="H14" s="40"/>
      <c r="I14" s="40"/>
      <c r="J14" s="190">
        <f>SUM(J6:J13)</f>
        <v>425000</v>
      </c>
      <c r="K14" s="41">
        <f>SUM(K6:K13)</f>
        <v>155</v>
      </c>
      <c r="L14" s="41">
        <f>SUM(L6:L13)</f>
        <v>68</v>
      </c>
      <c r="M14" s="41">
        <f>SUM(M6:M13)</f>
        <v>480</v>
      </c>
      <c r="N14" s="41">
        <f>SUM(N6:N13)</f>
        <v>28</v>
      </c>
      <c r="O14" s="41">
        <f>SUM(O6:O13)</f>
        <v>1</v>
      </c>
      <c r="P14" s="41">
        <f>SUM(P6:P13)</f>
        <v>29</v>
      </c>
      <c r="Q14" s="42">
        <f>IFERROR(P14/M14,"-")</f>
        <v>0.060416666666667</v>
      </c>
      <c r="R14" s="78">
        <f>SUM(R6:R13)</f>
        <v>9</v>
      </c>
      <c r="S14" s="78">
        <f>SUM(S6:S13)</f>
        <v>3</v>
      </c>
      <c r="T14" s="42">
        <f>IFERROR(R14/P14,"-")</f>
        <v>0.31034482758621</v>
      </c>
      <c r="U14" s="184">
        <f>IFERROR(J14/P14,"-")</f>
        <v>14655.172413793</v>
      </c>
      <c r="V14" s="44">
        <f>SUM(V6:V13)</f>
        <v>2</v>
      </c>
      <c r="W14" s="42">
        <f>IFERROR(V14/P14,"-")</f>
        <v>0.068965517241379</v>
      </c>
      <c r="X14" s="190">
        <f>SUM(X6:X13)</f>
        <v>190900</v>
      </c>
      <c r="Y14" s="190">
        <f>IFERROR(X14/P14,"-")</f>
        <v>6582.7586206897</v>
      </c>
      <c r="Z14" s="190">
        <f>IFERROR(X14/V14,"-")</f>
        <v>95450</v>
      </c>
      <c r="AA14" s="190">
        <f>X14-J14</f>
        <v>-234100</v>
      </c>
      <c r="AB14" s="47">
        <f>X14/J14</f>
        <v>0.44917647058824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1"/>
    <mergeCell ref="J8:J11"/>
    <mergeCell ref="U8:U11"/>
    <mergeCell ref="AA8:AA11"/>
    <mergeCell ref="AB8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