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<sst xmlns="http://schemas.openxmlformats.org/spreadsheetml/2006/main" uniqueCount="255">
  <si>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</si>
  <si>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</si>
  <si>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</si>
  <si>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</si>
  <si>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</si>
  <si>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</si>
  <si>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</si>
  <si>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</si>
  <si>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</si>
  <si>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</si>
  <si>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</si>
  <si>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</si>
  <si>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</si>
  <si>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</si>
  <si>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</si>
  <si>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</si>
  <si>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</si>
  <si>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</si>
  <si>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</si>
  <si>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</si>
  <si>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</si>
  <si>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</si>
  <si>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</si>
  <si>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</si>
  <si>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</si>
  <si>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</si>
  <si>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</si>
  <si>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</si>
  <si>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</si>
  <si>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</si>
  <si>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</si>
  <si>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</si>
  <si>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</si>
  <si>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</si>
  <si>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</si>
  <si>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</si>
  <si>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</si>
  <si>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</si>
  <si>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</si>
  <si>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</si>
  <si>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</si>
  <si>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</si>
  <si>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</si>
  <si>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</si>
  <si>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</si>
  <si>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</si>
  <si>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</si>
  <si>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</si>
  <si>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</si>
  <si>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</si>
  <si>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</si>
  <si>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</si>
  <si>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</si>
  <si>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</si>
  <si>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</si>
  <si>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</si>
  <si>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</si>
  <si>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</si>
  <si>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</si>
  <si>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</si>
  <si>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ln_ink1041</t>
  </si>
  <si>
    <t>右女9版(ヘスティア)(LINEver)（高宮菜々子）</t>
  </si>
  <si>
    <t>学生いませんギャルもいません熟女熟女熟女熟女(LINEver)</t>
  </si>
  <si>
    <t>line</t>
  </si>
  <si>
    <t>サンスポ関東</t>
  </si>
  <si>
    <t>全5段つかみ15段</t>
  </si>
  <si>
    <t>1～15日</t>
  </si>
  <si>
    <t>ic3980</t>
  </si>
  <si>
    <t>空電</t>
  </si>
  <si>
    <t>ln_ink1042</t>
  </si>
  <si>
    <t>半5段つかみ15段</t>
  </si>
  <si>
    <t>ic3981</t>
  </si>
  <si>
    <t>ic3982</t>
  </si>
  <si>
    <t>老人ホーム版（--）</t>
  </si>
  <si>
    <t>お相手待ちの女性が出ました</t>
  </si>
  <si>
    <t>lp03</t>
  </si>
  <si>
    <t>16～31日</t>
  </si>
  <si>
    <t>ic3983</t>
  </si>
  <si>
    <t>ic3984</t>
  </si>
  <si>
    <t>ic3985</t>
  </si>
  <si>
    <t>ln_ink1043</t>
  </si>
  <si>
    <t>サンスポ関西</t>
  </si>
  <si>
    <t>ic3986</t>
  </si>
  <si>
    <t>ln_ink1044</t>
  </si>
  <si>
    <t>ic3987</t>
  </si>
  <si>
    <t>ic3988</t>
  </si>
  <si>
    <t>ic3989</t>
  </si>
  <si>
    <t>ic3990</t>
  </si>
  <si>
    <t>ic3991</t>
  </si>
  <si>
    <t>ic3992</t>
  </si>
  <si>
    <t>デリヘル版3（高宮菜々子）</t>
  </si>
  <si>
    <t>70歳までの出会いお手伝い</t>
  </si>
  <si>
    <t>デイリースポーツ関西</t>
  </si>
  <si>
    <t>全5段・半5段つかみスライド</t>
  </si>
  <si>
    <t>9/1～</t>
  </si>
  <si>
    <t>ln_ink1045</t>
  </si>
  <si>
    <t>雑誌版SPA(LINEver)（藤井レイラ）</t>
  </si>
  <si>
    <t>マカより効果的エロい熟女が誘ってくる魅力的なサイト</t>
  </si>
  <si>
    <t>ic3993</t>
  </si>
  <si>
    <t>新書籍版2（晶エリー）</t>
  </si>
  <si>
    <t>ln_ink1046</t>
  </si>
  <si>
    <t>老人ホーム版(LINEver)（--）</t>
  </si>
  <si>
    <t>お相手待ちの女性が出ました(LINEver)</t>
  </si>
  <si>
    <t>ic3994</t>
  </si>
  <si>
    <t>雑誌版SPA（藤井レイラ）</t>
  </si>
  <si>
    <t>ic3995</t>
  </si>
  <si>
    <t>(空電共通)</t>
  </si>
  <si>
    <t>ln_ink1047</t>
  </si>
  <si>
    <t>右女9版(ヘスティア)(LINEver)（藤井レイラ）</t>
  </si>
  <si>
    <t>スポニチ関西</t>
  </si>
  <si>
    <t>半2段つかみ20段保証</t>
  </si>
  <si>
    <t>20段保証</t>
  </si>
  <si>
    <t>ic3996</t>
  </si>
  <si>
    <t>求人風（高宮菜々子）</t>
  </si>
  <si>
    <t>「出会い不足解消に〇〇」</t>
  </si>
  <si>
    <t>ln_ink1048</t>
  </si>
  <si>
    <t>再婚&amp;理解者版(LINEver)（高宮菜々子）</t>
  </si>
  <si>
    <t>再婚&amp;理解者(LINEver)</t>
  </si>
  <si>
    <t>ic3997</t>
  </si>
  <si>
    <t>ic3998</t>
  </si>
  <si>
    <t>ln_ink1049</t>
  </si>
  <si>
    <t>低評価レビュー版(LINEver)（複数）</t>
  </si>
  <si>
    <t>いただいた低評価のご意見にお答えします。</t>
  </si>
  <si>
    <t>スポーツ報知関東</t>
  </si>
  <si>
    <t>半2段つかみ10段保証</t>
  </si>
  <si>
    <t>10段保証</t>
  </si>
  <si>
    <t>ic3999</t>
  </si>
  <si>
    <t>再婚&amp;理解者版（高宮菜々子）</t>
  </si>
  <si>
    <t>再婚&amp;理解者</t>
  </si>
  <si>
    <t>ln_ink1050</t>
  </si>
  <si>
    <t>ic4000</t>
  </si>
  <si>
    <t>興奮版（高宮菜々子）</t>
  </si>
  <si>
    <t>学生いませんギャルもいません熟女熟女熟女熟女</t>
  </si>
  <si>
    <t>ic4001</t>
  </si>
  <si>
    <t>ln_ink1051</t>
  </si>
  <si>
    <t>ニッカン関西</t>
  </si>
  <si>
    <t>1～10日</t>
  </si>
  <si>
    <t>ic4002</t>
  </si>
  <si>
    <t>旧デイリー風（高宮菜々子）</t>
  </si>
  <si>
    <t>11～20日</t>
  </si>
  <si>
    <t>ln_ink1052</t>
  </si>
  <si>
    <t>21～31日</t>
  </si>
  <si>
    <t>ic4003</t>
  </si>
  <si>
    <t>ln_ink1053</t>
  </si>
  <si>
    <t>雑誌版SPA(LINEver)（晶エリー）</t>
  </si>
  <si>
    <t>え?LINEでこんなに出会えんのダメ元で始めたはずが</t>
  </si>
  <si>
    <t>ニッカン西部</t>
  </si>
  <si>
    <t>ic4004</t>
  </si>
  <si>
    <t>胸の上広告版（藤井レイラ）</t>
  </si>
  <si>
    <t>ln_ink1054</t>
  </si>
  <si>
    <t>電話orライン１(LINEver)（複数）</t>
  </si>
  <si>
    <t>50歳以上あなたはどちらのタイプ</t>
  </si>
  <si>
    <t>ic4005</t>
  </si>
  <si>
    <t>ln_ink1055</t>
  </si>
  <si>
    <t>タイプ問いかけ版(LINEver)（複数）</t>
  </si>
  <si>
    <t>出会い求める50代以上</t>
  </si>
  <si>
    <t>スポーツ報知関西　1回目</t>
  </si>
  <si>
    <t>4C終面雑報</t>
  </si>
  <si>
    <t>ic4006</t>
  </si>
  <si>
    <t>スポーツ報知関西　2回目</t>
  </si>
  <si>
    <t>ln_ink1056</t>
  </si>
  <si>
    <t>密会版(LINEver)（晶エリー）</t>
  </si>
  <si>
    <t>ほぼ初体験</t>
  </si>
  <si>
    <t>スポーツ報知関西　3回目</t>
  </si>
  <si>
    <t>ic4007</t>
  </si>
  <si>
    <t>男性募集版（高宮菜々子）</t>
  </si>
  <si>
    <t>50代以上の男性大募集</t>
  </si>
  <si>
    <t>スポーツ報知関西　4回目</t>
  </si>
  <si>
    <t>ln_ink1057</t>
  </si>
  <si>
    <t>再婚&amp;理解者版(LINEver)（晶エリー）</t>
  </si>
  <si>
    <t>スポーツ報知関西　5回目</t>
  </si>
  <si>
    <t>ic4008</t>
  </si>
  <si>
    <t>旧デイリー版（晶エリー）</t>
  </si>
  <si>
    <t>もう50代の熟女だけど</t>
  </si>
  <si>
    <t>スポーツ報知関西　6回目</t>
  </si>
  <si>
    <t>ln_ink1058</t>
  </si>
  <si>
    <t>女優大版１(LINEver)（藤井レイラ）</t>
  </si>
  <si>
    <t>出会い探しは</t>
  </si>
  <si>
    <t>スポーツ報知関西　7回目</t>
  </si>
  <si>
    <t>ic4009</t>
  </si>
  <si>
    <t>いろいろな疑問版（藤井レイラ）</t>
  </si>
  <si>
    <t>登録すればわかります</t>
  </si>
  <si>
    <t>スポーツ報知関西　8回目</t>
  </si>
  <si>
    <t>ic4010</t>
  </si>
  <si>
    <t>共通</t>
  </si>
  <si>
    <t>ln_ink1059</t>
  </si>
  <si>
    <t>エロくたっていいじゃない版(LINEver)（高宮菜々子）</t>
  </si>
  <si>
    <t>おじさんだもん</t>
  </si>
  <si>
    <t>東スポ</t>
  </si>
  <si>
    <t>アダルト面4C大雑4～5回</t>
  </si>
  <si>
    <t>9月06日(金)</t>
  </si>
  <si>
    <t>ic4011</t>
  </si>
  <si>
    <t>青春写メ加工版（藤井レイラ）</t>
  </si>
  <si>
    <t>第二の人生を楽しむなら</t>
  </si>
  <si>
    <t>9月13日(金)</t>
  </si>
  <si>
    <t>ln_ink1060</t>
  </si>
  <si>
    <t>寂しい女たち版(LINEver)（フリー女性②）</t>
  </si>
  <si>
    <t>私じゃダメですか尻画像</t>
  </si>
  <si>
    <t>9月20日(金)</t>
  </si>
  <si>
    <t>ic4012</t>
  </si>
  <si>
    <t>ln_ink1061</t>
  </si>
  <si>
    <t>他は見ちゃダメ版(LINEver)（晶エリー）</t>
  </si>
  <si>
    <t>エロい熟女が男を誘ってくる</t>
  </si>
  <si>
    <t>アダルト面4C全3段</t>
  </si>
  <si>
    <t>9月30日(月)</t>
  </si>
  <si>
    <t>ic4013</t>
  </si>
  <si>
    <t>ln_ink1062</t>
  </si>
  <si>
    <t>ヤリもく限定版(LINEver)（晶エリー）</t>
  </si>
  <si>
    <t>真面目な出会いはお断り</t>
  </si>
  <si>
    <t>中京スポーツ</t>
  </si>
  <si>
    <t>ic4014</t>
  </si>
  <si>
    <t>密会版（晶エリー）</t>
  </si>
  <si>
    <t>ln_ink1063</t>
  </si>
  <si>
    <t>ヤリモクじゃダメですか(LINEver)（フリー女性⑧）</t>
  </si>
  <si>
    <t>高速マッチング恋愛</t>
  </si>
  <si>
    <t>ic4015</t>
  </si>
  <si>
    <t>即ヤリ版（高宮菜々子）</t>
  </si>
  <si>
    <t>魅惑の体験</t>
  </si>
  <si>
    <t>9月28日(土)</t>
  </si>
  <si>
    <t>ic4016</t>
  </si>
  <si>
    <t>ln_ink1064</t>
  </si>
  <si>
    <t>令和最新版(LINEver)（複数）</t>
  </si>
  <si>
    <t>熟女の祭典</t>
  </si>
  <si>
    <t>大スポ</t>
  </si>
  <si>
    <t>ic4017</t>
  </si>
  <si>
    <t>女性すげ～版（白い服女性）</t>
  </si>
  <si>
    <t>濃密な出会いをしてもいい</t>
  </si>
  <si>
    <t>ln_ink1065</t>
  </si>
  <si>
    <t>エッチの後に愛版(LINEver)（高宮菜々子）</t>
  </si>
  <si>
    <t>おじさんとためしたい</t>
  </si>
  <si>
    <t>ic4018</t>
  </si>
  <si>
    <t>ヤリモクじゃダメですか（フリー女性⑧）</t>
  </si>
  <si>
    <t>ic4019</t>
  </si>
  <si>
    <t>ln_ink1066</t>
  </si>
  <si>
    <t>右女9版(ヘスティア)(LINEver)（晶エリー）</t>
  </si>
  <si>
    <t>白髪まじりの男性に出会いたい女性がLINEを待ってる</t>
  </si>
  <si>
    <t>全5段</t>
  </si>
  <si>
    <t>9月08日(日)</t>
  </si>
  <si>
    <t>ic4020</t>
  </si>
  <si>
    <t>ic4021</t>
  </si>
  <si>
    <t>9月21日(土)</t>
  </si>
  <si>
    <t>ic4022</t>
  </si>
  <si>
    <t>ic4023</t>
  </si>
  <si>
    <t>デリヘル版2（高宮菜々子）</t>
  </si>
  <si>
    <t>1C終面全5段</t>
  </si>
  <si>
    <t>ic4024</t>
  </si>
  <si>
    <t>ln_ink1067</t>
  </si>
  <si>
    <t>9月14日(土)</t>
  </si>
  <si>
    <t>ic4025</t>
  </si>
  <si>
    <t>ln_ink1068</t>
  </si>
  <si>
    <t>ic4026</t>
  </si>
  <si>
    <t>ic4027</t>
  </si>
  <si>
    <t>9月23日(月)</t>
  </si>
  <si>
    <t>ic4028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</si>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</sst>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77</v>
      </c>
      <c r="D6" s="195">
        <v>2760000</v>
      </c>
      <c r="E6" s="81">
        <v>788</v>
      </c>
      <c r="F6" s="81">
        <v>354</v>
      </c>
      <c r="G6" s="81">
        <v>889</v>
      </c>
      <c r="H6" s="91">
        <v>192</v>
      </c>
      <c r="I6" s="92">
        <v>2</v>
      </c>
      <c r="J6" s="145">
        <f>H6+I6</f>
        <v>194</v>
      </c>
      <c r="K6" s="82">
        <f>IFERROR(J6/G6,"-")</f>
        <v>0.21822272215973</v>
      </c>
      <c r="L6" s="81">
        <v>14</v>
      </c>
      <c r="M6" s="81">
        <v>23</v>
      </c>
      <c r="N6" s="82">
        <f>IFERROR(L6/J6,"-")</f>
        <v>0.072164948453608</v>
      </c>
      <c r="O6" s="83">
        <f>IFERROR(D6/J6,"-")</f>
        <v>14226.804123711</v>
      </c>
      <c r="P6" s="84">
        <v>24</v>
      </c>
      <c r="Q6" s="82">
        <f>IFERROR(P6/J6,"-")</f>
        <v>0.12371134020619</v>
      </c>
      <c r="R6" s="200">
        <v>1788000</v>
      </c>
      <c r="S6" s="201">
        <f>IFERROR(R6/J6,"-")</f>
        <v>9216.4948453608</v>
      </c>
      <c r="T6" s="201">
        <f>IFERROR(R6/P6,"-")</f>
        <v>74500</v>
      </c>
      <c r="U6" s="195">
        <f>IFERROR(R6-D6,"-")</f>
        <v>-972000</v>
      </c>
      <c r="V6" s="85">
        <f>R6/D6</f>
        <v>0.64782608695652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2760000</v>
      </c>
      <c r="E9" s="41">
        <f>SUM(E6:E7)</f>
        <v>788</v>
      </c>
      <c r="F9" s="41">
        <f>SUM(F6:F7)</f>
        <v>354</v>
      </c>
      <c r="G9" s="41">
        <f>SUM(G6:G7)</f>
        <v>889</v>
      </c>
      <c r="H9" s="41">
        <f>SUM(H6:H7)</f>
        <v>192</v>
      </c>
      <c r="I9" s="41">
        <f>SUM(I6:I7)</f>
        <v>2</v>
      </c>
      <c r="J9" s="41">
        <f>SUM(J6:J7)</f>
        <v>194</v>
      </c>
      <c r="K9" s="42">
        <f>IFERROR(J9/G9,"-")</f>
        <v>0.21822272215973</v>
      </c>
      <c r="L9" s="78">
        <f>SUM(L6:L7)</f>
        <v>14</v>
      </c>
      <c r="M9" s="78">
        <f>SUM(M6:M7)</f>
        <v>23</v>
      </c>
      <c r="N9" s="42">
        <f>IFERROR(L9/J9,"-")</f>
        <v>0.072164948453608</v>
      </c>
      <c r="O9" s="43">
        <f>IFERROR(D9/J9,"-")</f>
        <v>14226.804123711</v>
      </c>
      <c r="P9" s="44">
        <f>SUM(P6:P7)</f>
        <v>24</v>
      </c>
      <c r="Q9" s="42">
        <f>IFERROR(P9/J9,"-")</f>
        <v>0.12371134020619</v>
      </c>
      <c r="R9" s="45">
        <f>SUM(R6:R7)</f>
        <v>1788000</v>
      </c>
      <c r="S9" s="45">
        <f>IFERROR(R9/J9,"-")</f>
        <v>9216.4948453608</v>
      </c>
      <c r="T9" s="45">
        <f>IFERROR(R9/P9,"-")</f>
        <v>74500</v>
      </c>
      <c r="U9" s="46">
        <f>SUM(U6:U7)</f>
        <v>-972000</v>
      </c>
      <c r="V9" s="47">
        <f>IFERROR(R9/D9,"-")</f>
        <v>0.64782608695652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1.3529411764706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340000</v>
      </c>
      <c r="K6" s="81">
        <v>0</v>
      </c>
      <c r="L6" s="81">
        <v>0</v>
      </c>
      <c r="M6" s="81">
        <v>0</v>
      </c>
      <c r="N6" s="91">
        <v>7</v>
      </c>
      <c r="O6" s="92">
        <v>0</v>
      </c>
      <c r="P6" s="93">
        <f>N6+O6</f>
        <v>7</v>
      </c>
      <c r="Q6" s="82" t="str">
        <f>IFERROR(P6/M6,"-")</f>
        <v>-</v>
      </c>
      <c r="R6" s="81">
        <v>0</v>
      </c>
      <c r="S6" s="81">
        <v>1</v>
      </c>
      <c r="T6" s="82">
        <f>IFERROR(S6/(O6+P6),"-")</f>
        <v>0.14285714285714</v>
      </c>
      <c r="U6" s="182">
        <f>IFERROR(J6/SUM(P6:P21),"-")</f>
        <v>8500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SUM(X6:X21)-SUM(J6:J21)</f>
        <v>120000</v>
      </c>
      <c r="AB6" s="85">
        <f>SUM(X6:X21)/SUM(J6:J21)</f>
        <v>1.3529411764706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0.14285714285714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0.28571428571429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3</v>
      </c>
      <c r="BX6" s="127">
        <f>IF(P6=0,"",IF(BW6=0,"",(BW6/P6)))</f>
        <v>0.42857142857143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0.14285714285714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24</v>
      </c>
      <c r="L7" s="81">
        <v>15</v>
      </c>
      <c r="M7" s="81">
        <v>6</v>
      </c>
      <c r="N7" s="91">
        <v>4</v>
      </c>
      <c r="O7" s="92">
        <v>0</v>
      </c>
      <c r="P7" s="93">
        <f>N7+O7</f>
        <v>4</v>
      </c>
      <c r="Q7" s="82">
        <f>IFERROR(P7/M7,"-")</f>
        <v>0.66666666666667</v>
      </c>
      <c r="R7" s="81">
        <v>1</v>
      </c>
      <c r="S7" s="81">
        <v>1</v>
      </c>
      <c r="T7" s="82">
        <f>IFERROR(S7/(O7+P7),"-")</f>
        <v>0.25</v>
      </c>
      <c r="U7" s="182"/>
      <c r="V7" s="84">
        <v>1</v>
      </c>
      <c r="W7" s="82">
        <f>IF(P7=0,"-",V7/P7)</f>
        <v>0.25</v>
      </c>
      <c r="X7" s="186">
        <v>276000</v>
      </c>
      <c r="Y7" s="187">
        <f>IFERROR(X7/P7,"-")</f>
        <v>69000</v>
      </c>
      <c r="Z7" s="187">
        <f>IFERROR(X7/V7,"-")</f>
        <v>276000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0.25</v>
      </c>
      <c r="BY7" s="128">
        <v>1</v>
      </c>
      <c r="BZ7" s="129">
        <f>IFERROR(BY7/BW7,"-")</f>
        <v>1</v>
      </c>
      <c r="CA7" s="130">
        <v>276000</v>
      </c>
      <c r="CB7" s="131">
        <f>IFERROR(CA7/BW7,"-")</f>
        <v>276000</v>
      </c>
      <c r="CC7" s="132"/>
      <c r="CD7" s="132"/>
      <c r="CE7" s="132">
        <v>1</v>
      </c>
      <c r="CF7" s="133">
        <v>2</v>
      </c>
      <c r="CG7" s="134">
        <f>IF(P7=0,"",IF(CF7=0,"",(CF7/P7)))</f>
        <v>0.5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276000</v>
      </c>
      <c r="CQ7" s="141">
        <v>276000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64</v>
      </c>
      <c r="H8" s="90" t="s">
        <v>70</v>
      </c>
      <c r="I8" s="90"/>
      <c r="J8" s="188"/>
      <c r="K8" s="81">
        <v>0</v>
      </c>
      <c r="L8" s="81">
        <v>0</v>
      </c>
      <c r="M8" s="81">
        <v>0</v>
      </c>
      <c r="N8" s="91">
        <v>1</v>
      </c>
      <c r="O8" s="92">
        <v>0</v>
      </c>
      <c r="P8" s="93">
        <f>N8+O8</f>
        <v>1</v>
      </c>
      <c r="Q8" s="82" t="str">
        <f>IFERROR(P8/M8,"-")</f>
        <v>-</v>
      </c>
      <c r="R8" s="81">
        <v>0</v>
      </c>
      <c r="S8" s="81">
        <v>0</v>
      </c>
      <c r="T8" s="82">
        <f>IFERROR(S8/(O8+P8),"-")</f>
        <v>0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>
        <v>1</v>
      </c>
      <c r="CG8" s="134">
        <f>IF(P8=0,"",IF(CF8=0,"",(CF8/P8)))</f>
        <v>1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68</v>
      </c>
      <c r="G9" s="203"/>
      <c r="H9" s="90"/>
      <c r="I9" s="90"/>
      <c r="J9" s="188"/>
      <c r="K9" s="81">
        <v>3</v>
      </c>
      <c r="L9" s="81">
        <v>3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72</v>
      </c>
      <c r="C10" s="203"/>
      <c r="D10" s="203" t="s">
        <v>73</v>
      </c>
      <c r="E10" s="203" t="s">
        <v>74</v>
      </c>
      <c r="F10" s="203" t="s">
        <v>75</v>
      </c>
      <c r="G10" s="203" t="s">
        <v>64</v>
      </c>
      <c r="H10" s="90" t="s">
        <v>65</v>
      </c>
      <c r="I10" s="90" t="s">
        <v>76</v>
      </c>
      <c r="J10" s="188"/>
      <c r="K10" s="81">
        <v>9</v>
      </c>
      <c r="L10" s="81">
        <v>0</v>
      </c>
      <c r="M10" s="81">
        <v>38</v>
      </c>
      <c r="N10" s="91">
        <v>3</v>
      </c>
      <c r="O10" s="92">
        <v>0</v>
      </c>
      <c r="P10" s="93">
        <f>N10+O10</f>
        <v>3</v>
      </c>
      <c r="Q10" s="82">
        <f>IFERROR(P10/M10,"-")</f>
        <v>0.078947368421053</v>
      </c>
      <c r="R10" s="81">
        <v>0</v>
      </c>
      <c r="S10" s="81">
        <v>1</v>
      </c>
      <c r="T10" s="82">
        <f>IFERROR(S10/(O10+P10),"-")</f>
        <v>0.33333333333333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0.33333333333333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0.33333333333333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</v>
      </c>
      <c r="BO10" s="120">
        <f>IF(P10=0,"",IF(BN10=0,"",(BN10/P10)))</f>
        <v>0.33333333333333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73</v>
      </c>
      <c r="E11" s="203" t="s">
        <v>74</v>
      </c>
      <c r="F11" s="203" t="s">
        <v>68</v>
      </c>
      <c r="G11" s="203"/>
      <c r="H11" s="90"/>
      <c r="I11" s="90"/>
      <c r="J11" s="188"/>
      <c r="K11" s="81">
        <v>37</v>
      </c>
      <c r="L11" s="81">
        <v>25</v>
      </c>
      <c r="M11" s="81">
        <v>4</v>
      </c>
      <c r="N11" s="91">
        <v>4</v>
      </c>
      <c r="O11" s="92">
        <v>0</v>
      </c>
      <c r="P11" s="93">
        <f>N11+O11</f>
        <v>4</v>
      </c>
      <c r="Q11" s="82">
        <f>IFERROR(P11/M11,"-")</f>
        <v>1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1</v>
      </c>
      <c r="W11" s="82">
        <f>IF(P11=0,"-",V11/P11)</f>
        <v>0.25</v>
      </c>
      <c r="X11" s="186">
        <v>6000</v>
      </c>
      <c r="Y11" s="187">
        <f>IFERROR(X11/P11,"-")</f>
        <v>1500</v>
      </c>
      <c r="Z11" s="187">
        <f>IFERROR(X11/V11,"-")</f>
        <v>6000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0.25</v>
      </c>
      <c r="BG11" s="112">
        <v>1</v>
      </c>
      <c r="BH11" s="114">
        <f>IFERROR(BG11/BE11,"-")</f>
        <v>1</v>
      </c>
      <c r="BI11" s="115">
        <v>6000</v>
      </c>
      <c r="BJ11" s="116">
        <f>IFERROR(BI11/BE11,"-")</f>
        <v>6000</v>
      </c>
      <c r="BK11" s="117"/>
      <c r="BL11" s="117">
        <v>1</v>
      </c>
      <c r="BM11" s="117"/>
      <c r="BN11" s="119">
        <v>1</v>
      </c>
      <c r="BO11" s="120">
        <f>IF(P11=0,"",IF(BN11=0,"",(BN11/P11)))</f>
        <v>0.25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0.25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1</v>
      </c>
      <c r="CG11" s="134">
        <f>IF(P11=0,"",IF(CF11=0,"",(CF11/P11)))</f>
        <v>0.25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1</v>
      </c>
      <c r="CP11" s="141">
        <v>6000</v>
      </c>
      <c r="CQ11" s="141">
        <v>6000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73</v>
      </c>
      <c r="E12" s="203" t="s">
        <v>74</v>
      </c>
      <c r="F12" s="203" t="s">
        <v>75</v>
      </c>
      <c r="G12" s="203" t="s">
        <v>64</v>
      </c>
      <c r="H12" s="90" t="s">
        <v>70</v>
      </c>
      <c r="I12" s="90"/>
      <c r="J12" s="188"/>
      <c r="K12" s="81">
        <v>0</v>
      </c>
      <c r="L12" s="81">
        <v>0</v>
      </c>
      <c r="M12" s="81">
        <v>2</v>
      </c>
      <c r="N12" s="91">
        <v>0</v>
      </c>
      <c r="O12" s="92">
        <v>0</v>
      </c>
      <c r="P12" s="93">
        <f>N12+O12</f>
        <v>0</v>
      </c>
      <c r="Q12" s="82">
        <f>IFERROR(P12/M12,"-")</f>
        <v>0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73</v>
      </c>
      <c r="E13" s="203" t="s">
        <v>74</v>
      </c>
      <c r="F13" s="203" t="s">
        <v>68</v>
      </c>
      <c r="G13" s="203"/>
      <c r="H13" s="90"/>
      <c r="I13" s="90"/>
      <c r="J13" s="188"/>
      <c r="K13" s="81">
        <v>0</v>
      </c>
      <c r="L13" s="81">
        <v>0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61</v>
      </c>
      <c r="E14" s="203" t="s">
        <v>62</v>
      </c>
      <c r="F14" s="203" t="s">
        <v>63</v>
      </c>
      <c r="G14" s="203" t="s">
        <v>81</v>
      </c>
      <c r="H14" s="90" t="s">
        <v>65</v>
      </c>
      <c r="I14" s="90" t="s">
        <v>66</v>
      </c>
      <c r="J14" s="188"/>
      <c r="K14" s="81">
        <v>0</v>
      </c>
      <c r="L14" s="81">
        <v>0</v>
      </c>
      <c r="M14" s="81">
        <v>0</v>
      </c>
      <c r="N14" s="91">
        <v>13</v>
      </c>
      <c r="O14" s="92">
        <v>0</v>
      </c>
      <c r="P14" s="93">
        <f>N14+O14</f>
        <v>13</v>
      </c>
      <c r="Q14" s="82" t="str">
        <f>IFERROR(P14/M14,"-")</f>
        <v>-</v>
      </c>
      <c r="R14" s="81">
        <v>2</v>
      </c>
      <c r="S14" s="81">
        <v>1</v>
      </c>
      <c r="T14" s="82">
        <f>IFERROR(S14/(O14+P14),"-")</f>
        <v>0.076923076923077</v>
      </c>
      <c r="U14" s="182"/>
      <c r="V14" s="84">
        <v>2</v>
      </c>
      <c r="W14" s="82">
        <f>IF(P14=0,"-",V14/P14)</f>
        <v>0.15384615384615</v>
      </c>
      <c r="X14" s="186">
        <v>86000</v>
      </c>
      <c r="Y14" s="187">
        <f>IFERROR(X14/P14,"-")</f>
        <v>6615.3846153846</v>
      </c>
      <c r="Z14" s="187">
        <f>IFERROR(X14/V14,"-")</f>
        <v>43000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0.076923076923077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3</v>
      </c>
      <c r="BO14" s="120">
        <f>IF(P14=0,"",IF(BN14=0,"",(BN14/P14)))</f>
        <v>0.23076923076923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7</v>
      </c>
      <c r="BX14" s="127">
        <f>IF(P14=0,"",IF(BW14=0,"",(BW14/P14)))</f>
        <v>0.53846153846154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2</v>
      </c>
      <c r="CG14" s="134">
        <f>IF(P14=0,"",IF(CF14=0,"",(CF14/P14)))</f>
        <v>0.15384615384615</v>
      </c>
      <c r="CH14" s="135">
        <v>2</v>
      </c>
      <c r="CI14" s="136">
        <f>IFERROR(CH14/CF14,"-")</f>
        <v>1</v>
      </c>
      <c r="CJ14" s="137">
        <v>86000</v>
      </c>
      <c r="CK14" s="138">
        <f>IFERROR(CJ14/CF14,"-")</f>
        <v>43000</v>
      </c>
      <c r="CL14" s="139">
        <v>1</v>
      </c>
      <c r="CM14" s="139"/>
      <c r="CN14" s="139">
        <v>1</v>
      </c>
      <c r="CO14" s="140">
        <v>2</v>
      </c>
      <c r="CP14" s="141">
        <v>86000</v>
      </c>
      <c r="CQ14" s="141">
        <v>81000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82</v>
      </c>
      <c r="C15" s="203"/>
      <c r="D15" s="203" t="s">
        <v>61</v>
      </c>
      <c r="E15" s="203" t="s">
        <v>62</v>
      </c>
      <c r="F15" s="203" t="s">
        <v>68</v>
      </c>
      <c r="G15" s="203"/>
      <c r="H15" s="90"/>
      <c r="I15" s="90"/>
      <c r="J15" s="188"/>
      <c r="K15" s="81">
        <v>30</v>
      </c>
      <c r="L15" s="81">
        <v>15</v>
      </c>
      <c r="M15" s="81">
        <v>6</v>
      </c>
      <c r="N15" s="91">
        <v>1</v>
      </c>
      <c r="O15" s="92">
        <v>0</v>
      </c>
      <c r="P15" s="93">
        <f>N15+O15</f>
        <v>1</v>
      </c>
      <c r="Q15" s="82">
        <f>IFERROR(P15/M15,"-")</f>
        <v>0.16666666666667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1</v>
      </c>
      <c r="BX15" s="127">
        <f>IF(P15=0,"",IF(BW15=0,"",(BW15/P15)))</f>
        <v>1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83</v>
      </c>
      <c r="C16" s="203"/>
      <c r="D16" s="203" t="s">
        <v>61</v>
      </c>
      <c r="E16" s="203" t="s">
        <v>62</v>
      </c>
      <c r="F16" s="203" t="s">
        <v>63</v>
      </c>
      <c r="G16" s="203" t="s">
        <v>81</v>
      </c>
      <c r="H16" s="90" t="s">
        <v>70</v>
      </c>
      <c r="I16" s="90"/>
      <c r="J16" s="188"/>
      <c r="K16" s="81">
        <v>0</v>
      </c>
      <c r="L16" s="81">
        <v>0</v>
      </c>
      <c r="M16" s="81">
        <v>0</v>
      </c>
      <c r="N16" s="91">
        <v>0</v>
      </c>
      <c r="O16" s="92">
        <v>0</v>
      </c>
      <c r="P16" s="93">
        <f>N16+O16</f>
        <v>0</v>
      </c>
      <c r="Q16" s="82" t="str">
        <f>IFERROR(P16/M16,"-")</f>
        <v>-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84</v>
      </c>
      <c r="C17" s="203"/>
      <c r="D17" s="203" t="s">
        <v>61</v>
      </c>
      <c r="E17" s="203" t="s">
        <v>62</v>
      </c>
      <c r="F17" s="203" t="s">
        <v>68</v>
      </c>
      <c r="G17" s="203"/>
      <c r="H17" s="90"/>
      <c r="I17" s="90"/>
      <c r="J17" s="188"/>
      <c r="K17" s="81">
        <v>0</v>
      </c>
      <c r="L17" s="81">
        <v>0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85</v>
      </c>
      <c r="C18" s="203"/>
      <c r="D18" s="203" t="s">
        <v>73</v>
      </c>
      <c r="E18" s="203" t="s">
        <v>74</v>
      </c>
      <c r="F18" s="203" t="s">
        <v>75</v>
      </c>
      <c r="G18" s="203" t="s">
        <v>81</v>
      </c>
      <c r="H18" s="90" t="s">
        <v>65</v>
      </c>
      <c r="I18" s="90" t="s">
        <v>76</v>
      </c>
      <c r="J18" s="188"/>
      <c r="K18" s="81">
        <v>16</v>
      </c>
      <c r="L18" s="81">
        <v>0</v>
      </c>
      <c r="M18" s="81">
        <v>64</v>
      </c>
      <c r="N18" s="91">
        <v>3</v>
      </c>
      <c r="O18" s="92">
        <v>0</v>
      </c>
      <c r="P18" s="93">
        <f>N18+O18</f>
        <v>3</v>
      </c>
      <c r="Q18" s="82">
        <f>IFERROR(P18/M18,"-")</f>
        <v>0.046875</v>
      </c>
      <c r="R18" s="81">
        <v>1</v>
      </c>
      <c r="S18" s="81">
        <v>1</v>
      </c>
      <c r="T18" s="82">
        <f>IFERROR(S18/(O18+P18),"-")</f>
        <v>0.33333333333333</v>
      </c>
      <c r="U18" s="182"/>
      <c r="V18" s="84">
        <v>1</v>
      </c>
      <c r="W18" s="82">
        <f>IF(P18=0,"-",V18/P18)</f>
        <v>0.33333333333333</v>
      </c>
      <c r="X18" s="186">
        <v>68000</v>
      </c>
      <c r="Y18" s="187">
        <f>IFERROR(X18/P18,"-")</f>
        <v>22666.666666667</v>
      </c>
      <c r="Z18" s="187">
        <f>IFERROR(X18/V18,"-")</f>
        <v>68000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1</v>
      </c>
      <c r="BO18" s="120">
        <f>IF(P18=0,"",IF(BN18=0,"",(BN18/P18)))</f>
        <v>0.33333333333333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2</v>
      </c>
      <c r="BX18" s="127">
        <f>IF(P18=0,"",IF(BW18=0,"",(BW18/P18)))</f>
        <v>0.66666666666667</v>
      </c>
      <c r="BY18" s="128">
        <v>1</v>
      </c>
      <c r="BZ18" s="129">
        <f>IFERROR(BY18/BW18,"-")</f>
        <v>0.5</v>
      </c>
      <c r="CA18" s="130">
        <v>68000</v>
      </c>
      <c r="CB18" s="131">
        <f>IFERROR(CA18/BW18,"-")</f>
        <v>34000</v>
      </c>
      <c r="CC18" s="132"/>
      <c r="CD18" s="132"/>
      <c r="CE18" s="132">
        <v>1</v>
      </c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68000</v>
      </c>
      <c r="CQ18" s="141">
        <v>68000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86</v>
      </c>
      <c r="C19" s="203"/>
      <c r="D19" s="203" t="s">
        <v>73</v>
      </c>
      <c r="E19" s="203" t="s">
        <v>74</v>
      </c>
      <c r="F19" s="203" t="s">
        <v>68</v>
      </c>
      <c r="G19" s="203"/>
      <c r="H19" s="90"/>
      <c r="I19" s="90"/>
      <c r="J19" s="188"/>
      <c r="K19" s="81">
        <v>75</v>
      </c>
      <c r="L19" s="81">
        <v>48</v>
      </c>
      <c r="M19" s="81">
        <v>42</v>
      </c>
      <c r="N19" s="91">
        <v>4</v>
      </c>
      <c r="O19" s="92">
        <v>0</v>
      </c>
      <c r="P19" s="93">
        <f>N19+O19</f>
        <v>4</v>
      </c>
      <c r="Q19" s="82">
        <f>IFERROR(P19/M19,"-")</f>
        <v>0.095238095238095</v>
      </c>
      <c r="R19" s="81">
        <v>1</v>
      </c>
      <c r="S19" s="81">
        <v>1</v>
      </c>
      <c r="T19" s="82">
        <f>IFERROR(S19/(O19+P19),"-")</f>
        <v>0.25</v>
      </c>
      <c r="U19" s="182"/>
      <c r="V19" s="84">
        <v>1</v>
      </c>
      <c r="W19" s="82">
        <f>IF(P19=0,"-",V19/P19)</f>
        <v>0.25</v>
      </c>
      <c r="X19" s="186">
        <v>24000</v>
      </c>
      <c r="Y19" s="187">
        <f>IFERROR(X19/P19,"-")</f>
        <v>6000</v>
      </c>
      <c r="Z19" s="187">
        <f>IFERROR(X19/V19,"-")</f>
        <v>24000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3</v>
      </c>
      <c r="BO19" s="120">
        <f>IF(P19=0,"",IF(BN19=0,"",(BN19/P19)))</f>
        <v>0.75</v>
      </c>
      <c r="BP19" s="121">
        <v>1</v>
      </c>
      <c r="BQ19" s="122">
        <f>IFERROR(BP19/BN19,"-")</f>
        <v>0.33333333333333</v>
      </c>
      <c r="BR19" s="123">
        <v>24000</v>
      </c>
      <c r="BS19" s="124">
        <f>IFERROR(BR19/BN19,"-")</f>
        <v>8000</v>
      </c>
      <c r="BT19" s="125"/>
      <c r="BU19" s="125"/>
      <c r="BV19" s="125">
        <v>1</v>
      </c>
      <c r="BW19" s="126">
        <v>1</v>
      </c>
      <c r="BX19" s="127">
        <f>IF(P19=0,"",IF(BW19=0,"",(BW19/P19)))</f>
        <v>0.25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24000</v>
      </c>
      <c r="CQ19" s="141">
        <v>24000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87</v>
      </c>
      <c r="C20" s="203"/>
      <c r="D20" s="203" t="s">
        <v>73</v>
      </c>
      <c r="E20" s="203" t="s">
        <v>74</v>
      </c>
      <c r="F20" s="203" t="s">
        <v>75</v>
      </c>
      <c r="G20" s="203" t="s">
        <v>81</v>
      </c>
      <c r="H20" s="90" t="s">
        <v>70</v>
      </c>
      <c r="I20" s="90"/>
      <c r="J20" s="188"/>
      <c r="K20" s="81">
        <v>0</v>
      </c>
      <c r="L20" s="81">
        <v>0</v>
      </c>
      <c r="M20" s="81">
        <v>2</v>
      </c>
      <c r="N20" s="91">
        <v>0</v>
      </c>
      <c r="O20" s="92">
        <v>0</v>
      </c>
      <c r="P20" s="93">
        <f>N20+O20</f>
        <v>0</v>
      </c>
      <c r="Q20" s="82">
        <f>IFERROR(P20/M20,"-")</f>
        <v>0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88</v>
      </c>
      <c r="C21" s="203"/>
      <c r="D21" s="203" t="s">
        <v>73</v>
      </c>
      <c r="E21" s="203" t="s">
        <v>74</v>
      </c>
      <c r="F21" s="203" t="s">
        <v>68</v>
      </c>
      <c r="G21" s="203"/>
      <c r="H21" s="90"/>
      <c r="I21" s="90"/>
      <c r="J21" s="188"/>
      <c r="K21" s="81">
        <v>1</v>
      </c>
      <c r="L21" s="81">
        <v>1</v>
      </c>
      <c r="M21" s="81">
        <v>3</v>
      </c>
      <c r="N21" s="91">
        <v>0</v>
      </c>
      <c r="O21" s="92">
        <v>0</v>
      </c>
      <c r="P21" s="93">
        <f>N21+O21</f>
        <v>0</v>
      </c>
      <c r="Q21" s="82">
        <f>IFERROR(P21/M21,"-")</f>
        <v>0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1.6074074074074</v>
      </c>
      <c r="B22" s="203" t="s">
        <v>89</v>
      </c>
      <c r="C22" s="203"/>
      <c r="D22" s="203" t="s">
        <v>90</v>
      </c>
      <c r="E22" s="203" t="s">
        <v>91</v>
      </c>
      <c r="F22" s="203" t="s">
        <v>75</v>
      </c>
      <c r="G22" s="203" t="s">
        <v>92</v>
      </c>
      <c r="H22" s="90" t="s">
        <v>93</v>
      </c>
      <c r="I22" s="90" t="s">
        <v>94</v>
      </c>
      <c r="J22" s="188">
        <v>270000</v>
      </c>
      <c r="K22" s="81">
        <v>16</v>
      </c>
      <c r="L22" s="81">
        <v>0</v>
      </c>
      <c r="M22" s="81">
        <v>58</v>
      </c>
      <c r="N22" s="91">
        <v>5</v>
      </c>
      <c r="O22" s="92">
        <v>0</v>
      </c>
      <c r="P22" s="93">
        <f>N22+O22</f>
        <v>5</v>
      </c>
      <c r="Q22" s="82">
        <f>IFERROR(P22/M22,"-")</f>
        <v>0.086206896551724</v>
      </c>
      <c r="R22" s="81">
        <v>0</v>
      </c>
      <c r="S22" s="81">
        <v>2</v>
      </c>
      <c r="T22" s="82">
        <f>IFERROR(S22/(O22+P22),"-")</f>
        <v>0.4</v>
      </c>
      <c r="U22" s="182">
        <f>IFERROR(J22/SUM(P22:P27),"-")</f>
        <v>15882.352941176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SUM(X22:X27)-SUM(J22:J27)</f>
        <v>164000</v>
      </c>
      <c r="AB22" s="85">
        <f>SUM(X22:X27)/SUM(J22:J27)</f>
        <v>1.6074074074074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0.2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3</v>
      </c>
      <c r="BO22" s="120">
        <f>IF(P22=0,"",IF(BN22=0,"",(BN22/P22)))</f>
        <v>0.6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1</v>
      </c>
      <c r="BX22" s="127">
        <f>IF(P22=0,"",IF(BW22=0,"",(BW22/P22)))</f>
        <v>0.2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95</v>
      </c>
      <c r="C23" s="203"/>
      <c r="D23" s="203" t="s">
        <v>96</v>
      </c>
      <c r="E23" s="203" t="s">
        <v>97</v>
      </c>
      <c r="F23" s="203" t="s">
        <v>63</v>
      </c>
      <c r="G23" s="203"/>
      <c r="H23" s="90" t="s">
        <v>93</v>
      </c>
      <c r="I23" s="90"/>
      <c r="J23" s="188"/>
      <c r="K23" s="81">
        <v>0</v>
      </c>
      <c r="L23" s="81">
        <v>0</v>
      </c>
      <c r="M23" s="81">
        <v>0</v>
      </c>
      <c r="N23" s="91">
        <v>0</v>
      </c>
      <c r="O23" s="92">
        <v>0</v>
      </c>
      <c r="P23" s="93">
        <f>N23+O23</f>
        <v>0</v>
      </c>
      <c r="Q23" s="82" t="str">
        <f>IFERROR(P23/M23,"-")</f>
        <v>-</v>
      </c>
      <c r="R23" s="81">
        <v>0</v>
      </c>
      <c r="S23" s="81">
        <v>0</v>
      </c>
      <c r="T23" s="82" t="str">
        <f>IFERROR(S23/(O23+P23),"-")</f>
        <v>-</v>
      </c>
      <c r="U23" s="182"/>
      <c r="V23" s="84">
        <v>0</v>
      </c>
      <c r="W23" s="82" t="str">
        <f>IF(P23=0,"-",V23/P23)</f>
        <v>-</v>
      </c>
      <c r="X23" s="186">
        <v>0</v>
      </c>
      <c r="Y23" s="187" t="str">
        <f>IFERROR(X23/P23,"-")</f>
        <v>-</v>
      </c>
      <c r="Z23" s="187" t="str">
        <f>IFERROR(X23/V23,"-")</f>
        <v>-</v>
      </c>
      <c r="AA23" s="188"/>
      <c r="AB23" s="85"/>
      <c r="AC23" s="79"/>
      <c r="AD23" s="94"/>
      <c r="AE23" s="95" t="str">
        <f>IF(P23=0,"",IF(AD23=0,"",(AD23/P23)))</f>
        <v/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 t="str">
        <f>IF(P23=0,"",IF(AM23=0,"",(AM23/P23)))</f>
        <v/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 t="str">
        <f>IF(P23=0,"",IF(AV23=0,"",(AV23/P23)))</f>
        <v/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 t="str">
        <f>IF(P23=0,"",IF(BE23=0,"",(BE23/P23)))</f>
        <v/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 t="str">
        <f>IF(P23=0,"",IF(BN23=0,"",(BN23/P23)))</f>
        <v/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 t="str">
        <f>IF(P23=0,"",IF(BW23=0,"",(BW23/P23)))</f>
        <v/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 t="str">
        <f>IF(P23=0,"",IF(CF23=0,"",(CF23/P23)))</f>
        <v/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98</v>
      </c>
      <c r="C24" s="203"/>
      <c r="D24" s="203" t="s">
        <v>99</v>
      </c>
      <c r="E24" s="203" t="s">
        <v>91</v>
      </c>
      <c r="F24" s="203" t="s">
        <v>75</v>
      </c>
      <c r="G24" s="203"/>
      <c r="H24" s="90" t="s">
        <v>93</v>
      </c>
      <c r="I24" s="90"/>
      <c r="J24" s="188"/>
      <c r="K24" s="81">
        <v>4</v>
      </c>
      <c r="L24" s="81">
        <v>0</v>
      </c>
      <c r="M24" s="81">
        <v>15</v>
      </c>
      <c r="N24" s="91">
        <v>0</v>
      </c>
      <c r="O24" s="92">
        <v>0</v>
      </c>
      <c r="P24" s="93">
        <f>N24+O24</f>
        <v>0</v>
      </c>
      <c r="Q24" s="82">
        <f>IFERROR(P24/M24,"-")</f>
        <v>0</v>
      </c>
      <c r="R24" s="81">
        <v>0</v>
      </c>
      <c r="S24" s="81">
        <v>0</v>
      </c>
      <c r="T24" s="82" t="str">
        <f>IFERROR(S24/(O24+P24),"-")</f>
        <v>-</v>
      </c>
      <c r="U24" s="182"/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/>
      <c r="AB24" s="85"/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100</v>
      </c>
      <c r="C25" s="203"/>
      <c r="D25" s="203" t="s">
        <v>101</v>
      </c>
      <c r="E25" s="203" t="s">
        <v>102</v>
      </c>
      <c r="F25" s="203" t="s">
        <v>63</v>
      </c>
      <c r="G25" s="203"/>
      <c r="H25" s="90" t="s">
        <v>93</v>
      </c>
      <c r="I25" s="90"/>
      <c r="J25" s="188"/>
      <c r="K25" s="81">
        <v>0</v>
      </c>
      <c r="L25" s="81">
        <v>0</v>
      </c>
      <c r="M25" s="81">
        <v>0</v>
      </c>
      <c r="N25" s="91">
        <v>7</v>
      </c>
      <c r="O25" s="92">
        <v>0</v>
      </c>
      <c r="P25" s="93">
        <f>N25+O25</f>
        <v>7</v>
      </c>
      <c r="Q25" s="82" t="str">
        <f>IFERROR(P25/M25,"-")</f>
        <v>-</v>
      </c>
      <c r="R25" s="81">
        <v>1</v>
      </c>
      <c r="S25" s="81">
        <v>0</v>
      </c>
      <c r="T25" s="82">
        <f>IFERROR(S25/(O25+P25),"-")</f>
        <v>0</v>
      </c>
      <c r="U25" s="182"/>
      <c r="V25" s="84">
        <v>1</v>
      </c>
      <c r="W25" s="82">
        <f>IF(P25=0,"-",V25/P25)</f>
        <v>0.14285714285714</v>
      </c>
      <c r="X25" s="186">
        <v>198000</v>
      </c>
      <c r="Y25" s="187">
        <f>IFERROR(X25/P25,"-")</f>
        <v>28285.714285714</v>
      </c>
      <c r="Z25" s="187">
        <f>IFERROR(X25/V25,"-")</f>
        <v>198000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1</v>
      </c>
      <c r="AN25" s="101">
        <f>IF(P25=0,"",IF(AM25=0,"",(AM25/P25)))</f>
        <v>0.14285714285714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0.14285714285714</v>
      </c>
      <c r="BG25" s="112">
        <v>1</v>
      </c>
      <c r="BH25" s="114">
        <f>IFERROR(BG25/BE25,"-")</f>
        <v>1</v>
      </c>
      <c r="BI25" s="115">
        <v>198000</v>
      </c>
      <c r="BJ25" s="116">
        <f>IFERROR(BI25/BE25,"-")</f>
        <v>198000</v>
      </c>
      <c r="BK25" s="117"/>
      <c r="BL25" s="117"/>
      <c r="BM25" s="117">
        <v>1</v>
      </c>
      <c r="BN25" s="119">
        <v>3</v>
      </c>
      <c r="BO25" s="120">
        <f>IF(P25=0,"",IF(BN25=0,"",(BN25/P25)))</f>
        <v>0.42857142857143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1</v>
      </c>
      <c r="BX25" s="127">
        <f>IF(P25=0,"",IF(BW25=0,"",(BW25/P25)))</f>
        <v>0.14285714285714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>
        <v>1</v>
      </c>
      <c r="CG25" s="134">
        <f>IF(P25=0,"",IF(CF25=0,"",(CF25/P25)))</f>
        <v>0.14285714285714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1</v>
      </c>
      <c r="CP25" s="141">
        <v>198000</v>
      </c>
      <c r="CQ25" s="141">
        <v>198000</v>
      </c>
      <c r="CR25" s="141"/>
      <c r="CS25" s="142" t="str">
        <f>IF(AND(CQ25=0,CR25=0),"",IF(AND(CQ25&lt;=100000,CR25&lt;=100000),"",IF(CQ25/CP25&gt;0.7,"男高",IF(CR25/CP25&gt;0.7,"女高",""))))</f>
        <v>男高</v>
      </c>
    </row>
    <row r="26" spans="1:98">
      <c r="A26" s="80"/>
      <c r="B26" s="203" t="s">
        <v>103</v>
      </c>
      <c r="C26" s="203"/>
      <c r="D26" s="203" t="s">
        <v>104</v>
      </c>
      <c r="E26" s="203" t="s">
        <v>97</v>
      </c>
      <c r="F26" s="203" t="s">
        <v>75</v>
      </c>
      <c r="G26" s="203"/>
      <c r="H26" s="90" t="s">
        <v>93</v>
      </c>
      <c r="I26" s="90"/>
      <c r="J26" s="188"/>
      <c r="K26" s="81">
        <v>3</v>
      </c>
      <c r="L26" s="81">
        <v>0</v>
      </c>
      <c r="M26" s="81">
        <v>28</v>
      </c>
      <c r="N26" s="91">
        <v>1</v>
      </c>
      <c r="O26" s="92">
        <v>0</v>
      </c>
      <c r="P26" s="93">
        <f>N26+O26</f>
        <v>1</v>
      </c>
      <c r="Q26" s="82">
        <f>IFERROR(P26/M26,"-")</f>
        <v>0.035714285714286</v>
      </c>
      <c r="R26" s="81">
        <v>0</v>
      </c>
      <c r="S26" s="81">
        <v>1</v>
      </c>
      <c r="T26" s="82">
        <f>IFERROR(S26/(O26+P26),"-")</f>
        <v>1</v>
      </c>
      <c r="U26" s="182"/>
      <c r="V26" s="84">
        <v>1</v>
      </c>
      <c r="W26" s="82">
        <f>IF(P26=0,"-",V26/P26)</f>
        <v>1</v>
      </c>
      <c r="X26" s="186">
        <v>13000</v>
      </c>
      <c r="Y26" s="187">
        <f>IFERROR(X26/P26,"-")</f>
        <v>13000</v>
      </c>
      <c r="Z26" s="187">
        <f>IFERROR(X26/V26,"-")</f>
        <v>13000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>
        <v>1</v>
      </c>
      <c r="CG26" s="134">
        <f>IF(P26=0,"",IF(CF26=0,"",(CF26/P26)))</f>
        <v>1</v>
      </c>
      <c r="CH26" s="135">
        <v>1</v>
      </c>
      <c r="CI26" s="136">
        <f>IFERROR(CH26/CF26,"-")</f>
        <v>1</v>
      </c>
      <c r="CJ26" s="137">
        <v>13000</v>
      </c>
      <c r="CK26" s="138">
        <f>IFERROR(CJ26/CF26,"-")</f>
        <v>13000</v>
      </c>
      <c r="CL26" s="139"/>
      <c r="CM26" s="139">
        <v>1</v>
      </c>
      <c r="CN26" s="139"/>
      <c r="CO26" s="140">
        <v>1</v>
      </c>
      <c r="CP26" s="141">
        <v>13000</v>
      </c>
      <c r="CQ26" s="141">
        <v>13000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105</v>
      </c>
      <c r="C27" s="203"/>
      <c r="D27" s="203" t="s">
        <v>106</v>
      </c>
      <c r="E27" s="203" t="s">
        <v>106</v>
      </c>
      <c r="F27" s="203" t="s">
        <v>68</v>
      </c>
      <c r="G27" s="203"/>
      <c r="H27" s="90"/>
      <c r="I27" s="90"/>
      <c r="J27" s="188"/>
      <c r="K27" s="81">
        <v>64</v>
      </c>
      <c r="L27" s="81">
        <v>39</v>
      </c>
      <c r="M27" s="81">
        <v>16</v>
      </c>
      <c r="N27" s="91">
        <v>4</v>
      </c>
      <c r="O27" s="92">
        <v>0</v>
      </c>
      <c r="P27" s="93">
        <f>N27+O27</f>
        <v>4</v>
      </c>
      <c r="Q27" s="82">
        <f>IFERROR(P27/M27,"-")</f>
        <v>0.25</v>
      </c>
      <c r="R27" s="81">
        <v>2</v>
      </c>
      <c r="S27" s="81">
        <v>0</v>
      </c>
      <c r="T27" s="82">
        <f>IFERROR(S27/(O27+P27),"-")</f>
        <v>0</v>
      </c>
      <c r="U27" s="182"/>
      <c r="V27" s="84">
        <v>2</v>
      </c>
      <c r="W27" s="82">
        <f>IF(P27=0,"-",V27/P27)</f>
        <v>0.5</v>
      </c>
      <c r="X27" s="186">
        <v>223000</v>
      </c>
      <c r="Y27" s="187">
        <f>IFERROR(X27/P27,"-")</f>
        <v>55750</v>
      </c>
      <c r="Z27" s="187">
        <f>IFERROR(X27/V27,"-")</f>
        <v>111500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0.25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2</v>
      </c>
      <c r="BX27" s="127">
        <f>IF(P27=0,"",IF(BW27=0,"",(BW27/P27)))</f>
        <v>0.5</v>
      </c>
      <c r="BY27" s="128">
        <v>2</v>
      </c>
      <c r="BZ27" s="129">
        <f>IFERROR(BY27/BW27,"-")</f>
        <v>1</v>
      </c>
      <c r="CA27" s="130">
        <v>223000</v>
      </c>
      <c r="CB27" s="131">
        <f>IFERROR(CA27/BW27,"-")</f>
        <v>111500</v>
      </c>
      <c r="CC27" s="132"/>
      <c r="CD27" s="132"/>
      <c r="CE27" s="132">
        <v>2</v>
      </c>
      <c r="CF27" s="133">
        <v>1</v>
      </c>
      <c r="CG27" s="134">
        <f>IF(P27=0,"",IF(CF27=0,"",(CF27/P27)))</f>
        <v>0.25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2</v>
      </c>
      <c r="CP27" s="141">
        <v>223000</v>
      </c>
      <c r="CQ27" s="141">
        <v>208000</v>
      </c>
      <c r="CR27" s="141"/>
      <c r="CS27" s="142" t="str">
        <f>IF(AND(CQ27=0,CR27=0),"",IF(AND(CQ27&lt;=100000,CR27&lt;=100000),"",IF(CQ27/CP27&gt;0.7,"男高",IF(CR27/CP27&gt;0.7,"女高",""))))</f>
        <v>男高</v>
      </c>
    </row>
    <row r="28" spans="1:98">
      <c r="A28" s="80">
        <f>AB28</f>
        <v>0.27</v>
      </c>
      <c r="B28" s="203" t="s">
        <v>107</v>
      </c>
      <c r="C28" s="203"/>
      <c r="D28" s="203" t="s">
        <v>108</v>
      </c>
      <c r="E28" s="203" t="s">
        <v>62</v>
      </c>
      <c r="F28" s="203" t="s">
        <v>63</v>
      </c>
      <c r="G28" s="203" t="s">
        <v>109</v>
      </c>
      <c r="H28" s="90" t="s">
        <v>110</v>
      </c>
      <c r="I28" s="90" t="s">
        <v>111</v>
      </c>
      <c r="J28" s="188">
        <v>400000</v>
      </c>
      <c r="K28" s="81">
        <v>0</v>
      </c>
      <c r="L28" s="81">
        <v>0</v>
      </c>
      <c r="M28" s="81">
        <v>0</v>
      </c>
      <c r="N28" s="91">
        <v>8</v>
      </c>
      <c r="O28" s="92">
        <v>0</v>
      </c>
      <c r="P28" s="93">
        <f>N28+O28</f>
        <v>8</v>
      </c>
      <c r="Q28" s="82" t="str">
        <f>IFERROR(P28/M28,"-")</f>
        <v>-</v>
      </c>
      <c r="R28" s="81">
        <v>0</v>
      </c>
      <c r="S28" s="81">
        <v>0</v>
      </c>
      <c r="T28" s="82">
        <f>IFERROR(S28/(O28+P28),"-")</f>
        <v>0</v>
      </c>
      <c r="U28" s="182">
        <f>IFERROR(J28/SUM(P28:P32),"-")</f>
        <v>18181.818181818</v>
      </c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>
        <f>SUM(X28:X32)-SUM(J28:J32)</f>
        <v>-292000</v>
      </c>
      <c r="AB28" s="85">
        <f>SUM(X28:X32)/SUM(J28:J32)</f>
        <v>0.27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0.125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0.125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2</v>
      </c>
      <c r="BO28" s="120">
        <f>IF(P28=0,"",IF(BN28=0,"",(BN28/P28)))</f>
        <v>0.25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2</v>
      </c>
      <c r="BX28" s="127">
        <f>IF(P28=0,"",IF(BW28=0,"",(BW28/P28)))</f>
        <v>0.25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>
        <v>2</v>
      </c>
      <c r="CG28" s="134">
        <f>IF(P28=0,"",IF(CF28=0,"",(CF28/P28)))</f>
        <v>0.25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112</v>
      </c>
      <c r="C29" s="203"/>
      <c r="D29" s="203" t="s">
        <v>113</v>
      </c>
      <c r="E29" s="203" t="s">
        <v>114</v>
      </c>
      <c r="F29" s="203" t="s">
        <v>75</v>
      </c>
      <c r="G29" s="203"/>
      <c r="H29" s="90" t="s">
        <v>110</v>
      </c>
      <c r="I29" s="90"/>
      <c r="J29" s="188"/>
      <c r="K29" s="81">
        <v>5</v>
      </c>
      <c r="L29" s="81">
        <v>0</v>
      </c>
      <c r="M29" s="81">
        <v>13</v>
      </c>
      <c r="N29" s="91">
        <v>2</v>
      </c>
      <c r="O29" s="92">
        <v>0</v>
      </c>
      <c r="P29" s="93">
        <f>N29+O29</f>
        <v>2</v>
      </c>
      <c r="Q29" s="82">
        <f>IFERROR(P29/M29,"-")</f>
        <v>0.15384615384615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0.5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1</v>
      </c>
      <c r="BO29" s="120">
        <f>IF(P29=0,"",IF(BN29=0,"",(BN29/P29)))</f>
        <v>0.5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115</v>
      </c>
      <c r="C30" s="203"/>
      <c r="D30" s="203" t="s">
        <v>116</v>
      </c>
      <c r="E30" s="203" t="s">
        <v>117</v>
      </c>
      <c r="F30" s="203" t="s">
        <v>63</v>
      </c>
      <c r="G30" s="203"/>
      <c r="H30" s="90" t="s">
        <v>110</v>
      </c>
      <c r="I30" s="90"/>
      <c r="J30" s="188"/>
      <c r="K30" s="81">
        <v>0</v>
      </c>
      <c r="L30" s="81">
        <v>0</v>
      </c>
      <c r="M30" s="81">
        <v>0</v>
      </c>
      <c r="N30" s="91">
        <v>6</v>
      </c>
      <c r="O30" s="92">
        <v>0</v>
      </c>
      <c r="P30" s="93">
        <f>N30+O30</f>
        <v>6</v>
      </c>
      <c r="Q30" s="82" t="str">
        <f>IFERROR(P30/M30,"-")</f>
        <v>-</v>
      </c>
      <c r="R30" s="81">
        <v>0</v>
      </c>
      <c r="S30" s="81">
        <v>2</v>
      </c>
      <c r="T30" s="82">
        <f>IFERROR(S30/(O30+P30),"-")</f>
        <v>0.33333333333333</v>
      </c>
      <c r="U30" s="182"/>
      <c r="V30" s="84">
        <v>1</v>
      </c>
      <c r="W30" s="82">
        <f>IF(P30=0,"-",V30/P30)</f>
        <v>0.16666666666667</v>
      </c>
      <c r="X30" s="186">
        <v>8000</v>
      </c>
      <c r="Y30" s="187">
        <f>IFERROR(X30/P30,"-")</f>
        <v>1333.3333333333</v>
      </c>
      <c r="Z30" s="187">
        <f>IFERROR(X30/V30,"-")</f>
        <v>8000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3</v>
      </c>
      <c r="BF30" s="113">
        <f>IF(P30=0,"",IF(BE30=0,"",(BE30/P30)))</f>
        <v>0.5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2</v>
      </c>
      <c r="BO30" s="120">
        <f>IF(P30=0,"",IF(BN30=0,"",(BN30/P30)))</f>
        <v>0.33333333333333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1</v>
      </c>
      <c r="BX30" s="127">
        <f>IF(P30=0,"",IF(BW30=0,"",(BW30/P30)))</f>
        <v>0.16666666666667</v>
      </c>
      <c r="BY30" s="128">
        <v>1</v>
      </c>
      <c r="BZ30" s="129">
        <f>IFERROR(BY30/BW30,"-")</f>
        <v>1</v>
      </c>
      <c r="CA30" s="130">
        <v>30000</v>
      </c>
      <c r="CB30" s="131">
        <f>IFERROR(CA30/BW30,"-")</f>
        <v>30000</v>
      </c>
      <c r="CC30" s="132"/>
      <c r="CD30" s="132"/>
      <c r="CE30" s="132">
        <v>1</v>
      </c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8000</v>
      </c>
      <c r="CQ30" s="141">
        <v>30000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118</v>
      </c>
      <c r="C31" s="203"/>
      <c r="D31" s="203" t="s">
        <v>90</v>
      </c>
      <c r="E31" s="203" t="s">
        <v>91</v>
      </c>
      <c r="F31" s="203" t="s">
        <v>75</v>
      </c>
      <c r="G31" s="203"/>
      <c r="H31" s="90" t="s">
        <v>110</v>
      </c>
      <c r="I31" s="90"/>
      <c r="J31" s="188"/>
      <c r="K31" s="81">
        <v>19</v>
      </c>
      <c r="L31" s="81">
        <v>0</v>
      </c>
      <c r="M31" s="81">
        <v>92</v>
      </c>
      <c r="N31" s="91">
        <v>4</v>
      </c>
      <c r="O31" s="92">
        <v>0</v>
      </c>
      <c r="P31" s="93">
        <f>N31+O31</f>
        <v>4</v>
      </c>
      <c r="Q31" s="82">
        <f>IFERROR(P31/M31,"-")</f>
        <v>0.043478260869565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1</v>
      </c>
      <c r="AN31" s="101">
        <f>IF(P31=0,"",IF(AM31=0,"",(AM31/P31)))</f>
        <v>0.25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2</v>
      </c>
      <c r="BO31" s="120">
        <f>IF(P31=0,"",IF(BN31=0,"",(BN31/P31)))</f>
        <v>0.5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1</v>
      </c>
      <c r="BX31" s="127">
        <f>IF(P31=0,"",IF(BW31=0,"",(BW31/P31)))</f>
        <v>0.25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119</v>
      </c>
      <c r="C32" s="203"/>
      <c r="D32" s="203" t="s">
        <v>106</v>
      </c>
      <c r="E32" s="203" t="s">
        <v>106</v>
      </c>
      <c r="F32" s="203" t="s">
        <v>68</v>
      </c>
      <c r="G32" s="203"/>
      <c r="H32" s="90"/>
      <c r="I32" s="90"/>
      <c r="J32" s="188"/>
      <c r="K32" s="81">
        <v>72</v>
      </c>
      <c r="L32" s="81">
        <v>51</v>
      </c>
      <c r="M32" s="81">
        <v>16</v>
      </c>
      <c r="N32" s="91">
        <v>2</v>
      </c>
      <c r="O32" s="92">
        <v>0</v>
      </c>
      <c r="P32" s="93">
        <f>N32+O32</f>
        <v>2</v>
      </c>
      <c r="Q32" s="82">
        <f>IFERROR(P32/M32,"-")</f>
        <v>0.125</v>
      </c>
      <c r="R32" s="81">
        <v>1</v>
      </c>
      <c r="S32" s="81">
        <v>0</v>
      </c>
      <c r="T32" s="82">
        <f>IFERROR(S32/(O32+P32),"-")</f>
        <v>0</v>
      </c>
      <c r="U32" s="182"/>
      <c r="V32" s="84">
        <v>2</v>
      </c>
      <c r="W32" s="82">
        <f>IF(P32=0,"-",V32/P32)</f>
        <v>1</v>
      </c>
      <c r="X32" s="186">
        <v>100000</v>
      </c>
      <c r="Y32" s="187">
        <f>IFERROR(X32/P32,"-")</f>
        <v>50000</v>
      </c>
      <c r="Z32" s="187">
        <f>IFERROR(X32/V32,"-")</f>
        <v>50000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2</v>
      </c>
      <c r="BX32" s="127">
        <f>IF(P32=0,"",IF(BW32=0,"",(BW32/P32)))</f>
        <v>1</v>
      </c>
      <c r="BY32" s="128">
        <v>2</v>
      </c>
      <c r="BZ32" s="129">
        <f>IFERROR(BY32/BW32,"-")</f>
        <v>1</v>
      </c>
      <c r="CA32" s="130">
        <v>103000</v>
      </c>
      <c r="CB32" s="131">
        <f>IFERROR(CA32/BW32,"-")</f>
        <v>51500</v>
      </c>
      <c r="CC32" s="132"/>
      <c r="CD32" s="132"/>
      <c r="CE32" s="132">
        <v>2</v>
      </c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2</v>
      </c>
      <c r="CP32" s="141">
        <v>100000</v>
      </c>
      <c r="CQ32" s="141">
        <v>85000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0.46923076923077</v>
      </c>
      <c r="B33" s="203" t="s">
        <v>120</v>
      </c>
      <c r="C33" s="203"/>
      <c r="D33" s="203" t="s">
        <v>121</v>
      </c>
      <c r="E33" s="203" t="s">
        <v>122</v>
      </c>
      <c r="F33" s="203" t="s">
        <v>63</v>
      </c>
      <c r="G33" s="203" t="s">
        <v>123</v>
      </c>
      <c r="H33" s="90" t="s">
        <v>124</v>
      </c>
      <c r="I33" s="90" t="s">
        <v>125</v>
      </c>
      <c r="J33" s="188">
        <v>260000</v>
      </c>
      <c r="K33" s="81">
        <v>0</v>
      </c>
      <c r="L33" s="81">
        <v>0</v>
      </c>
      <c r="M33" s="81">
        <v>0</v>
      </c>
      <c r="N33" s="91">
        <v>3</v>
      </c>
      <c r="O33" s="92">
        <v>0</v>
      </c>
      <c r="P33" s="93">
        <f>N33+O33</f>
        <v>3</v>
      </c>
      <c r="Q33" s="82" t="str">
        <f>IFERROR(P33/M33,"-")</f>
        <v>-</v>
      </c>
      <c r="R33" s="81">
        <v>0</v>
      </c>
      <c r="S33" s="81">
        <v>1</v>
      </c>
      <c r="T33" s="82">
        <f>IFERROR(S33/(O33+P33),"-")</f>
        <v>0.33333333333333</v>
      </c>
      <c r="U33" s="182">
        <f>IFERROR(J33/SUM(P33:P37),"-")</f>
        <v>17333.333333333</v>
      </c>
      <c r="V33" s="84">
        <v>1</v>
      </c>
      <c r="W33" s="82">
        <f>IF(P33=0,"-",V33/P33)</f>
        <v>0.33333333333333</v>
      </c>
      <c r="X33" s="186">
        <v>24000</v>
      </c>
      <c r="Y33" s="187">
        <f>IFERROR(X33/P33,"-")</f>
        <v>8000</v>
      </c>
      <c r="Z33" s="187">
        <f>IFERROR(X33/V33,"-")</f>
        <v>24000</v>
      </c>
      <c r="AA33" s="188">
        <f>SUM(X33:X37)-SUM(J33:J37)</f>
        <v>-138000</v>
      </c>
      <c r="AB33" s="85">
        <f>SUM(X33:X37)/SUM(J33:J37)</f>
        <v>0.46923076923077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>
        <v>1</v>
      </c>
      <c r="AW33" s="107">
        <f>IF(P33=0,"",IF(AV33=0,"",(AV33/P33)))</f>
        <v>0.33333333333333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>
        <v>1</v>
      </c>
      <c r="BF33" s="113">
        <f>IF(P33=0,"",IF(BE33=0,"",(BE33/P33)))</f>
        <v>0.33333333333333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>
        <v>1</v>
      </c>
      <c r="BX33" s="127">
        <f>IF(P33=0,"",IF(BW33=0,"",(BW33/P33)))</f>
        <v>0.33333333333333</v>
      </c>
      <c r="BY33" s="128">
        <v>1</v>
      </c>
      <c r="BZ33" s="129">
        <f>IFERROR(BY33/BW33,"-")</f>
        <v>1</v>
      </c>
      <c r="CA33" s="130">
        <v>24000</v>
      </c>
      <c r="CB33" s="131">
        <f>IFERROR(CA33/BW33,"-")</f>
        <v>24000</v>
      </c>
      <c r="CC33" s="132"/>
      <c r="CD33" s="132"/>
      <c r="CE33" s="132">
        <v>1</v>
      </c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1</v>
      </c>
      <c r="CP33" s="141">
        <v>24000</v>
      </c>
      <c r="CQ33" s="141">
        <v>24000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126</v>
      </c>
      <c r="C34" s="203"/>
      <c r="D34" s="203" t="s">
        <v>127</v>
      </c>
      <c r="E34" s="203" t="s">
        <v>128</v>
      </c>
      <c r="F34" s="203" t="s">
        <v>75</v>
      </c>
      <c r="G34" s="203"/>
      <c r="H34" s="90" t="s">
        <v>124</v>
      </c>
      <c r="I34" s="90"/>
      <c r="J34" s="188"/>
      <c r="K34" s="81">
        <v>10</v>
      </c>
      <c r="L34" s="81">
        <v>0</v>
      </c>
      <c r="M34" s="81">
        <v>22</v>
      </c>
      <c r="N34" s="91">
        <v>3</v>
      </c>
      <c r="O34" s="92">
        <v>0</v>
      </c>
      <c r="P34" s="93">
        <f>N34+O34</f>
        <v>3</v>
      </c>
      <c r="Q34" s="82">
        <f>IFERROR(P34/M34,"-")</f>
        <v>0.13636363636364</v>
      </c>
      <c r="R34" s="81">
        <v>0</v>
      </c>
      <c r="S34" s="81">
        <v>0</v>
      </c>
      <c r="T34" s="82">
        <f>IFERROR(S34/(O34+P34),"-")</f>
        <v>0</v>
      </c>
      <c r="U34" s="182"/>
      <c r="V34" s="84">
        <v>1</v>
      </c>
      <c r="W34" s="82">
        <f>IF(P34=0,"-",V34/P34)</f>
        <v>0.33333333333333</v>
      </c>
      <c r="X34" s="186">
        <v>3000</v>
      </c>
      <c r="Y34" s="187">
        <f>IFERROR(X34/P34,"-")</f>
        <v>1000</v>
      </c>
      <c r="Z34" s="187">
        <f>IFERROR(X34/V34,"-")</f>
        <v>3000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2</v>
      </c>
      <c r="BO34" s="120">
        <f>IF(P34=0,"",IF(BN34=0,"",(BN34/P34)))</f>
        <v>0.66666666666667</v>
      </c>
      <c r="BP34" s="121">
        <v>1</v>
      </c>
      <c r="BQ34" s="122">
        <f>IFERROR(BP34/BN34,"-")</f>
        <v>0.5</v>
      </c>
      <c r="BR34" s="123">
        <v>3000</v>
      </c>
      <c r="BS34" s="124">
        <f>IFERROR(BR34/BN34,"-")</f>
        <v>1500</v>
      </c>
      <c r="BT34" s="125">
        <v>1</v>
      </c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>
        <v>1</v>
      </c>
      <c r="CG34" s="134">
        <f>IF(P34=0,"",IF(CF34=0,"",(CF34/P34)))</f>
        <v>0.33333333333333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1</v>
      </c>
      <c r="CP34" s="141">
        <v>3000</v>
      </c>
      <c r="CQ34" s="141">
        <v>3000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129</v>
      </c>
      <c r="C35" s="203"/>
      <c r="D35" s="203" t="s">
        <v>108</v>
      </c>
      <c r="E35" s="203" t="s">
        <v>62</v>
      </c>
      <c r="F35" s="203" t="s">
        <v>63</v>
      </c>
      <c r="G35" s="203"/>
      <c r="H35" s="90" t="s">
        <v>124</v>
      </c>
      <c r="I35" s="90"/>
      <c r="J35" s="188"/>
      <c r="K35" s="81">
        <v>0</v>
      </c>
      <c r="L35" s="81">
        <v>0</v>
      </c>
      <c r="M35" s="81">
        <v>0</v>
      </c>
      <c r="N35" s="91">
        <v>5</v>
      </c>
      <c r="O35" s="92">
        <v>0</v>
      </c>
      <c r="P35" s="93">
        <f>N35+O35</f>
        <v>5</v>
      </c>
      <c r="Q35" s="82" t="str">
        <f>IFERROR(P35/M35,"-")</f>
        <v>-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>
        <v>1</v>
      </c>
      <c r="AN35" s="101">
        <f>IF(P35=0,"",IF(AM35=0,"",(AM35/P35)))</f>
        <v>0.2</v>
      </c>
      <c r="AO35" s="100"/>
      <c r="AP35" s="102">
        <f>IFERROR(AP35/AM35,"-")</f>
        <v>0</v>
      </c>
      <c r="AQ35" s="103"/>
      <c r="AR35" s="104">
        <f>IFERROR(AQ35/AM35,"-")</f>
        <v>0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0.2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1</v>
      </c>
      <c r="BO35" s="120">
        <f>IF(P35=0,"",IF(BN35=0,"",(BN35/P35)))</f>
        <v>0.2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0.2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>
        <v>1</v>
      </c>
      <c r="CG35" s="134">
        <f>IF(P35=0,"",IF(CF35=0,"",(CF35/P35)))</f>
        <v>0.2</v>
      </c>
      <c r="CH35" s="135"/>
      <c r="CI35" s="136">
        <f>IFERROR(CH35/CF35,"-")</f>
        <v>0</v>
      </c>
      <c r="CJ35" s="137"/>
      <c r="CK35" s="138">
        <f>IFERROR(CJ35/CF35,"-")</f>
        <v>0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130</v>
      </c>
      <c r="C36" s="203"/>
      <c r="D36" s="203" t="s">
        <v>131</v>
      </c>
      <c r="E36" s="203" t="s">
        <v>132</v>
      </c>
      <c r="F36" s="203" t="s">
        <v>75</v>
      </c>
      <c r="G36" s="203"/>
      <c r="H36" s="90" t="s">
        <v>124</v>
      </c>
      <c r="I36" s="90"/>
      <c r="J36" s="188"/>
      <c r="K36" s="81">
        <v>4</v>
      </c>
      <c r="L36" s="81">
        <v>0</v>
      </c>
      <c r="M36" s="81">
        <v>27</v>
      </c>
      <c r="N36" s="91">
        <v>1</v>
      </c>
      <c r="O36" s="92">
        <v>0</v>
      </c>
      <c r="P36" s="93">
        <f>N36+O36</f>
        <v>1</v>
      </c>
      <c r="Q36" s="82">
        <f>IFERROR(P36/M36,"-")</f>
        <v>0.037037037037037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1</v>
      </c>
      <c r="BO36" s="120">
        <f>IF(P36=0,"",IF(BN36=0,"",(BN36/P36)))</f>
        <v>1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133</v>
      </c>
      <c r="C37" s="203"/>
      <c r="D37" s="203" t="s">
        <v>106</v>
      </c>
      <c r="E37" s="203" t="s">
        <v>106</v>
      </c>
      <c r="F37" s="203" t="s">
        <v>68</v>
      </c>
      <c r="G37" s="203"/>
      <c r="H37" s="90"/>
      <c r="I37" s="90"/>
      <c r="J37" s="188"/>
      <c r="K37" s="81">
        <v>41</v>
      </c>
      <c r="L37" s="81">
        <v>20</v>
      </c>
      <c r="M37" s="81">
        <v>7</v>
      </c>
      <c r="N37" s="91">
        <v>3</v>
      </c>
      <c r="O37" s="92">
        <v>0</v>
      </c>
      <c r="P37" s="93">
        <f>N37+O37</f>
        <v>3</v>
      </c>
      <c r="Q37" s="82">
        <f>IFERROR(P37/M37,"-")</f>
        <v>0.42857142857143</v>
      </c>
      <c r="R37" s="81">
        <v>1</v>
      </c>
      <c r="S37" s="81">
        <v>0</v>
      </c>
      <c r="T37" s="82">
        <f>IFERROR(S37/(O37+P37),"-")</f>
        <v>0</v>
      </c>
      <c r="U37" s="182"/>
      <c r="V37" s="84">
        <v>1</v>
      </c>
      <c r="W37" s="82">
        <f>IF(P37=0,"-",V37/P37)</f>
        <v>0.33333333333333</v>
      </c>
      <c r="X37" s="186">
        <v>95000</v>
      </c>
      <c r="Y37" s="187">
        <f>IFERROR(X37/P37,"-")</f>
        <v>31666.666666667</v>
      </c>
      <c r="Z37" s="187">
        <f>IFERROR(X37/V37,"-")</f>
        <v>95000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>
        <v>1</v>
      </c>
      <c r="AW37" s="107">
        <f>IF(P37=0,"",IF(AV37=0,"",(AV37/P37)))</f>
        <v>0.33333333333333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>
        <f>IF(P37=0,"",IF(BN37=0,"",(BN37/P37)))</f>
        <v>0</v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>
        <v>2</v>
      </c>
      <c r="BX37" s="127">
        <f>IF(P37=0,"",IF(BW37=0,"",(BW37/P37)))</f>
        <v>0.66666666666667</v>
      </c>
      <c r="BY37" s="128">
        <v>1</v>
      </c>
      <c r="BZ37" s="129">
        <f>IFERROR(BY37/BW37,"-")</f>
        <v>0.5</v>
      </c>
      <c r="CA37" s="130">
        <v>95000</v>
      </c>
      <c r="CB37" s="131">
        <f>IFERROR(CA37/BW37,"-")</f>
        <v>47500</v>
      </c>
      <c r="CC37" s="132"/>
      <c r="CD37" s="132"/>
      <c r="CE37" s="132">
        <v>1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95000</v>
      </c>
      <c r="CQ37" s="141">
        <v>95000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0.030769230769231</v>
      </c>
      <c r="B38" s="203" t="s">
        <v>134</v>
      </c>
      <c r="C38" s="203"/>
      <c r="D38" s="203" t="s">
        <v>116</v>
      </c>
      <c r="E38" s="203" t="s">
        <v>117</v>
      </c>
      <c r="F38" s="203" t="s">
        <v>63</v>
      </c>
      <c r="G38" s="203" t="s">
        <v>135</v>
      </c>
      <c r="H38" s="90" t="s">
        <v>124</v>
      </c>
      <c r="I38" s="90" t="s">
        <v>136</v>
      </c>
      <c r="J38" s="188">
        <v>260000</v>
      </c>
      <c r="K38" s="81">
        <v>0</v>
      </c>
      <c r="L38" s="81">
        <v>0</v>
      </c>
      <c r="M38" s="81">
        <v>0</v>
      </c>
      <c r="N38" s="91">
        <v>7</v>
      </c>
      <c r="O38" s="92">
        <v>0</v>
      </c>
      <c r="P38" s="93">
        <f>N38+O38</f>
        <v>7</v>
      </c>
      <c r="Q38" s="82" t="str">
        <f>IFERROR(P38/M38,"-")</f>
        <v>-</v>
      </c>
      <c r="R38" s="81">
        <v>0</v>
      </c>
      <c r="S38" s="81">
        <v>0</v>
      </c>
      <c r="T38" s="82">
        <f>IFERROR(S38/(O38+P38),"-")</f>
        <v>0</v>
      </c>
      <c r="U38" s="182">
        <f>IFERROR(J38/SUM(P38:P41),"-")</f>
        <v>12380.952380952</v>
      </c>
      <c r="V38" s="84">
        <v>1</v>
      </c>
      <c r="W38" s="82">
        <f>IF(P38=0,"-",V38/P38)</f>
        <v>0.14285714285714</v>
      </c>
      <c r="X38" s="186">
        <v>3000</v>
      </c>
      <c r="Y38" s="187">
        <f>IFERROR(X38/P38,"-")</f>
        <v>428.57142857143</v>
      </c>
      <c r="Z38" s="187">
        <f>IFERROR(X38/V38,"-")</f>
        <v>3000</v>
      </c>
      <c r="AA38" s="188">
        <f>SUM(X38:X41)-SUM(J38:J41)</f>
        <v>-252000</v>
      </c>
      <c r="AB38" s="85">
        <f>SUM(X38:X41)/SUM(J38:J41)</f>
        <v>0.030769230769231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>
        <v>1</v>
      </c>
      <c r="AN38" s="101">
        <f>IF(P38=0,"",IF(AM38=0,"",(AM38/P38)))</f>
        <v>0.14285714285714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1</v>
      </c>
      <c r="BO38" s="120">
        <f>IF(P38=0,"",IF(BN38=0,"",(BN38/P38)))</f>
        <v>0.14285714285714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4</v>
      </c>
      <c r="BX38" s="127">
        <f>IF(P38=0,"",IF(BW38=0,"",(BW38/P38)))</f>
        <v>0.57142857142857</v>
      </c>
      <c r="BY38" s="128">
        <v>1</v>
      </c>
      <c r="BZ38" s="129">
        <f>IFERROR(BY38/BW38,"-")</f>
        <v>0.25</v>
      </c>
      <c r="CA38" s="130">
        <v>3000</v>
      </c>
      <c r="CB38" s="131">
        <f>IFERROR(CA38/BW38,"-")</f>
        <v>750</v>
      </c>
      <c r="CC38" s="132">
        <v>1</v>
      </c>
      <c r="CD38" s="132"/>
      <c r="CE38" s="132"/>
      <c r="CF38" s="133">
        <v>1</v>
      </c>
      <c r="CG38" s="134">
        <f>IF(P38=0,"",IF(CF38=0,"",(CF38/P38)))</f>
        <v>0.14285714285714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1</v>
      </c>
      <c r="CP38" s="141">
        <v>3000</v>
      </c>
      <c r="CQ38" s="141">
        <v>3000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137</v>
      </c>
      <c r="C39" s="203"/>
      <c r="D39" s="203" t="s">
        <v>138</v>
      </c>
      <c r="E39" s="203" t="s">
        <v>132</v>
      </c>
      <c r="F39" s="203" t="s">
        <v>75</v>
      </c>
      <c r="G39" s="203"/>
      <c r="H39" s="90" t="s">
        <v>124</v>
      </c>
      <c r="I39" s="90" t="s">
        <v>139</v>
      </c>
      <c r="J39" s="188"/>
      <c r="K39" s="81">
        <v>13</v>
      </c>
      <c r="L39" s="81">
        <v>0</v>
      </c>
      <c r="M39" s="81">
        <v>67</v>
      </c>
      <c r="N39" s="91">
        <v>4</v>
      </c>
      <c r="O39" s="92">
        <v>0</v>
      </c>
      <c r="P39" s="93">
        <f>N39+O39</f>
        <v>4</v>
      </c>
      <c r="Q39" s="82">
        <f>IFERROR(P39/M39,"-")</f>
        <v>0.059701492537313</v>
      </c>
      <c r="R39" s="81">
        <v>0</v>
      </c>
      <c r="S39" s="81">
        <v>2</v>
      </c>
      <c r="T39" s="82">
        <f>IFERROR(S39/(O39+P39),"-")</f>
        <v>0.5</v>
      </c>
      <c r="U39" s="182"/>
      <c r="V39" s="84">
        <v>1</v>
      </c>
      <c r="W39" s="82">
        <f>IF(P39=0,"-",V39/P39)</f>
        <v>0.25</v>
      </c>
      <c r="X39" s="186">
        <v>5000</v>
      </c>
      <c r="Y39" s="187">
        <f>IFERROR(X39/P39,"-")</f>
        <v>1250</v>
      </c>
      <c r="Z39" s="187">
        <f>IFERROR(X39/V39,"-")</f>
        <v>5000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>
        <v>1</v>
      </c>
      <c r="AN39" s="101">
        <f>IF(P39=0,"",IF(AM39=0,"",(AM39/P39)))</f>
        <v>0.25</v>
      </c>
      <c r="AO39" s="100"/>
      <c r="AP39" s="102">
        <f>IFERROR(AP39/AM39,"-")</f>
        <v>0</v>
      </c>
      <c r="AQ39" s="103"/>
      <c r="AR39" s="104">
        <f>IFERROR(AQ39/AM39,"-")</f>
        <v>0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1</v>
      </c>
      <c r="BO39" s="120">
        <f>IF(P39=0,"",IF(BN39=0,"",(BN39/P39)))</f>
        <v>0.25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2</v>
      </c>
      <c r="BX39" s="127">
        <f>IF(P39=0,"",IF(BW39=0,"",(BW39/P39)))</f>
        <v>0.5</v>
      </c>
      <c r="BY39" s="128">
        <v>1</v>
      </c>
      <c r="BZ39" s="129">
        <f>IFERROR(BY39/BW39,"-")</f>
        <v>0.5</v>
      </c>
      <c r="CA39" s="130">
        <v>5000</v>
      </c>
      <c r="CB39" s="131">
        <f>IFERROR(CA39/BW39,"-")</f>
        <v>2500</v>
      </c>
      <c r="CC39" s="132">
        <v>1</v>
      </c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5000</v>
      </c>
      <c r="CQ39" s="141">
        <v>5000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140</v>
      </c>
      <c r="C40" s="203"/>
      <c r="D40" s="203" t="s">
        <v>108</v>
      </c>
      <c r="E40" s="203" t="s">
        <v>62</v>
      </c>
      <c r="F40" s="203" t="s">
        <v>63</v>
      </c>
      <c r="G40" s="203"/>
      <c r="H40" s="90" t="s">
        <v>124</v>
      </c>
      <c r="I40" s="90" t="s">
        <v>141</v>
      </c>
      <c r="J40" s="188"/>
      <c r="K40" s="81">
        <v>0</v>
      </c>
      <c r="L40" s="81">
        <v>0</v>
      </c>
      <c r="M40" s="81">
        <v>0</v>
      </c>
      <c r="N40" s="91">
        <v>6</v>
      </c>
      <c r="O40" s="92">
        <v>0</v>
      </c>
      <c r="P40" s="93">
        <f>N40+O40</f>
        <v>6</v>
      </c>
      <c r="Q40" s="82" t="str">
        <f>IFERROR(P40/M40,"-")</f>
        <v>-</v>
      </c>
      <c r="R40" s="81">
        <v>1</v>
      </c>
      <c r="S40" s="81">
        <v>0</v>
      </c>
      <c r="T40" s="82">
        <f>IFERROR(S40/(O40+P40),"-")</f>
        <v>0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3</v>
      </c>
      <c r="BF40" s="113">
        <f>IF(P40=0,"",IF(BE40=0,"",(BE40/P40)))</f>
        <v>0.5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2</v>
      </c>
      <c r="BO40" s="120">
        <f>IF(P40=0,"",IF(BN40=0,"",(BN40/P40)))</f>
        <v>0.33333333333333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>
        <v>1</v>
      </c>
      <c r="CG40" s="134">
        <f>IF(P40=0,"",IF(CF40=0,"",(CF40/P40)))</f>
        <v>0.16666666666667</v>
      </c>
      <c r="CH40" s="135"/>
      <c r="CI40" s="136">
        <f>IFERROR(CH40/CF40,"-")</f>
        <v>0</v>
      </c>
      <c r="CJ40" s="137"/>
      <c r="CK40" s="138">
        <f>IFERROR(CJ40/CF40,"-")</f>
        <v>0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142</v>
      </c>
      <c r="C41" s="203"/>
      <c r="D41" s="203" t="s">
        <v>106</v>
      </c>
      <c r="E41" s="203" t="s">
        <v>106</v>
      </c>
      <c r="F41" s="203" t="s">
        <v>68</v>
      </c>
      <c r="G41" s="203"/>
      <c r="H41" s="90"/>
      <c r="I41" s="90"/>
      <c r="J41" s="188"/>
      <c r="K41" s="81">
        <v>45</v>
      </c>
      <c r="L41" s="81">
        <v>24</v>
      </c>
      <c r="M41" s="81">
        <v>7</v>
      </c>
      <c r="N41" s="91">
        <v>4</v>
      </c>
      <c r="O41" s="92">
        <v>0</v>
      </c>
      <c r="P41" s="93">
        <f>N41+O41</f>
        <v>4</v>
      </c>
      <c r="Q41" s="82">
        <f>IFERROR(P41/M41,"-")</f>
        <v>0.57142857142857</v>
      </c>
      <c r="R41" s="81">
        <v>0</v>
      </c>
      <c r="S41" s="81">
        <v>1</v>
      </c>
      <c r="T41" s="82">
        <f>IFERROR(S41/(O41+P41),"-")</f>
        <v>0.25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0.25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1</v>
      </c>
      <c r="BO41" s="120">
        <f>IF(P41=0,"",IF(BN41=0,"",(BN41/P41)))</f>
        <v>0.25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>
        <v>2</v>
      </c>
      <c r="CG41" s="134">
        <f>IF(P41=0,"",IF(CF41=0,"",(CF41/P41)))</f>
        <v>0.5</v>
      </c>
      <c r="CH41" s="135"/>
      <c r="CI41" s="136">
        <f>IFERROR(CH41/CF41,"-")</f>
        <v>0</v>
      </c>
      <c r="CJ41" s="137"/>
      <c r="CK41" s="138">
        <f>IFERROR(CJ41/CF41,"-")</f>
        <v>0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1.3</v>
      </c>
      <c r="B42" s="203" t="s">
        <v>143</v>
      </c>
      <c r="C42" s="203"/>
      <c r="D42" s="203" t="s">
        <v>144</v>
      </c>
      <c r="E42" s="203" t="s">
        <v>145</v>
      </c>
      <c r="F42" s="203" t="s">
        <v>63</v>
      </c>
      <c r="G42" s="203" t="s">
        <v>146</v>
      </c>
      <c r="H42" s="90" t="s">
        <v>110</v>
      </c>
      <c r="I42" s="90" t="s">
        <v>136</v>
      </c>
      <c r="J42" s="188">
        <v>200000</v>
      </c>
      <c r="K42" s="81">
        <v>0</v>
      </c>
      <c r="L42" s="81">
        <v>0</v>
      </c>
      <c r="M42" s="81">
        <v>0</v>
      </c>
      <c r="N42" s="91">
        <v>7</v>
      </c>
      <c r="O42" s="92">
        <v>0</v>
      </c>
      <c r="P42" s="93">
        <f>N42+O42</f>
        <v>7</v>
      </c>
      <c r="Q42" s="82" t="str">
        <f>IFERROR(P42/M42,"-")</f>
        <v>-</v>
      </c>
      <c r="R42" s="81">
        <v>0</v>
      </c>
      <c r="S42" s="81">
        <v>1</v>
      </c>
      <c r="T42" s="82">
        <f>IFERROR(S42/(O42+P42),"-")</f>
        <v>0.14285714285714</v>
      </c>
      <c r="U42" s="182">
        <f>IFERROR(J42/SUM(P42:P45),"-")</f>
        <v>16666.666666667</v>
      </c>
      <c r="V42" s="84">
        <v>1</v>
      </c>
      <c r="W42" s="82">
        <f>IF(P42=0,"-",V42/P42)</f>
        <v>0.14285714285714</v>
      </c>
      <c r="X42" s="186">
        <v>260000</v>
      </c>
      <c r="Y42" s="187">
        <f>IFERROR(X42/P42,"-")</f>
        <v>37142.857142857</v>
      </c>
      <c r="Z42" s="187">
        <f>IFERROR(X42/V42,"-")</f>
        <v>260000</v>
      </c>
      <c r="AA42" s="188">
        <f>SUM(X42:X45)-SUM(J42:J45)</f>
        <v>60000</v>
      </c>
      <c r="AB42" s="85">
        <f>SUM(X42:X45)/SUM(J42:J45)</f>
        <v>1.3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>
        <v>1</v>
      </c>
      <c r="AN42" s="101">
        <f>IF(P42=0,"",IF(AM42=0,"",(AM42/P42)))</f>
        <v>0.14285714285714</v>
      </c>
      <c r="AO42" s="100"/>
      <c r="AP42" s="102">
        <f>IFERROR(AP42/AM42,"-")</f>
        <v>0</v>
      </c>
      <c r="AQ42" s="103"/>
      <c r="AR42" s="104">
        <f>IFERROR(AQ42/AM42,"-")</f>
        <v>0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2</v>
      </c>
      <c r="BF42" s="113">
        <f>IF(P42=0,"",IF(BE42=0,"",(BE42/P42)))</f>
        <v>0.28571428571429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2</v>
      </c>
      <c r="BO42" s="120">
        <f>IF(P42=0,"",IF(BN42=0,"",(BN42/P42)))</f>
        <v>0.28571428571429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2</v>
      </c>
      <c r="BX42" s="127">
        <f>IF(P42=0,"",IF(BW42=0,"",(BW42/P42)))</f>
        <v>0.28571428571429</v>
      </c>
      <c r="BY42" s="128">
        <v>1</v>
      </c>
      <c r="BZ42" s="129">
        <f>IFERROR(BY42/BW42,"-")</f>
        <v>0.5</v>
      </c>
      <c r="CA42" s="130">
        <v>260000</v>
      </c>
      <c r="CB42" s="131">
        <f>IFERROR(CA42/BW42,"-")</f>
        <v>130000</v>
      </c>
      <c r="CC42" s="132"/>
      <c r="CD42" s="132"/>
      <c r="CE42" s="132">
        <v>1</v>
      </c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260000</v>
      </c>
      <c r="CQ42" s="141">
        <v>260000</v>
      </c>
      <c r="CR42" s="141"/>
      <c r="CS42" s="142" t="str">
        <f>IF(AND(CQ42=0,CR42=0),"",IF(AND(CQ42&lt;=100000,CR42&lt;=100000),"",IF(CQ42/CP42&gt;0.7,"男高",IF(CR42/CP42&gt;0.7,"女高",""))))</f>
        <v>男高</v>
      </c>
    </row>
    <row r="43" spans="1:98">
      <c r="A43" s="80"/>
      <c r="B43" s="203" t="s">
        <v>147</v>
      </c>
      <c r="C43" s="203"/>
      <c r="D43" s="203" t="s">
        <v>148</v>
      </c>
      <c r="E43" s="203" t="s">
        <v>91</v>
      </c>
      <c r="F43" s="203" t="s">
        <v>75</v>
      </c>
      <c r="G43" s="203"/>
      <c r="H43" s="90" t="s">
        <v>110</v>
      </c>
      <c r="I43" s="90" t="s">
        <v>139</v>
      </c>
      <c r="J43" s="188"/>
      <c r="K43" s="81">
        <v>5</v>
      </c>
      <c r="L43" s="81">
        <v>0</v>
      </c>
      <c r="M43" s="81">
        <v>11</v>
      </c>
      <c r="N43" s="91">
        <v>2</v>
      </c>
      <c r="O43" s="92">
        <v>0</v>
      </c>
      <c r="P43" s="93">
        <f>N43+O43</f>
        <v>2</v>
      </c>
      <c r="Q43" s="82">
        <f>IFERROR(P43/M43,"-")</f>
        <v>0.18181818181818</v>
      </c>
      <c r="R43" s="81">
        <v>0</v>
      </c>
      <c r="S43" s="81">
        <v>0</v>
      </c>
      <c r="T43" s="82">
        <f>IFERROR(S43/(O43+P43),"-")</f>
        <v>0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>
        <v>2</v>
      </c>
      <c r="CG43" s="134">
        <f>IF(P43=0,"",IF(CF43=0,"",(CF43/P43)))</f>
        <v>1</v>
      </c>
      <c r="CH43" s="135">
        <v>1</v>
      </c>
      <c r="CI43" s="136">
        <f>IFERROR(CH43/CF43,"-")</f>
        <v>0.5</v>
      </c>
      <c r="CJ43" s="137">
        <v>28000</v>
      </c>
      <c r="CK43" s="138">
        <f>IFERROR(CJ43/CF43,"-")</f>
        <v>14000</v>
      </c>
      <c r="CL43" s="139"/>
      <c r="CM43" s="139"/>
      <c r="CN43" s="139">
        <v>1</v>
      </c>
      <c r="CO43" s="140">
        <v>0</v>
      </c>
      <c r="CP43" s="141">
        <v>0</v>
      </c>
      <c r="CQ43" s="141">
        <v>28000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149</v>
      </c>
      <c r="C44" s="203"/>
      <c r="D44" s="203" t="s">
        <v>150</v>
      </c>
      <c r="E44" s="203" t="s">
        <v>151</v>
      </c>
      <c r="F44" s="203" t="s">
        <v>63</v>
      </c>
      <c r="G44" s="203"/>
      <c r="H44" s="90" t="s">
        <v>110</v>
      </c>
      <c r="I44" s="90" t="s">
        <v>141</v>
      </c>
      <c r="J44" s="188"/>
      <c r="K44" s="81">
        <v>0</v>
      </c>
      <c r="L44" s="81">
        <v>0</v>
      </c>
      <c r="M44" s="81">
        <v>0</v>
      </c>
      <c r="N44" s="91">
        <v>1</v>
      </c>
      <c r="O44" s="92">
        <v>0</v>
      </c>
      <c r="P44" s="93">
        <f>N44+O44</f>
        <v>1</v>
      </c>
      <c r="Q44" s="82" t="str">
        <f>IFERROR(P44/M44,"-")</f>
        <v>-</v>
      </c>
      <c r="R44" s="81">
        <v>0</v>
      </c>
      <c r="S44" s="81">
        <v>0</v>
      </c>
      <c r="T44" s="82">
        <f>IFERROR(S44/(O44+P44),"-")</f>
        <v>0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1</v>
      </c>
      <c r="BO44" s="120">
        <f>IF(P44=0,"",IF(BN44=0,"",(BN44/P44)))</f>
        <v>1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152</v>
      </c>
      <c r="C45" s="203"/>
      <c r="D45" s="203" t="s">
        <v>106</v>
      </c>
      <c r="E45" s="203" t="s">
        <v>106</v>
      </c>
      <c r="F45" s="203" t="s">
        <v>68</v>
      </c>
      <c r="G45" s="203"/>
      <c r="H45" s="90"/>
      <c r="I45" s="90"/>
      <c r="J45" s="188"/>
      <c r="K45" s="81">
        <v>35</v>
      </c>
      <c r="L45" s="81">
        <v>15</v>
      </c>
      <c r="M45" s="81">
        <v>4</v>
      </c>
      <c r="N45" s="91">
        <v>2</v>
      </c>
      <c r="O45" s="92">
        <v>0</v>
      </c>
      <c r="P45" s="93">
        <f>N45+O45</f>
        <v>2</v>
      </c>
      <c r="Q45" s="82">
        <f>IFERROR(P45/M45,"-")</f>
        <v>0.5</v>
      </c>
      <c r="R45" s="81">
        <v>0</v>
      </c>
      <c r="S45" s="81">
        <v>0</v>
      </c>
      <c r="T45" s="82">
        <f>IFERROR(S45/(O45+P45),"-")</f>
        <v>0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0.5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1</v>
      </c>
      <c r="BX45" s="127">
        <f>IF(P45=0,"",IF(BW45=0,"",(BW45/P45)))</f>
        <v>0.5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0.045</v>
      </c>
      <c r="B46" s="203" t="s">
        <v>153</v>
      </c>
      <c r="C46" s="203"/>
      <c r="D46" s="203" t="s">
        <v>154</v>
      </c>
      <c r="E46" s="203" t="s">
        <v>155</v>
      </c>
      <c r="F46" s="203" t="s">
        <v>63</v>
      </c>
      <c r="G46" s="203" t="s">
        <v>156</v>
      </c>
      <c r="H46" s="90" t="s">
        <v>157</v>
      </c>
      <c r="I46" s="90"/>
      <c r="J46" s="188">
        <v>200000</v>
      </c>
      <c r="K46" s="81">
        <v>0</v>
      </c>
      <c r="L46" s="81">
        <v>0</v>
      </c>
      <c r="M46" s="81">
        <v>0</v>
      </c>
      <c r="N46" s="91">
        <v>1</v>
      </c>
      <c r="O46" s="92">
        <v>0</v>
      </c>
      <c r="P46" s="93">
        <f>N46+O46</f>
        <v>1</v>
      </c>
      <c r="Q46" s="82" t="str">
        <f>IFERROR(P46/M46,"-")</f>
        <v>-</v>
      </c>
      <c r="R46" s="81">
        <v>0</v>
      </c>
      <c r="S46" s="81">
        <v>0</v>
      </c>
      <c r="T46" s="82">
        <f>IFERROR(S46/(O46+P46),"-")</f>
        <v>0</v>
      </c>
      <c r="U46" s="182">
        <f>IFERROR(J46/SUM(P46:P54),"-")</f>
        <v>28571.428571429</v>
      </c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>
        <f>SUM(X46:X54)-SUM(J46:J54)</f>
        <v>-191000</v>
      </c>
      <c r="AB46" s="85">
        <f>SUM(X46:X54)/SUM(J46:J54)</f>
        <v>0.045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1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158</v>
      </c>
      <c r="C47" s="203"/>
      <c r="D47" s="203" t="s">
        <v>104</v>
      </c>
      <c r="E47" s="203" t="s">
        <v>97</v>
      </c>
      <c r="F47" s="203" t="s">
        <v>75</v>
      </c>
      <c r="G47" s="203" t="s">
        <v>159</v>
      </c>
      <c r="H47" s="90" t="s">
        <v>157</v>
      </c>
      <c r="I47" s="90"/>
      <c r="J47" s="188"/>
      <c r="K47" s="81">
        <v>3</v>
      </c>
      <c r="L47" s="81">
        <v>0</v>
      </c>
      <c r="M47" s="81">
        <v>12</v>
      </c>
      <c r="N47" s="91">
        <v>1</v>
      </c>
      <c r="O47" s="92">
        <v>0</v>
      </c>
      <c r="P47" s="93">
        <f>N47+O47</f>
        <v>1</v>
      </c>
      <c r="Q47" s="82">
        <f>IFERROR(P47/M47,"-")</f>
        <v>0.083333333333333</v>
      </c>
      <c r="R47" s="81">
        <v>0</v>
      </c>
      <c r="S47" s="81">
        <v>0</v>
      </c>
      <c r="T47" s="82">
        <f>IFERROR(S47/(O47+P47),"-")</f>
        <v>0</v>
      </c>
      <c r="U47" s="182"/>
      <c r="V47" s="84">
        <v>1</v>
      </c>
      <c r="W47" s="82">
        <f>IF(P47=0,"-",V47/P47)</f>
        <v>1</v>
      </c>
      <c r="X47" s="186">
        <v>9000</v>
      </c>
      <c r="Y47" s="187">
        <f>IFERROR(X47/P47,"-")</f>
        <v>9000</v>
      </c>
      <c r="Z47" s="187">
        <f>IFERROR(X47/V47,"-")</f>
        <v>9000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1</v>
      </c>
      <c r="BG47" s="112">
        <v>1</v>
      </c>
      <c r="BH47" s="114">
        <f>IFERROR(BG47/BE47,"-")</f>
        <v>1</v>
      </c>
      <c r="BI47" s="115">
        <v>9000</v>
      </c>
      <c r="BJ47" s="116">
        <f>IFERROR(BI47/BE47,"-")</f>
        <v>9000</v>
      </c>
      <c r="BK47" s="117"/>
      <c r="BL47" s="117"/>
      <c r="BM47" s="117">
        <v>1</v>
      </c>
      <c r="BN47" s="119"/>
      <c r="BO47" s="120">
        <f>IF(P47=0,"",IF(BN47=0,"",(BN47/P47)))</f>
        <v>0</v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1</v>
      </c>
      <c r="CP47" s="141">
        <v>9000</v>
      </c>
      <c r="CQ47" s="141">
        <v>9000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160</v>
      </c>
      <c r="C48" s="203"/>
      <c r="D48" s="203" t="s">
        <v>161</v>
      </c>
      <c r="E48" s="203" t="s">
        <v>162</v>
      </c>
      <c r="F48" s="203" t="s">
        <v>63</v>
      </c>
      <c r="G48" s="203" t="s">
        <v>163</v>
      </c>
      <c r="H48" s="90" t="s">
        <v>157</v>
      </c>
      <c r="I48" s="90"/>
      <c r="J48" s="188"/>
      <c r="K48" s="81">
        <v>0</v>
      </c>
      <c r="L48" s="81">
        <v>0</v>
      </c>
      <c r="M48" s="81">
        <v>0</v>
      </c>
      <c r="N48" s="91">
        <v>2</v>
      </c>
      <c r="O48" s="92">
        <v>0</v>
      </c>
      <c r="P48" s="93">
        <f>N48+O48</f>
        <v>2</v>
      </c>
      <c r="Q48" s="82" t="str">
        <f>IFERROR(P48/M48,"-")</f>
        <v>-</v>
      </c>
      <c r="R48" s="81">
        <v>0</v>
      </c>
      <c r="S48" s="81">
        <v>0</v>
      </c>
      <c r="T48" s="82">
        <f>IFERROR(S48/(O48+P48),"-")</f>
        <v>0</v>
      </c>
      <c r="U48" s="182"/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1</v>
      </c>
      <c r="BO48" s="120">
        <f>IF(P48=0,"",IF(BN48=0,"",(BN48/P48)))</f>
        <v>0.5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1</v>
      </c>
      <c r="BX48" s="127">
        <f>IF(P48=0,"",IF(BW48=0,"",(BW48/P48)))</f>
        <v>0.5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164</v>
      </c>
      <c r="C49" s="203"/>
      <c r="D49" s="203" t="s">
        <v>165</v>
      </c>
      <c r="E49" s="203" t="s">
        <v>166</v>
      </c>
      <c r="F49" s="203" t="s">
        <v>75</v>
      </c>
      <c r="G49" s="203" t="s">
        <v>167</v>
      </c>
      <c r="H49" s="90" t="s">
        <v>157</v>
      </c>
      <c r="I49" s="90"/>
      <c r="J49" s="188"/>
      <c r="K49" s="81">
        <v>4</v>
      </c>
      <c r="L49" s="81">
        <v>0</v>
      </c>
      <c r="M49" s="81">
        <v>10</v>
      </c>
      <c r="N49" s="91">
        <v>0</v>
      </c>
      <c r="O49" s="92">
        <v>0</v>
      </c>
      <c r="P49" s="93">
        <f>N49+O49</f>
        <v>0</v>
      </c>
      <c r="Q49" s="82">
        <f>IFERROR(P49/M49,"-")</f>
        <v>0</v>
      </c>
      <c r="R49" s="81">
        <v>0</v>
      </c>
      <c r="S49" s="81">
        <v>0</v>
      </c>
      <c r="T49" s="82" t="str">
        <f>IFERROR(S49/(O49+P49),"-")</f>
        <v>-</v>
      </c>
      <c r="U49" s="182"/>
      <c r="V49" s="84">
        <v>0</v>
      </c>
      <c r="W49" s="82" t="str">
        <f>IF(P49=0,"-",V49/P49)</f>
        <v>-</v>
      </c>
      <c r="X49" s="186">
        <v>0</v>
      </c>
      <c r="Y49" s="187" t="str">
        <f>IFERROR(X49/P49,"-")</f>
        <v>-</v>
      </c>
      <c r="Z49" s="187" t="str">
        <f>IFERROR(X49/V49,"-")</f>
        <v>-</v>
      </c>
      <c r="AA49" s="188"/>
      <c r="AB49" s="85"/>
      <c r="AC49" s="79"/>
      <c r="AD49" s="94"/>
      <c r="AE49" s="95" t="str">
        <f>IF(P49=0,"",IF(AD49=0,"",(AD49/P49)))</f>
        <v/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 t="str">
        <f>IF(P49=0,"",IF(AM49=0,"",(AM49/P49)))</f>
        <v/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 t="str">
        <f>IF(P49=0,"",IF(AV49=0,"",(AV49/P49)))</f>
        <v/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 t="str">
        <f>IF(P49=0,"",IF(BE49=0,"",(BE49/P49)))</f>
        <v/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 t="str">
        <f>IF(P49=0,"",IF(BN49=0,"",(BN49/P49)))</f>
        <v/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 t="str">
        <f>IF(P49=0,"",IF(BW49=0,"",(BW49/P49)))</f>
        <v/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 t="str">
        <f>IF(P49=0,"",IF(CF49=0,"",(CF49/P49)))</f>
        <v/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168</v>
      </c>
      <c r="C50" s="203"/>
      <c r="D50" s="203" t="s">
        <v>169</v>
      </c>
      <c r="E50" s="203" t="s">
        <v>117</v>
      </c>
      <c r="F50" s="203" t="s">
        <v>63</v>
      </c>
      <c r="G50" s="203" t="s">
        <v>170</v>
      </c>
      <c r="H50" s="90" t="s">
        <v>157</v>
      </c>
      <c r="I50" s="90"/>
      <c r="J50" s="188"/>
      <c r="K50" s="81">
        <v>0</v>
      </c>
      <c r="L50" s="81">
        <v>0</v>
      </c>
      <c r="M50" s="81">
        <v>0</v>
      </c>
      <c r="N50" s="91">
        <v>0</v>
      </c>
      <c r="O50" s="92">
        <v>0</v>
      </c>
      <c r="P50" s="93">
        <f>N50+O50</f>
        <v>0</v>
      </c>
      <c r="Q50" s="82" t="str">
        <f>IFERROR(P50/M50,"-")</f>
        <v>-</v>
      </c>
      <c r="R50" s="81">
        <v>0</v>
      </c>
      <c r="S50" s="81">
        <v>0</v>
      </c>
      <c r="T50" s="82" t="str">
        <f>IFERROR(S50/(O50+P50),"-")</f>
        <v>-</v>
      </c>
      <c r="U50" s="182"/>
      <c r="V50" s="84">
        <v>0</v>
      </c>
      <c r="W50" s="82" t="str">
        <f>IF(P50=0,"-",V50/P50)</f>
        <v>-</v>
      </c>
      <c r="X50" s="186">
        <v>0</v>
      </c>
      <c r="Y50" s="187" t="str">
        <f>IFERROR(X50/P50,"-")</f>
        <v>-</v>
      </c>
      <c r="Z50" s="187" t="str">
        <f>IFERROR(X50/V50,"-")</f>
        <v>-</v>
      </c>
      <c r="AA50" s="188"/>
      <c r="AB50" s="85"/>
      <c r="AC50" s="79"/>
      <c r="AD50" s="94"/>
      <c r="AE50" s="95" t="str">
        <f>IF(P50=0,"",IF(AD50=0,"",(AD50/P50)))</f>
        <v/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 t="str">
        <f>IF(P50=0,"",IF(AM50=0,"",(AM50/P50)))</f>
        <v/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 t="str">
        <f>IF(P50=0,"",IF(AV50=0,"",(AV50/P50)))</f>
        <v/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 t="str">
        <f>IF(P50=0,"",IF(BE50=0,"",(BE50/P50)))</f>
        <v/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 t="str">
        <f>IF(P50=0,"",IF(BN50=0,"",(BN50/P50)))</f>
        <v/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 t="str">
        <f>IF(P50=0,"",IF(BW50=0,"",(BW50/P50)))</f>
        <v/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 t="str">
        <f>IF(P50=0,"",IF(CF50=0,"",(CF50/P50)))</f>
        <v/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171</v>
      </c>
      <c r="C51" s="203"/>
      <c r="D51" s="203" t="s">
        <v>172</v>
      </c>
      <c r="E51" s="203" t="s">
        <v>173</v>
      </c>
      <c r="F51" s="203" t="s">
        <v>75</v>
      </c>
      <c r="G51" s="203" t="s">
        <v>174</v>
      </c>
      <c r="H51" s="90" t="s">
        <v>157</v>
      </c>
      <c r="I51" s="90"/>
      <c r="J51" s="188"/>
      <c r="K51" s="81">
        <v>7</v>
      </c>
      <c r="L51" s="81">
        <v>0</v>
      </c>
      <c r="M51" s="81">
        <v>31</v>
      </c>
      <c r="N51" s="91">
        <v>1</v>
      </c>
      <c r="O51" s="92">
        <v>0</v>
      </c>
      <c r="P51" s="93">
        <f>N51+O51</f>
        <v>1</v>
      </c>
      <c r="Q51" s="82">
        <f>IFERROR(P51/M51,"-")</f>
        <v>0.032258064516129</v>
      </c>
      <c r="R51" s="81">
        <v>0</v>
      </c>
      <c r="S51" s="81">
        <v>0</v>
      </c>
      <c r="T51" s="82">
        <f>IFERROR(S51/(O51+P51),"-")</f>
        <v>0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1</v>
      </c>
      <c r="BO51" s="120">
        <f>IF(P51=0,"",IF(BN51=0,"",(BN51/P51)))</f>
        <v>1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175</v>
      </c>
      <c r="C52" s="203"/>
      <c r="D52" s="203" t="s">
        <v>176</v>
      </c>
      <c r="E52" s="203" t="s">
        <v>177</v>
      </c>
      <c r="F52" s="203" t="s">
        <v>63</v>
      </c>
      <c r="G52" s="203" t="s">
        <v>178</v>
      </c>
      <c r="H52" s="90" t="s">
        <v>157</v>
      </c>
      <c r="I52" s="90"/>
      <c r="J52" s="188"/>
      <c r="K52" s="81">
        <v>0</v>
      </c>
      <c r="L52" s="81">
        <v>0</v>
      </c>
      <c r="M52" s="81">
        <v>0</v>
      </c>
      <c r="N52" s="91">
        <v>2</v>
      </c>
      <c r="O52" s="92">
        <v>0</v>
      </c>
      <c r="P52" s="93">
        <f>N52+O52</f>
        <v>2</v>
      </c>
      <c r="Q52" s="82" t="str">
        <f>IFERROR(P52/M52,"-")</f>
        <v>-</v>
      </c>
      <c r="R52" s="81">
        <v>0</v>
      </c>
      <c r="S52" s="81">
        <v>0</v>
      </c>
      <c r="T52" s="82">
        <f>IFERROR(S52/(O52+P52),"-")</f>
        <v>0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>
        <v>1</v>
      </c>
      <c r="AW52" s="107">
        <f>IF(P52=0,"",IF(AV52=0,"",(AV52/P52)))</f>
        <v>0.5</v>
      </c>
      <c r="AX52" s="106"/>
      <c r="AY52" s="108">
        <f>IFERROR(AX52/AV52,"-")</f>
        <v>0</v>
      </c>
      <c r="AZ52" s="109"/>
      <c r="BA52" s="110">
        <f>IFERROR(AZ52/AV52,"-")</f>
        <v>0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1</v>
      </c>
      <c r="BO52" s="120">
        <f>IF(P52=0,"",IF(BN52=0,"",(BN52/P52)))</f>
        <v>0.5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179</v>
      </c>
      <c r="C53" s="203"/>
      <c r="D53" s="203" t="s">
        <v>180</v>
      </c>
      <c r="E53" s="203" t="s">
        <v>181</v>
      </c>
      <c r="F53" s="203" t="s">
        <v>75</v>
      </c>
      <c r="G53" s="203" t="s">
        <v>182</v>
      </c>
      <c r="H53" s="90" t="s">
        <v>157</v>
      </c>
      <c r="I53" s="90"/>
      <c r="J53" s="188"/>
      <c r="K53" s="81">
        <v>15</v>
      </c>
      <c r="L53" s="81">
        <v>0</v>
      </c>
      <c r="M53" s="81">
        <v>6</v>
      </c>
      <c r="N53" s="91">
        <v>0</v>
      </c>
      <c r="O53" s="92">
        <v>0</v>
      </c>
      <c r="P53" s="93">
        <f>N53+O53</f>
        <v>0</v>
      </c>
      <c r="Q53" s="82">
        <f>IFERROR(P53/M53,"-")</f>
        <v>0</v>
      </c>
      <c r="R53" s="81">
        <v>0</v>
      </c>
      <c r="S53" s="81">
        <v>0</v>
      </c>
      <c r="T53" s="82" t="str">
        <f>IFERROR(S53/(O53+P53),"-")</f>
        <v>-</v>
      </c>
      <c r="U53" s="182"/>
      <c r="V53" s="84">
        <v>0</v>
      </c>
      <c r="W53" s="82" t="str">
        <f>IF(P53=0,"-",V53/P53)</f>
        <v>-</v>
      </c>
      <c r="X53" s="186">
        <v>0</v>
      </c>
      <c r="Y53" s="187" t="str">
        <f>IFERROR(X53/P53,"-")</f>
        <v>-</v>
      </c>
      <c r="Z53" s="187" t="str">
        <f>IFERROR(X53/V53,"-")</f>
        <v>-</v>
      </c>
      <c r="AA53" s="188"/>
      <c r="AB53" s="85"/>
      <c r="AC53" s="79"/>
      <c r="AD53" s="94"/>
      <c r="AE53" s="95" t="str">
        <f>IF(P53=0,"",IF(AD53=0,"",(AD53/P53)))</f>
        <v/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 t="str">
        <f>IF(P53=0,"",IF(AM53=0,"",(AM53/P53)))</f>
        <v/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 t="str">
        <f>IF(P53=0,"",IF(AV53=0,"",(AV53/P53)))</f>
        <v/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 t="str">
        <f>IF(P53=0,"",IF(BE53=0,"",(BE53/P53)))</f>
        <v/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 t="str">
        <f>IF(P53=0,"",IF(BN53=0,"",(BN53/P53)))</f>
        <v/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 t="str">
        <f>IF(P53=0,"",IF(BW53=0,"",(BW53/P53)))</f>
        <v/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 t="str">
        <f>IF(P53=0,"",IF(CF53=0,"",(CF53/P53)))</f>
        <v/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183</v>
      </c>
      <c r="C54" s="203"/>
      <c r="D54" s="203" t="s">
        <v>106</v>
      </c>
      <c r="E54" s="203" t="s">
        <v>106</v>
      </c>
      <c r="F54" s="203" t="s">
        <v>68</v>
      </c>
      <c r="G54" s="203" t="s">
        <v>184</v>
      </c>
      <c r="H54" s="90"/>
      <c r="I54" s="90"/>
      <c r="J54" s="188"/>
      <c r="K54" s="81">
        <v>21</v>
      </c>
      <c r="L54" s="81">
        <v>13</v>
      </c>
      <c r="M54" s="81">
        <v>4</v>
      </c>
      <c r="N54" s="91">
        <v>0</v>
      </c>
      <c r="O54" s="92">
        <v>0</v>
      </c>
      <c r="P54" s="93">
        <f>N54+O54</f>
        <v>0</v>
      </c>
      <c r="Q54" s="82">
        <f>IFERROR(P54/M54,"-")</f>
        <v>0</v>
      </c>
      <c r="R54" s="81">
        <v>0</v>
      </c>
      <c r="S54" s="81">
        <v>0</v>
      </c>
      <c r="T54" s="82" t="str">
        <f>IFERROR(S54/(O54+P54),"-")</f>
        <v>-</v>
      </c>
      <c r="U54" s="182"/>
      <c r="V54" s="84">
        <v>0</v>
      </c>
      <c r="W54" s="82" t="str">
        <f>IF(P54=0,"-",V54/P54)</f>
        <v>-</v>
      </c>
      <c r="X54" s="186">
        <v>0</v>
      </c>
      <c r="Y54" s="187" t="str">
        <f>IFERROR(X54/P54,"-")</f>
        <v>-</v>
      </c>
      <c r="Z54" s="187" t="str">
        <f>IFERROR(X54/V54,"-")</f>
        <v>-</v>
      </c>
      <c r="AA54" s="188"/>
      <c r="AB54" s="85"/>
      <c r="AC54" s="79"/>
      <c r="AD54" s="94"/>
      <c r="AE54" s="95" t="str">
        <f>IF(P54=0,"",IF(AD54=0,"",(AD54/P54)))</f>
        <v/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 t="str">
        <f>IF(P54=0,"",IF(AM54=0,"",(AM54/P54)))</f>
        <v/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 t="str">
        <f>IF(P54=0,"",IF(AV54=0,"",(AV54/P54)))</f>
        <v/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 t="str">
        <f>IF(P54=0,"",IF(BE54=0,"",(BE54/P54)))</f>
        <v/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 t="str">
        <f>IF(P54=0,"",IF(BN54=0,"",(BN54/P54)))</f>
        <v/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 t="str">
        <f>IF(P54=0,"",IF(BW54=0,"",(BW54/P54)))</f>
        <v/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 t="str">
        <f>IF(P54=0,"",IF(CF54=0,"",(CF54/P54)))</f>
        <v/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1.0384615384615</v>
      </c>
      <c r="B55" s="203" t="s">
        <v>185</v>
      </c>
      <c r="C55" s="203"/>
      <c r="D55" s="203" t="s">
        <v>186</v>
      </c>
      <c r="E55" s="203" t="s">
        <v>187</v>
      </c>
      <c r="F55" s="203" t="s">
        <v>63</v>
      </c>
      <c r="G55" s="203" t="s">
        <v>188</v>
      </c>
      <c r="H55" s="90" t="s">
        <v>189</v>
      </c>
      <c r="I55" s="90" t="s">
        <v>190</v>
      </c>
      <c r="J55" s="188">
        <v>130000</v>
      </c>
      <c r="K55" s="81">
        <v>0</v>
      </c>
      <c r="L55" s="81">
        <v>0</v>
      </c>
      <c r="M55" s="81">
        <v>0</v>
      </c>
      <c r="N55" s="91">
        <v>1</v>
      </c>
      <c r="O55" s="92">
        <v>0</v>
      </c>
      <c r="P55" s="93">
        <f>N55+O55</f>
        <v>1</v>
      </c>
      <c r="Q55" s="82" t="str">
        <f>IFERROR(P55/M55,"-")</f>
        <v>-</v>
      </c>
      <c r="R55" s="81">
        <v>0</v>
      </c>
      <c r="S55" s="81">
        <v>0</v>
      </c>
      <c r="T55" s="82">
        <f>IFERROR(S55/(O55+P55),"-")</f>
        <v>0</v>
      </c>
      <c r="U55" s="182">
        <f>IFERROR(J55/SUM(P55:P70),"-")</f>
        <v>5909.0909090909</v>
      </c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>
        <f>SUM(X55:X70)-SUM(J55:J70)</f>
        <v>5000</v>
      </c>
      <c r="AB55" s="85">
        <f>SUM(X55:X70)/SUM(J55:J70)</f>
        <v>1.0384615384615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1</v>
      </c>
      <c r="BO55" s="120">
        <f>IF(P55=0,"",IF(BN55=0,"",(BN55/P55)))</f>
        <v>1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191</v>
      </c>
      <c r="C56" s="203"/>
      <c r="D56" s="203" t="s">
        <v>192</v>
      </c>
      <c r="E56" s="203" t="s">
        <v>193</v>
      </c>
      <c r="F56" s="203" t="s">
        <v>75</v>
      </c>
      <c r="G56" s="203"/>
      <c r="H56" s="90" t="s">
        <v>189</v>
      </c>
      <c r="I56" s="90" t="s">
        <v>194</v>
      </c>
      <c r="J56" s="188"/>
      <c r="K56" s="81">
        <v>0</v>
      </c>
      <c r="L56" s="81">
        <v>0</v>
      </c>
      <c r="M56" s="81">
        <v>7</v>
      </c>
      <c r="N56" s="91">
        <v>0</v>
      </c>
      <c r="O56" s="92">
        <v>0</v>
      </c>
      <c r="P56" s="93">
        <f>N56+O56</f>
        <v>0</v>
      </c>
      <c r="Q56" s="82">
        <f>IFERROR(P56/M56,"-")</f>
        <v>0</v>
      </c>
      <c r="R56" s="81">
        <v>0</v>
      </c>
      <c r="S56" s="81">
        <v>0</v>
      </c>
      <c r="T56" s="82" t="str">
        <f>IFERROR(S56/(O56+P56),"-")</f>
        <v>-</v>
      </c>
      <c r="U56" s="182"/>
      <c r="V56" s="84">
        <v>0</v>
      </c>
      <c r="W56" s="82" t="str">
        <f>IF(P56=0,"-",V56/P56)</f>
        <v>-</v>
      </c>
      <c r="X56" s="186">
        <v>0</v>
      </c>
      <c r="Y56" s="187" t="str">
        <f>IFERROR(X56/P56,"-")</f>
        <v>-</v>
      </c>
      <c r="Z56" s="187" t="str">
        <f>IFERROR(X56/V56,"-")</f>
        <v>-</v>
      </c>
      <c r="AA56" s="188"/>
      <c r="AB56" s="85"/>
      <c r="AC56" s="79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195</v>
      </c>
      <c r="C57" s="203"/>
      <c r="D57" s="203" t="s">
        <v>196</v>
      </c>
      <c r="E57" s="203" t="s">
        <v>197</v>
      </c>
      <c r="F57" s="203" t="s">
        <v>63</v>
      </c>
      <c r="G57" s="203"/>
      <c r="H57" s="90" t="s">
        <v>189</v>
      </c>
      <c r="I57" s="90" t="s">
        <v>198</v>
      </c>
      <c r="J57" s="188"/>
      <c r="K57" s="81">
        <v>0</v>
      </c>
      <c r="L57" s="81">
        <v>0</v>
      </c>
      <c r="M57" s="81">
        <v>0</v>
      </c>
      <c r="N57" s="91">
        <v>5</v>
      </c>
      <c r="O57" s="92">
        <v>0</v>
      </c>
      <c r="P57" s="93">
        <f>N57+O57</f>
        <v>5</v>
      </c>
      <c r="Q57" s="82" t="str">
        <f>IFERROR(P57/M57,"-")</f>
        <v>-</v>
      </c>
      <c r="R57" s="81">
        <v>0</v>
      </c>
      <c r="S57" s="81">
        <v>0</v>
      </c>
      <c r="T57" s="82">
        <f>IFERROR(S57/(O57+P57),"-")</f>
        <v>0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1</v>
      </c>
      <c r="BF57" s="113">
        <f>IF(P57=0,"",IF(BE57=0,"",(BE57/P57)))</f>
        <v>0.2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2</v>
      </c>
      <c r="BO57" s="120">
        <f>IF(P57=0,"",IF(BN57=0,"",(BN57/P57)))</f>
        <v>0.4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1</v>
      </c>
      <c r="BX57" s="127">
        <f>IF(P57=0,"",IF(BW57=0,"",(BW57/P57)))</f>
        <v>0.2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>
        <v>1</v>
      </c>
      <c r="CG57" s="134">
        <f>IF(P57=0,"",IF(CF57=0,"",(CF57/P57)))</f>
        <v>0.2</v>
      </c>
      <c r="CH57" s="135"/>
      <c r="CI57" s="136">
        <f>IFERROR(CH57/CF57,"-")</f>
        <v>0</v>
      </c>
      <c r="CJ57" s="137"/>
      <c r="CK57" s="138">
        <f>IFERROR(CJ57/CF57,"-")</f>
        <v>0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199</v>
      </c>
      <c r="C58" s="203"/>
      <c r="D58" s="203" t="s">
        <v>106</v>
      </c>
      <c r="E58" s="203" t="s">
        <v>106</v>
      </c>
      <c r="F58" s="203" t="s">
        <v>68</v>
      </c>
      <c r="G58" s="203"/>
      <c r="H58" s="90"/>
      <c r="I58" s="90"/>
      <c r="J58" s="188"/>
      <c r="K58" s="81">
        <v>20</v>
      </c>
      <c r="L58" s="81">
        <v>5</v>
      </c>
      <c r="M58" s="81">
        <v>11</v>
      </c>
      <c r="N58" s="91">
        <v>3</v>
      </c>
      <c r="O58" s="92">
        <v>0</v>
      </c>
      <c r="P58" s="93">
        <f>N58+O58</f>
        <v>3</v>
      </c>
      <c r="Q58" s="82">
        <f>IFERROR(P58/M58,"-")</f>
        <v>0.27272727272727</v>
      </c>
      <c r="R58" s="81">
        <v>0</v>
      </c>
      <c r="S58" s="81">
        <v>0</v>
      </c>
      <c r="T58" s="82">
        <f>IFERROR(S58/(O58+P58),"-")</f>
        <v>0</v>
      </c>
      <c r="U58" s="182"/>
      <c r="V58" s="84">
        <v>1</v>
      </c>
      <c r="W58" s="82">
        <f>IF(P58=0,"-",V58/P58)</f>
        <v>0.33333333333333</v>
      </c>
      <c r="X58" s="186">
        <v>135000</v>
      </c>
      <c r="Y58" s="187">
        <f>IFERROR(X58/P58,"-")</f>
        <v>45000</v>
      </c>
      <c r="Z58" s="187">
        <f>IFERROR(X58/V58,"-")</f>
        <v>135000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>
        <v>1</v>
      </c>
      <c r="AN58" s="101">
        <f>IF(P58=0,"",IF(AM58=0,"",(AM58/P58)))</f>
        <v>0.33333333333333</v>
      </c>
      <c r="AO58" s="100"/>
      <c r="AP58" s="102">
        <f>IFERROR(AP58/AM58,"-")</f>
        <v>0</v>
      </c>
      <c r="AQ58" s="103"/>
      <c r="AR58" s="104">
        <f>IFERROR(AQ58/AM58,"-")</f>
        <v>0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1</v>
      </c>
      <c r="BF58" s="113">
        <f>IF(P58=0,"",IF(BE58=0,"",(BE58/P58)))</f>
        <v>0.33333333333333</v>
      </c>
      <c r="BG58" s="112">
        <v>1</v>
      </c>
      <c r="BH58" s="114">
        <f>IFERROR(BG58/BE58,"-")</f>
        <v>1</v>
      </c>
      <c r="BI58" s="115">
        <v>135000</v>
      </c>
      <c r="BJ58" s="116">
        <f>IFERROR(BI58/BE58,"-")</f>
        <v>135000</v>
      </c>
      <c r="BK58" s="117"/>
      <c r="BL58" s="117"/>
      <c r="BM58" s="117">
        <v>1</v>
      </c>
      <c r="BN58" s="119"/>
      <c r="BO58" s="120">
        <f>IF(P58=0,"",IF(BN58=0,"",(BN58/P58)))</f>
        <v>0</v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>
        <v>1</v>
      </c>
      <c r="CG58" s="134">
        <f>IF(P58=0,"",IF(CF58=0,"",(CF58/P58)))</f>
        <v>0.33333333333333</v>
      </c>
      <c r="CH58" s="135"/>
      <c r="CI58" s="136">
        <f>IFERROR(CH58/CF58,"-")</f>
        <v>0</v>
      </c>
      <c r="CJ58" s="137"/>
      <c r="CK58" s="138">
        <f>IFERROR(CJ58/CF58,"-")</f>
        <v>0</v>
      </c>
      <c r="CL58" s="139"/>
      <c r="CM58" s="139"/>
      <c r="CN58" s="139"/>
      <c r="CO58" s="140">
        <v>1</v>
      </c>
      <c r="CP58" s="141">
        <v>135000</v>
      </c>
      <c r="CQ58" s="141">
        <v>135000</v>
      </c>
      <c r="CR58" s="141"/>
      <c r="CS58" s="142" t="str">
        <f>IF(AND(CQ58=0,CR58=0),"",IF(AND(CQ58&lt;=100000,CR58&lt;=100000),"",IF(CQ58/CP58&gt;0.7,"男高",IF(CR58/CP58&gt;0.7,"女高",""))))</f>
        <v>男高</v>
      </c>
    </row>
    <row r="59" spans="1:98">
      <c r="A59" s="80"/>
      <c r="B59" s="203" t="s">
        <v>200</v>
      </c>
      <c r="C59" s="203"/>
      <c r="D59" s="203" t="s">
        <v>201</v>
      </c>
      <c r="E59" s="203" t="s">
        <v>202</v>
      </c>
      <c r="F59" s="203" t="s">
        <v>63</v>
      </c>
      <c r="G59" s="203" t="s">
        <v>188</v>
      </c>
      <c r="H59" s="90" t="s">
        <v>203</v>
      </c>
      <c r="I59" s="90" t="s">
        <v>204</v>
      </c>
      <c r="J59" s="188"/>
      <c r="K59" s="81">
        <v>0</v>
      </c>
      <c r="L59" s="81">
        <v>0</v>
      </c>
      <c r="M59" s="81">
        <v>0</v>
      </c>
      <c r="N59" s="91">
        <v>2</v>
      </c>
      <c r="O59" s="92">
        <v>0</v>
      </c>
      <c r="P59" s="93">
        <f>N59+O59</f>
        <v>2</v>
      </c>
      <c r="Q59" s="82" t="str">
        <f>IFERROR(P59/M59,"-")</f>
        <v>-</v>
      </c>
      <c r="R59" s="81">
        <v>0</v>
      </c>
      <c r="S59" s="81">
        <v>0</v>
      </c>
      <c r="T59" s="82">
        <f>IFERROR(S59/(O59+P59),"-")</f>
        <v>0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1</v>
      </c>
      <c r="BO59" s="120">
        <f>IF(P59=0,"",IF(BN59=0,"",(BN59/P59)))</f>
        <v>0.5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1</v>
      </c>
      <c r="BX59" s="127">
        <f>IF(P59=0,"",IF(BW59=0,"",(BW59/P59)))</f>
        <v>0.5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205</v>
      </c>
      <c r="C60" s="203"/>
      <c r="D60" s="203" t="s">
        <v>201</v>
      </c>
      <c r="E60" s="203" t="s">
        <v>202</v>
      </c>
      <c r="F60" s="203" t="s">
        <v>68</v>
      </c>
      <c r="G60" s="203"/>
      <c r="H60" s="90"/>
      <c r="I60" s="90"/>
      <c r="J60" s="188"/>
      <c r="K60" s="81">
        <v>1</v>
      </c>
      <c r="L60" s="81">
        <v>1</v>
      </c>
      <c r="M60" s="81">
        <v>0</v>
      </c>
      <c r="N60" s="91">
        <v>0</v>
      </c>
      <c r="O60" s="92">
        <v>0</v>
      </c>
      <c r="P60" s="93">
        <f>N60+O60</f>
        <v>0</v>
      </c>
      <c r="Q60" s="82" t="str">
        <f>IFERROR(P60/M60,"-")</f>
        <v>-</v>
      </c>
      <c r="R60" s="81">
        <v>0</v>
      </c>
      <c r="S60" s="81">
        <v>0</v>
      </c>
      <c r="T60" s="82" t="str">
        <f>IFERROR(S60/(O60+P60),"-")</f>
        <v>-</v>
      </c>
      <c r="U60" s="182"/>
      <c r="V60" s="84">
        <v>0</v>
      </c>
      <c r="W60" s="82" t="str">
        <f>IF(P60=0,"-",V60/P60)</f>
        <v>-</v>
      </c>
      <c r="X60" s="186">
        <v>0</v>
      </c>
      <c r="Y60" s="187" t="str">
        <f>IFERROR(X60/P60,"-")</f>
        <v>-</v>
      </c>
      <c r="Z60" s="187" t="str">
        <f>IFERROR(X60/V60,"-")</f>
        <v>-</v>
      </c>
      <c r="AA60" s="188"/>
      <c r="AB60" s="85"/>
      <c r="AC60" s="79"/>
      <c r="AD60" s="94"/>
      <c r="AE60" s="95" t="str">
        <f>IF(P60=0,"",IF(AD60=0,"",(AD60/P60)))</f>
        <v/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 t="str">
        <f>IF(P60=0,"",IF(AM60=0,"",(AM60/P60)))</f>
        <v/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 t="str">
        <f>IF(P60=0,"",IF(AV60=0,"",(AV60/P60)))</f>
        <v/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 t="str">
        <f>IF(P60=0,"",IF(BE60=0,"",(BE60/P60)))</f>
        <v/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 t="str">
        <f>IF(P60=0,"",IF(BN60=0,"",(BN60/P60)))</f>
        <v/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 t="str">
        <f>IF(P60=0,"",IF(BW60=0,"",(BW60/P60)))</f>
        <v/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 t="str">
        <f>IF(P60=0,"",IF(CF60=0,"",(CF60/P60)))</f>
        <v/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206</v>
      </c>
      <c r="C61" s="203"/>
      <c r="D61" s="203" t="s">
        <v>207</v>
      </c>
      <c r="E61" s="203" t="s">
        <v>208</v>
      </c>
      <c r="F61" s="203" t="s">
        <v>63</v>
      </c>
      <c r="G61" s="203" t="s">
        <v>209</v>
      </c>
      <c r="H61" s="90" t="s">
        <v>189</v>
      </c>
      <c r="I61" s="90" t="s">
        <v>190</v>
      </c>
      <c r="J61" s="188"/>
      <c r="K61" s="81">
        <v>0</v>
      </c>
      <c r="L61" s="81">
        <v>0</v>
      </c>
      <c r="M61" s="81">
        <v>0</v>
      </c>
      <c r="N61" s="91">
        <v>1</v>
      </c>
      <c r="O61" s="92">
        <v>0</v>
      </c>
      <c r="P61" s="93">
        <f>N61+O61</f>
        <v>1</v>
      </c>
      <c r="Q61" s="82" t="str">
        <f>IFERROR(P61/M61,"-")</f>
        <v>-</v>
      </c>
      <c r="R61" s="81">
        <v>0</v>
      </c>
      <c r="S61" s="81">
        <v>0</v>
      </c>
      <c r="T61" s="82">
        <f>IFERROR(S61/(O61+P61),"-")</f>
        <v>0</v>
      </c>
      <c r="U61" s="182"/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>
        <f>IF(P61=0,"",IF(BN61=0,"",(BN61/P61)))</f>
        <v>0</v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>
        <v>1</v>
      </c>
      <c r="CG61" s="134">
        <f>IF(P61=0,"",IF(CF61=0,"",(CF61/P61)))</f>
        <v>1</v>
      </c>
      <c r="CH61" s="135"/>
      <c r="CI61" s="136">
        <f>IFERROR(CH61/CF61,"-")</f>
        <v>0</v>
      </c>
      <c r="CJ61" s="137"/>
      <c r="CK61" s="138">
        <f>IFERROR(CJ61/CF61,"-")</f>
        <v>0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210</v>
      </c>
      <c r="C62" s="203"/>
      <c r="D62" s="203" t="s">
        <v>211</v>
      </c>
      <c r="E62" s="203" t="s">
        <v>162</v>
      </c>
      <c r="F62" s="203" t="s">
        <v>75</v>
      </c>
      <c r="G62" s="203"/>
      <c r="H62" s="90" t="s">
        <v>189</v>
      </c>
      <c r="I62" s="90" t="s">
        <v>194</v>
      </c>
      <c r="J62" s="188"/>
      <c r="K62" s="81">
        <v>1</v>
      </c>
      <c r="L62" s="81">
        <v>0</v>
      </c>
      <c r="M62" s="81">
        <v>10</v>
      </c>
      <c r="N62" s="91">
        <v>0</v>
      </c>
      <c r="O62" s="92">
        <v>0</v>
      </c>
      <c r="P62" s="93">
        <f>N62+O62</f>
        <v>0</v>
      </c>
      <c r="Q62" s="82">
        <f>IFERROR(P62/M62,"-")</f>
        <v>0</v>
      </c>
      <c r="R62" s="81">
        <v>0</v>
      </c>
      <c r="S62" s="81">
        <v>0</v>
      </c>
      <c r="T62" s="82" t="str">
        <f>IFERROR(S62/(O62+P62),"-")</f>
        <v>-</v>
      </c>
      <c r="U62" s="182"/>
      <c r="V62" s="84">
        <v>0</v>
      </c>
      <c r="W62" s="82" t="str">
        <f>IF(P62=0,"-",V62/P62)</f>
        <v>-</v>
      </c>
      <c r="X62" s="186">
        <v>0</v>
      </c>
      <c r="Y62" s="187" t="str">
        <f>IFERROR(X62/P62,"-")</f>
        <v>-</v>
      </c>
      <c r="Z62" s="187" t="str">
        <f>IFERROR(X62/V62,"-")</f>
        <v>-</v>
      </c>
      <c r="AA62" s="188"/>
      <c r="AB62" s="85"/>
      <c r="AC62" s="79"/>
      <c r="AD62" s="94"/>
      <c r="AE62" s="95" t="str">
        <f>IF(P62=0,"",IF(AD62=0,"",(AD62/P62)))</f>
        <v/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 t="str">
        <f>IF(P62=0,"",IF(AM62=0,"",(AM62/P62)))</f>
        <v/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 t="str">
        <f>IF(P62=0,"",IF(AV62=0,"",(AV62/P62)))</f>
        <v/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 t="str">
        <f>IF(P62=0,"",IF(BE62=0,"",(BE62/P62)))</f>
        <v/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 t="str">
        <f>IF(P62=0,"",IF(BN62=0,"",(BN62/P62)))</f>
        <v/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 t="str">
        <f>IF(P62=0,"",IF(BW62=0,"",(BW62/P62)))</f>
        <v/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 t="str">
        <f>IF(P62=0,"",IF(CF62=0,"",(CF62/P62)))</f>
        <v/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212</v>
      </c>
      <c r="C63" s="203"/>
      <c r="D63" s="203" t="s">
        <v>213</v>
      </c>
      <c r="E63" s="203" t="s">
        <v>214</v>
      </c>
      <c r="F63" s="203" t="s">
        <v>63</v>
      </c>
      <c r="G63" s="203"/>
      <c r="H63" s="90" t="s">
        <v>189</v>
      </c>
      <c r="I63" s="90" t="s">
        <v>198</v>
      </c>
      <c r="J63" s="188"/>
      <c r="K63" s="81">
        <v>0</v>
      </c>
      <c r="L63" s="81">
        <v>0</v>
      </c>
      <c r="M63" s="81">
        <v>0</v>
      </c>
      <c r="N63" s="91">
        <v>3</v>
      </c>
      <c r="O63" s="92">
        <v>0</v>
      </c>
      <c r="P63" s="93">
        <f>N63+O63</f>
        <v>3</v>
      </c>
      <c r="Q63" s="82" t="str">
        <f>IFERROR(P63/M63,"-")</f>
        <v>-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>
        <v>1</v>
      </c>
      <c r="AW63" s="107">
        <f>IF(P63=0,"",IF(AV63=0,"",(AV63/P63)))</f>
        <v>0.33333333333333</v>
      </c>
      <c r="AX63" s="106"/>
      <c r="AY63" s="108">
        <f>IFERROR(AX63/AV63,"-")</f>
        <v>0</v>
      </c>
      <c r="AZ63" s="109"/>
      <c r="BA63" s="110">
        <f>IFERROR(AZ63/AV63,"-")</f>
        <v>0</v>
      </c>
      <c r="BB63" s="111"/>
      <c r="BC63" s="111"/>
      <c r="BD63" s="111"/>
      <c r="BE63" s="112">
        <v>1</v>
      </c>
      <c r="BF63" s="113">
        <f>IF(P63=0,"",IF(BE63=0,"",(BE63/P63)))</f>
        <v>0.33333333333333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>
        <v>1</v>
      </c>
      <c r="BX63" s="127">
        <f>IF(P63=0,"",IF(BW63=0,"",(BW63/P63)))</f>
        <v>0.33333333333333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215</v>
      </c>
      <c r="C64" s="203"/>
      <c r="D64" s="203" t="s">
        <v>216</v>
      </c>
      <c r="E64" s="203" t="s">
        <v>217</v>
      </c>
      <c r="F64" s="203" t="s">
        <v>75</v>
      </c>
      <c r="G64" s="203"/>
      <c r="H64" s="90" t="s">
        <v>189</v>
      </c>
      <c r="I64" s="204" t="s">
        <v>218</v>
      </c>
      <c r="J64" s="188"/>
      <c r="K64" s="81">
        <v>6</v>
      </c>
      <c r="L64" s="81">
        <v>0</v>
      </c>
      <c r="M64" s="81">
        <v>30</v>
      </c>
      <c r="N64" s="91">
        <v>4</v>
      </c>
      <c r="O64" s="92">
        <v>0</v>
      </c>
      <c r="P64" s="93">
        <f>N64+O64</f>
        <v>4</v>
      </c>
      <c r="Q64" s="82">
        <f>IFERROR(P64/M64,"-")</f>
        <v>0.13333333333333</v>
      </c>
      <c r="R64" s="81">
        <v>0</v>
      </c>
      <c r="S64" s="81">
        <v>1</v>
      </c>
      <c r="T64" s="82">
        <f>IFERROR(S64/(O64+P64),"-")</f>
        <v>0.25</v>
      </c>
      <c r="U64" s="182"/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1</v>
      </c>
      <c r="BF64" s="113">
        <f>IF(P64=0,"",IF(BE64=0,"",(BE64/P64)))</f>
        <v>0.25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>
        <v>2</v>
      </c>
      <c r="BO64" s="120">
        <f>IF(P64=0,"",IF(BN64=0,"",(BN64/P64)))</f>
        <v>0.5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>
        <v>1</v>
      </c>
      <c r="BX64" s="127">
        <f>IF(P64=0,"",IF(BW64=0,"",(BW64/P64)))</f>
        <v>0.25</v>
      </c>
      <c r="BY64" s="128"/>
      <c r="BZ64" s="129">
        <f>IFERROR(BY64/BW64,"-")</f>
        <v>0</v>
      </c>
      <c r="CA64" s="130"/>
      <c r="CB64" s="131">
        <f>IFERROR(CA64/BW64,"-")</f>
        <v>0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219</v>
      </c>
      <c r="C65" s="203"/>
      <c r="D65" s="203" t="s">
        <v>106</v>
      </c>
      <c r="E65" s="203" t="s">
        <v>106</v>
      </c>
      <c r="F65" s="203" t="s">
        <v>68</v>
      </c>
      <c r="G65" s="203"/>
      <c r="H65" s="90"/>
      <c r="I65" s="90"/>
      <c r="J65" s="188"/>
      <c r="K65" s="81">
        <v>14</v>
      </c>
      <c r="L65" s="81">
        <v>8</v>
      </c>
      <c r="M65" s="81">
        <v>1</v>
      </c>
      <c r="N65" s="91">
        <v>0</v>
      </c>
      <c r="O65" s="92">
        <v>0</v>
      </c>
      <c r="P65" s="93">
        <f>N65+O65</f>
        <v>0</v>
      </c>
      <c r="Q65" s="82">
        <f>IFERROR(P65/M65,"-")</f>
        <v>0</v>
      </c>
      <c r="R65" s="81">
        <v>0</v>
      </c>
      <c r="S65" s="81">
        <v>0</v>
      </c>
      <c r="T65" s="82" t="str">
        <f>IFERROR(S65/(O65+P65),"-")</f>
        <v>-</v>
      </c>
      <c r="U65" s="182"/>
      <c r="V65" s="84">
        <v>0</v>
      </c>
      <c r="W65" s="82" t="str">
        <f>IF(P65=0,"-",V65/P65)</f>
        <v>-</v>
      </c>
      <c r="X65" s="186">
        <v>0</v>
      </c>
      <c r="Y65" s="187" t="str">
        <f>IFERROR(X65/P65,"-")</f>
        <v>-</v>
      </c>
      <c r="Z65" s="187" t="str">
        <f>IFERROR(X65/V65,"-")</f>
        <v>-</v>
      </c>
      <c r="AA65" s="188"/>
      <c r="AB65" s="85"/>
      <c r="AC65" s="79"/>
      <c r="AD65" s="94"/>
      <c r="AE65" s="95" t="str">
        <f>IF(P65=0,"",IF(AD65=0,"",(AD65/P65)))</f>
        <v/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 t="str">
        <f>IF(P65=0,"",IF(AM65=0,"",(AM65/P65)))</f>
        <v/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 t="str">
        <f>IF(P65=0,"",IF(AV65=0,"",(AV65/P65)))</f>
        <v/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 t="str">
        <f>IF(P65=0,"",IF(BE65=0,"",(BE65/P65)))</f>
        <v/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 t="str">
        <f>IF(P65=0,"",IF(BN65=0,"",(BN65/P65)))</f>
        <v/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 t="str">
        <f>IF(P65=0,"",IF(BW65=0,"",(BW65/P65)))</f>
        <v/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 t="str">
        <f>IF(P65=0,"",IF(CF65=0,"",(CF65/P65)))</f>
        <v/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220</v>
      </c>
      <c r="C66" s="203"/>
      <c r="D66" s="203" t="s">
        <v>221</v>
      </c>
      <c r="E66" s="203" t="s">
        <v>222</v>
      </c>
      <c r="F66" s="203" t="s">
        <v>63</v>
      </c>
      <c r="G66" s="203" t="s">
        <v>223</v>
      </c>
      <c r="H66" s="90" t="s">
        <v>189</v>
      </c>
      <c r="I66" s="90" t="s">
        <v>190</v>
      </c>
      <c r="J66" s="188"/>
      <c r="K66" s="81">
        <v>0</v>
      </c>
      <c r="L66" s="81">
        <v>0</v>
      </c>
      <c r="M66" s="81">
        <v>0</v>
      </c>
      <c r="N66" s="91">
        <v>1</v>
      </c>
      <c r="O66" s="92">
        <v>0</v>
      </c>
      <c r="P66" s="93">
        <f>N66+O66</f>
        <v>1</v>
      </c>
      <c r="Q66" s="82" t="str">
        <f>IFERROR(P66/M66,"-")</f>
        <v>-</v>
      </c>
      <c r="R66" s="81">
        <v>0</v>
      </c>
      <c r="S66" s="81">
        <v>1</v>
      </c>
      <c r="T66" s="82">
        <f>IFERROR(S66/(O66+P66),"-")</f>
        <v>1</v>
      </c>
      <c r="U66" s="182"/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>
        <v>1</v>
      </c>
      <c r="BO66" s="120">
        <f>IF(P66=0,"",IF(BN66=0,"",(BN66/P66)))</f>
        <v>1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224</v>
      </c>
      <c r="C67" s="203"/>
      <c r="D67" s="203" t="s">
        <v>225</v>
      </c>
      <c r="E67" s="203" t="s">
        <v>226</v>
      </c>
      <c r="F67" s="203" t="s">
        <v>75</v>
      </c>
      <c r="G67" s="203"/>
      <c r="H67" s="90" t="s">
        <v>189</v>
      </c>
      <c r="I67" s="90" t="s">
        <v>194</v>
      </c>
      <c r="J67" s="188"/>
      <c r="K67" s="81">
        <v>1</v>
      </c>
      <c r="L67" s="81">
        <v>0</v>
      </c>
      <c r="M67" s="81">
        <v>5</v>
      </c>
      <c r="N67" s="91">
        <v>0</v>
      </c>
      <c r="O67" s="92">
        <v>0</v>
      </c>
      <c r="P67" s="93">
        <f>N67+O67</f>
        <v>0</v>
      </c>
      <c r="Q67" s="82">
        <f>IFERROR(P67/M67,"-")</f>
        <v>0</v>
      </c>
      <c r="R67" s="81">
        <v>0</v>
      </c>
      <c r="S67" s="81">
        <v>0</v>
      </c>
      <c r="T67" s="82" t="str">
        <f>IFERROR(S67/(O67+P67),"-")</f>
        <v>-</v>
      </c>
      <c r="U67" s="182"/>
      <c r="V67" s="84">
        <v>0</v>
      </c>
      <c r="W67" s="82" t="str">
        <f>IF(P67=0,"-",V67/P67)</f>
        <v>-</v>
      </c>
      <c r="X67" s="186">
        <v>0</v>
      </c>
      <c r="Y67" s="187" t="str">
        <f>IFERROR(X67/P67,"-")</f>
        <v>-</v>
      </c>
      <c r="Z67" s="187" t="str">
        <f>IFERROR(X67/V67,"-")</f>
        <v>-</v>
      </c>
      <c r="AA67" s="188"/>
      <c r="AB67" s="85"/>
      <c r="AC67" s="79"/>
      <c r="AD67" s="94"/>
      <c r="AE67" s="95" t="str">
        <f>IF(P67=0,"",IF(AD67=0,"",(AD67/P67)))</f>
        <v/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 t="str">
        <f>IF(P67=0,"",IF(AM67=0,"",(AM67/P67)))</f>
        <v/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 t="str">
        <f>IF(P67=0,"",IF(AV67=0,"",(AV67/P67)))</f>
        <v/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 t="str">
        <f>IF(P67=0,"",IF(BE67=0,"",(BE67/P67)))</f>
        <v/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 t="str">
        <f>IF(P67=0,"",IF(BN67=0,"",(BN67/P67)))</f>
        <v/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/>
      <c r="BX67" s="127" t="str">
        <f>IF(P67=0,"",IF(BW67=0,"",(BW67/P67)))</f>
        <v/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 t="str">
        <f>IF(P67=0,"",IF(CF67=0,"",(CF67/P67)))</f>
        <v/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227</v>
      </c>
      <c r="C68" s="203"/>
      <c r="D68" s="203" t="s">
        <v>228</v>
      </c>
      <c r="E68" s="203" t="s">
        <v>229</v>
      </c>
      <c r="F68" s="203" t="s">
        <v>63</v>
      </c>
      <c r="G68" s="203"/>
      <c r="H68" s="90" t="s">
        <v>189</v>
      </c>
      <c r="I68" s="90" t="s">
        <v>198</v>
      </c>
      <c r="J68" s="188"/>
      <c r="K68" s="81">
        <v>0</v>
      </c>
      <c r="L68" s="81">
        <v>0</v>
      </c>
      <c r="M68" s="81">
        <v>0</v>
      </c>
      <c r="N68" s="91">
        <v>0</v>
      </c>
      <c r="O68" s="92">
        <v>0</v>
      </c>
      <c r="P68" s="93">
        <f>N68+O68</f>
        <v>0</v>
      </c>
      <c r="Q68" s="82" t="str">
        <f>IFERROR(P68/M68,"-")</f>
        <v>-</v>
      </c>
      <c r="R68" s="81">
        <v>0</v>
      </c>
      <c r="S68" s="81">
        <v>0</v>
      </c>
      <c r="T68" s="82" t="str">
        <f>IFERROR(S68/(O68+P68),"-")</f>
        <v>-</v>
      </c>
      <c r="U68" s="182"/>
      <c r="V68" s="84">
        <v>0</v>
      </c>
      <c r="W68" s="82" t="str">
        <f>IF(P68=0,"-",V68/P68)</f>
        <v>-</v>
      </c>
      <c r="X68" s="186">
        <v>0</v>
      </c>
      <c r="Y68" s="187" t="str">
        <f>IFERROR(X68/P68,"-")</f>
        <v>-</v>
      </c>
      <c r="Z68" s="187" t="str">
        <f>IFERROR(X68/V68,"-")</f>
        <v>-</v>
      </c>
      <c r="AA68" s="188"/>
      <c r="AB68" s="85"/>
      <c r="AC68" s="79"/>
      <c r="AD68" s="94"/>
      <c r="AE68" s="95" t="str">
        <f>IF(P68=0,"",IF(AD68=0,"",(AD68/P68)))</f>
        <v/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 t="str">
        <f>IF(P68=0,"",IF(AM68=0,"",(AM68/P68)))</f>
        <v/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 t="str">
        <f>IF(P68=0,"",IF(AV68=0,"",(AV68/P68)))</f>
        <v/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 t="str">
        <f>IF(P68=0,"",IF(BE68=0,"",(BE68/P68)))</f>
        <v/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 t="str">
        <f>IF(P68=0,"",IF(BN68=0,"",(BN68/P68)))</f>
        <v/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 t="str">
        <f>IF(P68=0,"",IF(BW68=0,"",(BW68/P68)))</f>
        <v/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 t="str">
        <f>IF(P68=0,"",IF(CF68=0,"",(CF68/P68)))</f>
        <v/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230</v>
      </c>
      <c r="C69" s="203"/>
      <c r="D69" s="203" t="s">
        <v>231</v>
      </c>
      <c r="E69" s="203" t="s">
        <v>214</v>
      </c>
      <c r="F69" s="203" t="s">
        <v>75</v>
      </c>
      <c r="G69" s="203"/>
      <c r="H69" s="90" t="s">
        <v>189</v>
      </c>
      <c r="I69" s="204" t="s">
        <v>218</v>
      </c>
      <c r="J69" s="188"/>
      <c r="K69" s="81">
        <v>2</v>
      </c>
      <c r="L69" s="81">
        <v>0</v>
      </c>
      <c r="M69" s="81">
        <v>21</v>
      </c>
      <c r="N69" s="91">
        <v>0</v>
      </c>
      <c r="O69" s="92">
        <v>0</v>
      </c>
      <c r="P69" s="93">
        <f>N69+O69</f>
        <v>0</v>
      </c>
      <c r="Q69" s="82">
        <f>IFERROR(P69/M69,"-")</f>
        <v>0</v>
      </c>
      <c r="R69" s="81">
        <v>0</v>
      </c>
      <c r="S69" s="81">
        <v>0</v>
      </c>
      <c r="T69" s="82" t="str">
        <f>IFERROR(S69/(O69+P69),"-")</f>
        <v>-</v>
      </c>
      <c r="U69" s="182"/>
      <c r="V69" s="84">
        <v>0</v>
      </c>
      <c r="W69" s="82" t="str">
        <f>IF(P69=0,"-",V69/P69)</f>
        <v>-</v>
      </c>
      <c r="X69" s="186">
        <v>0</v>
      </c>
      <c r="Y69" s="187" t="str">
        <f>IFERROR(X69/P69,"-")</f>
        <v>-</v>
      </c>
      <c r="Z69" s="187" t="str">
        <f>IFERROR(X69/V69,"-")</f>
        <v>-</v>
      </c>
      <c r="AA69" s="188"/>
      <c r="AB69" s="85"/>
      <c r="AC69" s="79"/>
      <c r="AD69" s="94"/>
      <c r="AE69" s="95" t="str">
        <f>IF(P69=0,"",IF(AD69=0,"",(AD69/P69)))</f>
        <v/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 t="str">
        <f>IF(P69=0,"",IF(AM69=0,"",(AM69/P69)))</f>
        <v/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 t="str">
        <f>IF(P69=0,"",IF(AV69=0,"",(AV69/P69)))</f>
        <v/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 t="str">
        <f>IF(P69=0,"",IF(BE69=0,"",(BE69/P69)))</f>
        <v/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 t="str">
        <f>IF(P69=0,"",IF(BN69=0,"",(BN69/P69)))</f>
        <v/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 t="str">
        <f>IF(P69=0,"",IF(BW69=0,"",(BW69/P69)))</f>
        <v/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 t="str">
        <f>IF(P69=0,"",IF(CF69=0,"",(CF69/P69)))</f>
        <v/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232</v>
      </c>
      <c r="C70" s="203"/>
      <c r="D70" s="203" t="s">
        <v>106</v>
      </c>
      <c r="E70" s="203" t="s">
        <v>106</v>
      </c>
      <c r="F70" s="203" t="s">
        <v>68</v>
      </c>
      <c r="G70" s="203"/>
      <c r="H70" s="90"/>
      <c r="I70" s="90"/>
      <c r="J70" s="188"/>
      <c r="K70" s="81">
        <v>13</v>
      </c>
      <c r="L70" s="81">
        <v>9</v>
      </c>
      <c r="M70" s="81">
        <v>4</v>
      </c>
      <c r="N70" s="91">
        <v>2</v>
      </c>
      <c r="O70" s="92">
        <v>0</v>
      </c>
      <c r="P70" s="93">
        <f>N70+O70</f>
        <v>2</v>
      </c>
      <c r="Q70" s="82">
        <f>IFERROR(P70/M70,"-")</f>
        <v>0.5</v>
      </c>
      <c r="R70" s="81">
        <v>0</v>
      </c>
      <c r="S70" s="81">
        <v>1</v>
      </c>
      <c r="T70" s="82">
        <f>IFERROR(S70/(O70+P70),"-")</f>
        <v>0.5</v>
      </c>
      <c r="U70" s="182"/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>
        <v>1</v>
      </c>
      <c r="AN70" s="101">
        <f>IF(P70=0,"",IF(AM70=0,"",(AM70/P70)))</f>
        <v>0.5</v>
      </c>
      <c r="AO70" s="100"/>
      <c r="AP70" s="102">
        <f>IFERROR(AP70/AM70,"-")</f>
        <v>0</v>
      </c>
      <c r="AQ70" s="103"/>
      <c r="AR70" s="104">
        <f>IFERROR(AQ70/AM70,"-")</f>
        <v>0</v>
      </c>
      <c r="AS70" s="105"/>
      <c r="AT70" s="105"/>
      <c r="AU70" s="105"/>
      <c r="AV70" s="106">
        <v>1</v>
      </c>
      <c r="AW70" s="107">
        <f>IF(P70=0,"",IF(AV70=0,"",(AV70/P70)))</f>
        <v>0.5</v>
      </c>
      <c r="AX70" s="106"/>
      <c r="AY70" s="108">
        <f>IFERROR(AX70/AV70,"-")</f>
        <v>0</v>
      </c>
      <c r="AZ70" s="109"/>
      <c r="BA70" s="110">
        <f>IFERROR(AZ70/AV70,"-")</f>
        <v>0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/>
      <c r="BO70" s="120">
        <f>IF(P70=0,"",IF(BN70=0,"",(BN70/P70)))</f>
        <v>0</v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0.066666666666667</v>
      </c>
      <c r="B71" s="203" t="s">
        <v>233</v>
      </c>
      <c r="C71" s="203"/>
      <c r="D71" s="203" t="s">
        <v>234</v>
      </c>
      <c r="E71" s="203" t="s">
        <v>235</v>
      </c>
      <c r="F71" s="203" t="s">
        <v>63</v>
      </c>
      <c r="G71" s="203" t="s">
        <v>109</v>
      </c>
      <c r="H71" s="90" t="s">
        <v>236</v>
      </c>
      <c r="I71" s="205" t="s">
        <v>237</v>
      </c>
      <c r="J71" s="188">
        <v>150000</v>
      </c>
      <c r="K71" s="81">
        <v>0</v>
      </c>
      <c r="L71" s="81">
        <v>0</v>
      </c>
      <c r="M71" s="81">
        <v>0</v>
      </c>
      <c r="N71" s="91">
        <v>7</v>
      </c>
      <c r="O71" s="92">
        <v>0</v>
      </c>
      <c r="P71" s="93">
        <f>N71+O71</f>
        <v>7</v>
      </c>
      <c r="Q71" s="82" t="str">
        <f>IFERROR(P71/M71,"-")</f>
        <v>-</v>
      </c>
      <c r="R71" s="81">
        <v>0</v>
      </c>
      <c r="S71" s="81">
        <v>1</v>
      </c>
      <c r="T71" s="82">
        <f>IFERROR(S71/(O71+P71),"-")</f>
        <v>0.14285714285714</v>
      </c>
      <c r="U71" s="182">
        <f>IFERROR(J71/SUM(P71:P72),"-")</f>
        <v>18750</v>
      </c>
      <c r="V71" s="84">
        <v>0</v>
      </c>
      <c r="W71" s="82">
        <f>IF(P71=0,"-",V71/P71)</f>
        <v>0</v>
      </c>
      <c r="X71" s="186">
        <v>0</v>
      </c>
      <c r="Y71" s="187">
        <f>IFERROR(X71/P71,"-")</f>
        <v>0</v>
      </c>
      <c r="Z71" s="187" t="str">
        <f>IFERROR(X71/V71,"-")</f>
        <v>-</v>
      </c>
      <c r="AA71" s="188">
        <f>SUM(X71:X72)-SUM(J71:J72)</f>
        <v>-140000</v>
      </c>
      <c r="AB71" s="85">
        <f>SUM(X71:X72)/SUM(J71:J72)</f>
        <v>0.066666666666667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>
        <v>1</v>
      </c>
      <c r="AN71" s="101">
        <f>IF(P71=0,"",IF(AM71=0,"",(AM71/P71)))</f>
        <v>0.14285714285714</v>
      </c>
      <c r="AO71" s="100"/>
      <c r="AP71" s="102">
        <f>IFERROR(AP71/AM71,"-")</f>
        <v>0</v>
      </c>
      <c r="AQ71" s="103"/>
      <c r="AR71" s="104">
        <f>IFERROR(AQ71/AM71,"-")</f>
        <v>0</v>
      </c>
      <c r="AS71" s="105"/>
      <c r="AT71" s="105"/>
      <c r="AU71" s="105"/>
      <c r="AV71" s="106">
        <v>1</v>
      </c>
      <c r="AW71" s="107">
        <f>IF(P71=0,"",IF(AV71=0,"",(AV71/P71)))</f>
        <v>0.14285714285714</v>
      </c>
      <c r="AX71" s="106"/>
      <c r="AY71" s="108">
        <f>IFERROR(AX71/AV71,"-")</f>
        <v>0</v>
      </c>
      <c r="AZ71" s="109"/>
      <c r="BA71" s="110">
        <f>IFERROR(AZ71/AV71,"-")</f>
        <v>0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/>
      <c r="BO71" s="120">
        <f>IF(P71=0,"",IF(BN71=0,"",(BN71/P71)))</f>
        <v>0</v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>
        <v>5</v>
      </c>
      <c r="BX71" s="127">
        <f>IF(P71=0,"",IF(BW71=0,"",(BW71/P71)))</f>
        <v>0.71428571428571</v>
      </c>
      <c r="BY71" s="128"/>
      <c r="BZ71" s="129">
        <f>IFERROR(BY71/BW71,"-")</f>
        <v>0</v>
      </c>
      <c r="CA71" s="130"/>
      <c r="CB71" s="131">
        <f>IFERROR(CA71/BW71,"-")</f>
        <v>0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238</v>
      </c>
      <c r="C72" s="203"/>
      <c r="D72" s="203" t="s">
        <v>234</v>
      </c>
      <c r="E72" s="203" t="s">
        <v>235</v>
      </c>
      <c r="F72" s="203" t="s">
        <v>68</v>
      </c>
      <c r="G72" s="203"/>
      <c r="H72" s="90"/>
      <c r="I72" s="90"/>
      <c r="J72" s="188"/>
      <c r="K72" s="81">
        <v>9</v>
      </c>
      <c r="L72" s="81">
        <v>9</v>
      </c>
      <c r="M72" s="81">
        <v>1</v>
      </c>
      <c r="N72" s="91">
        <v>1</v>
      </c>
      <c r="O72" s="92">
        <v>0</v>
      </c>
      <c r="P72" s="93">
        <f>N72+O72</f>
        <v>1</v>
      </c>
      <c r="Q72" s="82">
        <f>IFERROR(P72/M72,"-")</f>
        <v>1</v>
      </c>
      <c r="R72" s="81">
        <v>0</v>
      </c>
      <c r="S72" s="81">
        <v>0</v>
      </c>
      <c r="T72" s="82">
        <f>IFERROR(S72/(O72+P72),"-")</f>
        <v>0</v>
      </c>
      <c r="U72" s="182"/>
      <c r="V72" s="84">
        <v>1</v>
      </c>
      <c r="W72" s="82">
        <f>IF(P72=0,"-",V72/P72)</f>
        <v>1</v>
      </c>
      <c r="X72" s="186">
        <v>10000</v>
      </c>
      <c r="Y72" s="187">
        <f>IFERROR(X72/P72,"-")</f>
        <v>10000</v>
      </c>
      <c r="Z72" s="187">
        <f>IFERROR(X72/V72,"-")</f>
        <v>10000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/>
      <c r="BO72" s="120">
        <f>IF(P72=0,"",IF(BN72=0,"",(BN72/P72)))</f>
        <v>0</v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>
        <v>1</v>
      </c>
      <c r="BX72" s="127">
        <f>IF(P72=0,"",IF(BW72=0,"",(BW72/P72)))</f>
        <v>1</v>
      </c>
      <c r="BY72" s="128">
        <v>1</v>
      </c>
      <c r="BZ72" s="129">
        <f>IFERROR(BY72/BW72,"-")</f>
        <v>1</v>
      </c>
      <c r="CA72" s="130">
        <v>10000</v>
      </c>
      <c r="CB72" s="131">
        <f>IFERROR(CA72/BW72,"-")</f>
        <v>10000</v>
      </c>
      <c r="CC72" s="132"/>
      <c r="CD72" s="132">
        <v>1</v>
      </c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1</v>
      </c>
      <c r="CP72" s="141">
        <v>10000</v>
      </c>
      <c r="CQ72" s="141">
        <v>10000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>
        <f>AB73</f>
        <v>1.5266666666667</v>
      </c>
      <c r="B73" s="203" t="s">
        <v>239</v>
      </c>
      <c r="C73" s="203"/>
      <c r="D73" s="203" t="s">
        <v>90</v>
      </c>
      <c r="E73" s="203" t="s">
        <v>91</v>
      </c>
      <c r="F73" s="203" t="s">
        <v>75</v>
      </c>
      <c r="G73" s="203" t="s">
        <v>109</v>
      </c>
      <c r="H73" s="90" t="s">
        <v>236</v>
      </c>
      <c r="I73" s="204" t="s">
        <v>240</v>
      </c>
      <c r="J73" s="188">
        <v>150000</v>
      </c>
      <c r="K73" s="81">
        <v>19</v>
      </c>
      <c r="L73" s="81">
        <v>0</v>
      </c>
      <c r="M73" s="81">
        <v>51</v>
      </c>
      <c r="N73" s="91">
        <v>6</v>
      </c>
      <c r="O73" s="92">
        <v>0</v>
      </c>
      <c r="P73" s="93">
        <f>N73+O73</f>
        <v>6</v>
      </c>
      <c r="Q73" s="82">
        <f>IFERROR(P73/M73,"-")</f>
        <v>0.11764705882353</v>
      </c>
      <c r="R73" s="81">
        <v>0</v>
      </c>
      <c r="S73" s="81">
        <v>1</v>
      </c>
      <c r="T73" s="82">
        <f>IFERROR(S73/(O73+P73),"-")</f>
        <v>0.16666666666667</v>
      </c>
      <c r="U73" s="182">
        <f>IFERROR(J73/SUM(P73:P74),"-")</f>
        <v>16666.666666667</v>
      </c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>
        <f>SUM(X73:X74)-SUM(J73:J74)</f>
        <v>79000</v>
      </c>
      <c r="AB73" s="85">
        <f>SUM(X73:X74)/SUM(J73:J74)</f>
        <v>1.5266666666667</v>
      </c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>
        <v>2</v>
      </c>
      <c r="BO73" s="120">
        <f>IF(P73=0,"",IF(BN73=0,"",(BN73/P73)))</f>
        <v>0.33333333333333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>
        <v>4</v>
      </c>
      <c r="BX73" s="127">
        <f>IF(P73=0,"",IF(BW73=0,"",(BW73/P73)))</f>
        <v>0.66666666666667</v>
      </c>
      <c r="BY73" s="128"/>
      <c r="BZ73" s="129">
        <f>IFERROR(BY73/BW73,"-")</f>
        <v>0</v>
      </c>
      <c r="CA73" s="130"/>
      <c r="CB73" s="131">
        <f>IFERROR(CA73/BW73,"-")</f>
        <v>0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241</v>
      </c>
      <c r="C74" s="203"/>
      <c r="D74" s="203" t="s">
        <v>90</v>
      </c>
      <c r="E74" s="203" t="s">
        <v>91</v>
      </c>
      <c r="F74" s="203" t="s">
        <v>68</v>
      </c>
      <c r="G74" s="203"/>
      <c r="H74" s="90"/>
      <c r="I74" s="90"/>
      <c r="J74" s="188"/>
      <c r="K74" s="81">
        <v>24</v>
      </c>
      <c r="L74" s="81">
        <v>14</v>
      </c>
      <c r="M74" s="81">
        <v>4</v>
      </c>
      <c r="N74" s="91">
        <v>3</v>
      </c>
      <c r="O74" s="92">
        <v>0</v>
      </c>
      <c r="P74" s="93">
        <f>N74+O74</f>
        <v>3</v>
      </c>
      <c r="Q74" s="82">
        <f>IFERROR(P74/M74,"-")</f>
        <v>0.75</v>
      </c>
      <c r="R74" s="81">
        <v>2</v>
      </c>
      <c r="S74" s="81">
        <v>0</v>
      </c>
      <c r="T74" s="82">
        <f>IFERROR(S74/(O74+P74),"-")</f>
        <v>0</v>
      </c>
      <c r="U74" s="182"/>
      <c r="V74" s="84">
        <v>1</v>
      </c>
      <c r="W74" s="82">
        <f>IF(P74=0,"-",V74/P74)</f>
        <v>0.33333333333333</v>
      </c>
      <c r="X74" s="186">
        <v>229000</v>
      </c>
      <c r="Y74" s="187">
        <f>IFERROR(X74/P74,"-")</f>
        <v>76333.333333333</v>
      </c>
      <c r="Z74" s="187">
        <f>IFERROR(X74/V74,"-")</f>
        <v>229000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>
        <f>IF(P74=0,"",IF(BE74=0,"",(BE74/P74)))</f>
        <v>0</v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/>
      <c r="BO74" s="120">
        <f>IF(P74=0,"",IF(BN74=0,"",(BN74/P74)))</f>
        <v>0</v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>
        <v>3</v>
      </c>
      <c r="BX74" s="127">
        <f>IF(P74=0,"",IF(BW74=0,"",(BW74/P74)))</f>
        <v>1</v>
      </c>
      <c r="BY74" s="128">
        <v>1</v>
      </c>
      <c r="BZ74" s="129">
        <f>IFERROR(BY74/BW74,"-")</f>
        <v>0.33333333333333</v>
      </c>
      <c r="CA74" s="130">
        <v>250000</v>
      </c>
      <c r="CB74" s="131">
        <f>IFERROR(CA74/BW74,"-")</f>
        <v>83333.333333333</v>
      </c>
      <c r="CC74" s="132"/>
      <c r="CD74" s="132"/>
      <c r="CE74" s="132">
        <v>1</v>
      </c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1</v>
      </c>
      <c r="CP74" s="141">
        <v>229000</v>
      </c>
      <c r="CQ74" s="141">
        <v>250000</v>
      </c>
      <c r="CR74" s="141"/>
      <c r="CS74" s="142" t="str">
        <f>IF(AND(CQ74=0,CR74=0),"",IF(AND(CQ74&lt;=100000,CR74&lt;=100000),"",IF(CQ74/CP74&gt;0.7,"男高",IF(CR74/CP74&gt;0.7,"女高",""))))</f>
        <v>男高</v>
      </c>
    </row>
    <row r="75" spans="1:98">
      <c r="A75" s="80">
        <f>AB75</f>
        <v>0</v>
      </c>
      <c r="B75" s="203" t="s">
        <v>242</v>
      </c>
      <c r="C75" s="203"/>
      <c r="D75" s="203" t="s">
        <v>243</v>
      </c>
      <c r="E75" s="203" t="s">
        <v>173</v>
      </c>
      <c r="F75" s="203" t="s">
        <v>75</v>
      </c>
      <c r="G75" s="203" t="s">
        <v>64</v>
      </c>
      <c r="H75" s="90" t="s">
        <v>244</v>
      </c>
      <c r="I75" s="205" t="s">
        <v>237</v>
      </c>
      <c r="J75" s="188">
        <v>150000</v>
      </c>
      <c r="K75" s="81">
        <v>17</v>
      </c>
      <c r="L75" s="81">
        <v>0</v>
      </c>
      <c r="M75" s="81">
        <v>52</v>
      </c>
      <c r="N75" s="91">
        <v>5</v>
      </c>
      <c r="O75" s="92">
        <v>1</v>
      </c>
      <c r="P75" s="93">
        <f>N75+O75</f>
        <v>6</v>
      </c>
      <c r="Q75" s="82">
        <f>IFERROR(P75/M75,"-")</f>
        <v>0.11538461538462</v>
      </c>
      <c r="R75" s="81">
        <v>1</v>
      </c>
      <c r="S75" s="81">
        <v>1</v>
      </c>
      <c r="T75" s="82">
        <f>IFERROR(S75/(O75+P75),"-")</f>
        <v>0.14285714285714</v>
      </c>
      <c r="U75" s="182">
        <f>IFERROR(J75/SUM(P75:P76),"-")</f>
        <v>15000</v>
      </c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>
        <f>SUM(X75:X76)-SUM(J75:J76)</f>
        <v>-150000</v>
      </c>
      <c r="AB75" s="85">
        <f>SUM(X75:X76)/SUM(J75:J76)</f>
        <v>0</v>
      </c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>
        <v>1</v>
      </c>
      <c r="BF75" s="113">
        <f>IF(P75=0,"",IF(BE75=0,"",(BE75/P75)))</f>
        <v>0.16666666666667</v>
      </c>
      <c r="BG75" s="112"/>
      <c r="BH75" s="114">
        <f>IFERROR(BG75/BE75,"-")</f>
        <v>0</v>
      </c>
      <c r="BI75" s="115"/>
      <c r="BJ75" s="116">
        <f>IFERROR(BI75/BE75,"-")</f>
        <v>0</v>
      </c>
      <c r="BK75" s="117"/>
      <c r="BL75" s="117"/>
      <c r="BM75" s="117"/>
      <c r="BN75" s="119">
        <v>3</v>
      </c>
      <c r="BO75" s="120">
        <f>IF(P75=0,"",IF(BN75=0,"",(BN75/P75)))</f>
        <v>0.5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>
        <v>2</v>
      </c>
      <c r="BX75" s="127">
        <f>IF(P75=0,"",IF(BW75=0,"",(BW75/P75)))</f>
        <v>0.33333333333333</v>
      </c>
      <c r="BY75" s="128"/>
      <c r="BZ75" s="129">
        <f>IFERROR(BY75/BW75,"-")</f>
        <v>0</v>
      </c>
      <c r="CA75" s="130"/>
      <c r="CB75" s="131">
        <f>IFERROR(CA75/BW75,"-")</f>
        <v>0</v>
      </c>
      <c r="CC75" s="132"/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245</v>
      </c>
      <c r="C76" s="203"/>
      <c r="D76" s="203" t="s">
        <v>243</v>
      </c>
      <c r="E76" s="203" t="s">
        <v>173</v>
      </c>
      <c r="F76" s="203" t="s">
        <v>68</v>
      </c>
      <c r="G76" s="203"/>
      <c r="H76" s="90"/>
      <c r="I76" s="90"/>
      <c r="J76" s="188"/>
      <c r="K76" s="81">
        <v>21</v>
      </c>
      <c r="L76" s="81">
        <v>14</v>
      </c>
      <c r="M76" s="81">
        <v>17</v>
      </c>
      <c r="N76" s="91">
        <v>4</v>
      </c>
      <c r="O76" s="92">
        <v>0</v>
      </c>
      <c r="P76" s="93">
        <f>N76+O76</f>
        <v>4</v>
      </c>
      <c r="Q76" s="82">
        <f>IFERROR(P76/M76,"-")</f>
        <v>0.23529411764706</v>
      </c>
      <c r="R76" s="81">
        <v>0</v>
      </c>
      <c r="S76" s="81">
        <v>0</v>
      </c>
      <c r="T76" s="82">
        <f>IFERROR(S76/(O76+P76),"-")</f>
        <v>0</v>
      </c>
      <c r="U76" s="182"/>
      <c r="V76" s="84">
        <v>0</v>
      </c>
      <c r="W76" s="82">
        <f>IF(P76=0,"-",V76/P76)</f>
        <v>0</v>
      </c>
      <c r="X76" s="186">
        <v>0</v>
      </c>
      <c r="Y76" s="187">
        <f>IFERROR(X76/P76,"-")</f>
        <v>0</v>
      </c>
      <c r="Z76" s="187" t="str">
        <f>IFERROR(X76/V76,"-")</f>
        <v>-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>
        <v>1</v>
      </c>
      <c r="BO76" s="120">
        <f>IF(P76=0,"",IF(BN76=0,"",(BN76/P76)))</f>
        <v>0.25</v>
      </c>
      <c r="BP76" s="121"/>
      <c r="BQ76" s="122">
        <f>IFERROR(BP76/BN76,"-")</f>
        <v>0</v>
      </c>
      <c r="BR76" s="123"/>
      <c r="BS76" s="124">
        <f>IFERROR(BR76/BN76,"-")</f>
        <v>0</v>
      </c>
      <c r="BT76" s="125"/>
      <c r="BU76" s="125"/>
      <c r="BV76" s="125"/>
      <c r="BW76" s="126">
        <v>2</v>
      </c>
      <c r="BX76" s="127">
        <f>IF(P76=0,"",IF(BW76=0,"",(BW76/P76)))</f>
        <v>0.5</v>
      </c>
      <c r="BY76" s="128"/>
      <c r="BZ76" s="129">
        <f>IFERROR(BY76/BW76,"-")</f>
        <v>0</v>
      </c>
      <c r="CA76" s="130"/>
      <c r="CB76" s="131">
        <f>IFERROR(CA76/BW76,"-")</f>
        <v>0</v>
      </c>
      <c r="CC76" s="132"/>
      <c r="CD76" s="132"/>
      <c r="CE76" s="132"/>
      <c r="CF76" s="133">
        <v>1</v>
      </c>
      <c r="CG76" s="134">
        <f>IF(P76=0,"",IF(CF76=0,"",(CF76/P76)))</f>
        <v>0.25</v>
      </c>
      <c r="CH76" s="135"/>
      <c r="CI76" s="136">
        <f>IFERROR(CH76/CF76,"-")</f>
        <v>0</v>
      </c>
      <c r="CJ76" s="137"/>
      <c r="CK76" s="138">
        <f>IFERROR(CJ76/CF76,"-")</f>
        <v>0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>
        <f>AB77</f>
        <v>0</v>
      </c>
      <c r="B77" s="203" t="s">
        <v>246</v>
      </c>
      <c r="C77" s="203"/>
      <c r="D77" s="203" t="s">
        <v>61</v>
      </c>
      <c r="E77" s="203" t="s">
        <v>62</v>
      </c>
      <c r="F77" s="203" t="s">
        <v>63</v>
      </c>
      <c r="G77" s="203" t="s">
        <v>81</v>
      </c>
      <c r="H77" s="90" t="s">
        <v>244</v>
      </c>
      <c r="I77" s="204" t="s">
        <v>247</v>
      </c>
      <c r="J77" s="188">
        <v>150000</v>
      </c>
      <c r="K77" s="81">
        <v>0</v>
      </c>
      <c r="L77" s="81">
        <v>0</v>
      </c>
      <c r="M77" s="81">
        <v>0</v>
      </c>
      <c r="N77" s="91">
        <v>5</v>
      </c>
      <c r="O77" s="92">
        <v>0</v>
      </c>
      <c r="P77" s="93">
        <f>N77+O77</f>
        <v>5</v>
      </c>
      <c r="Q77" s="82" t="str">
        <f>IFERROR(P77/M77,"-")</f>
        <v>-</v>
      </c>
      <c r="R77" s="81">
        <v>0</v>
      </c>
      <c r="S77" s="81">
        <v>0</v>
      </c>
      <c r="T77" s="82">
        <f>IFERROR(S77/(O77+P77),"-")</f>
        <v>0</v>
      </c>
      <c r="U77" s="182">
        <f>IFERROR(J77/SUM(P77:P78),"-")</f>
        <v>30000</v>
      </c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>
        <f>SUM(X77:X78)-SUM(J77:J78)</f>
        <v>-150000</v>
      </c>
      <c r="AB77" s="85">
        <f>SUM(X77:X78)/SUM(J77:J78)</f>
        <v>0</v>
      </c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>
        <v>1</v>
      </c>
      <c r="BF77" s="113">
        <f>IF(P77=0,"",IF(BE77=0,"",(BE77/P77)))</f>
        <v>0.2</v>
      </c>
      <c r="BG77" s="112"/>
      <c r="BH77" s="114">
        <f>IFERROR(BG77/BE77,"-")</f>
        <v>0</v>
      </c>
      <c r="BI77" s="115"/>
      <c r="BJ77" s="116">
        <f>IFERROR(BI77/BE77,"-")</f>
        <v>0</v>
      </c>
      <c r="BK77" s="117"/>
      <c r="BL77" s="117"/>
      <c r="BM77" s="117"/>
      <c r="BN77" s="119"/>
      <c r="BO77" s="120">
        <f>IF(P77=0,"",IF(BN77=0,"",(BN77/P77)))</f>
        <v>0</v>
      </c>
      <c r="BP77" s="121"/>
      <c r="BQ77" s="122" t="str">
        <f>IFERROR(BP77/BN77,"-")</f>
        <v>-</v>
      </c>
      <c r="BR77" s="123"/>
      <c r="BS77" s="124" t="str">
        <f>IFERROR(BR77/BN77,"-")</f>
        <v>-</v>
      </c>
      <c r="BT77" s="125"/>
      <c r="BU77" s="125"/>
      <c r="BV77" s="125"/>
      <c r="BW77" s="126">
        <v>3</v>
      </c>
      <c r="BX77" s="127">
        <f>IF(P77=0,"",IF(BW77=0,"",(BW77/P77)))</f>
        <v>0.6</v>
      </c>
      <c r="BY77" s="128"/>
      <c r="BZ77" s="129">
        <f>IFERROR(BY77/BW77,"-")</f>
        <v>0</v>
      </c>
      <c r="CA77" s="130"/>
      <c r="CB77" s="131">
        <f>IFERROR(CA77/BW77,"-")</f>
        <v>0</v>
      </c>
      <c r="CC77" s="132"/>
      <c r="CD77" s="132"/>
      <c r="CE77" s="132"/>
      <c r="CF77" s="133">
        <v>1</v>
      </c>
      <c r="CG77" s="134">
        <f>IF(P77=0,"",IF(CF77=0,"",(CF77/P77)))</f>
        <v>0.2</v>
      </c>
      <c r="CH77" s="135"/>
      <c r="CI77" s="136">
        <f>IFERROR(CH77/CF77,"-")</f>
        <v>0</v>
      </c>
      <c r="CJ77" s="137"/>
      <c r="CK77" s="138">
        <f>IFERROR(CJ77/CF77,"-")</f>
        <v>0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248</v>
      </c>
      <c r="C78" s="203"/>
      <c r="D78" s="203" t="s">
        <v>61</v>
      </c>
      <c r="E78" s="203" t="s">
        <v>62</v>
      </c>
      <c r="F78" s="203" t="s">
        <v>68</v>
      </c>
      <c r="G78" s="203"/>
      <c r="H78" s="90"/>
      <c r="I78" s="90"/>
      <c r="J78" s="188"/>
      <c r="K78" s="81">
        <v>15</v>
      </c>
      <c r="L78" s="81">
        <v>10</v>
      </c>
      <c r="M78" s="81">
        <v>0</v>
      </c>
      <c r="N78" s="91">
        <v>0</v>
      </c>
      <c r="O78" s="92">
        <v>0</v>
      </c>
      <c r="P78" s="93">
        <f>N78+O78</f>
        <v>0</v>
      </c>
      <c r="Q78" s="82" t="str">
        <f>IFERROR(P78/M78,"-")</f>
        <v>-</v>
      </c>
      <c r="R78" s="81">
        <v>0</v>
      </c>
      <c r="S78" s="81">
        <v>0</v>
      </c>
      <c r="T78" s="82" t="str">
        <f>IFERROR(S78/(O78+P78),"-")</f>
        <v>-</v>
      </c>
      <c r="U78" s="182"/>
      <c r="V78" s="84">
        <v>0</v>
      </c>
      <c r="W78" s="82" t="str">
        <f>IF(P78=0,"-",V78/P78)</f>
        <v>-</v>
      </c>
      <c r="X78" s="186">
        <v>0</v>
      </c>
      <c r="Y78" s="187" t="str">
        <f>IFERROR(X78/P78,"-")</f>
        <v>-</v>
      </c>
      <c r="Z78" s="187" t="str">
        <f>IFERROR(X78/V78,"-")</f>
        <v>-</v>
      </c>
      <c r="AA78" s="188"/>
      <c r="AB78" s="85"/>
      <c r="AC78" s="79"/>
      <c r="AD78" s="94"/>
      <c r="AE78" s="95" t="str">
        <f>IF(P78=0,"",IF(AD78=0,"",(AD78/P78)))</f>
        <v/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 t="str">
        <f>IF(P78=0,"",IF(AM78=0,"",(AM78/P78)))</f>
        <v/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 t="str">
        <f>IF(P78=0,"",IF(AV78=0,"",(AV78/P78)))</f>
        <v/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 t="str">
        <f>IF(P78=0,"",IF(BE78=0,"",(BE78/P78)))</f>
        <v/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/>
      <c r="BO78" s="120" t="str">
        <f>IF(P78=0,"",IF(BN78=0,"",(BN78/P78)))</f>
        <v/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 t="str">
        <f>IF(P78=0,"",IF(BW78=0,"",(BW78/P78)))</f>
        <v/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 t="str">
        <f>IF(P78=0,"",IF(CF78=0,"",(CF78/P78)))</f>
        <v/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>
        <f>AB79</f>
        <v>0.26</v>
      </c>
      <c r="B79" s="203" t="s">
        <v>249</v>
      </c>
      <c r="C79" s="203"/>
      <c r="D79" s="203" t="s">
        <v>169</v>
      </c>
      <c r="E79" s="203" t="s">
        <v>117</v>
      </c>
      <c r="F79" s="203" t="s">
        <v>63</v>
      </c>
      <c r="G79" s="203" t="s">
        <v>123</v>
      </c>
      <c r="H79" s="90" t="s">
        <v>157</v>
      </c>
      <c r="I79" s="204" t="s">
        <v>247</v>
      </c>
      <c r="J79" s="188">
        <v>50000</v>
      </c>
      <c r="K79" s="81">
        <v>0</v>
      </c>
      <c r="L79" s="81">
        <v>0</v>
      </c>
      <c r="M79" s="81">
        <v>0</v>
      </c>
      <c r="N79" s="91">
        <v>2</v>
      </c>
      <c r="O79" s="92">
        <v>0</v>
      </c>
      <c r="P79" s="93">
        <f>N79+O79</f>
        <v>2</v>
      </c>
      <c r="Q79" s="82" t="str">
        <f>IFERROR(P79/M79,"-")</f>
        <v>-</v>
      </c>
      <c r="R79" s="81">
        <v>0</v>
      </c>
      <c r="S79" s="81">
        <v>1</v>
      </c>
      <c r="T79" s="82">
        <f>IFERROR(S79/(O79+P79),"-")</f>
        <v>0.5</v>
      </c>
      <c r="U79" s="182">
        <f>IFERROR(J79/SUM(P79:P80),"-")</f>
        <v>25000</v>
      </c>
      <c r="V79" s="84">
        <v>1</v>
      </c>
      <c r="W79" s="82">
        <f>IF(P79=0,"-",V79/P79)</f>
        <v>0.5</v>
      </c>
      <c r="X79" s="186">
        <v>13000</v>
      </c>
      <c r="Y79" s="187">
        <f>IFERROR(X79/P79,"-")</f>
        <v>6500</v>
      </c>
      <c r="Z79" s="187">
        <f>IFERROR(X79/V79,"-")</f>
        <v>13000</v>
      </c>
      <c r="AA79" s="188">
        <f>SUM(X79:X80)-SUM(J79:J80)</f>
        <v>-37000</v>
      </c>
      <c r="AB79" s="85">
        <f>SUM(X79:X80)/SUM(J79:J80)</f>
        <v>0.26</v>
      </c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>
        <f>IF(P79=0,"",IF(BE79=0,"",(BE79/P79)))</f>
        <v>0</v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>
        <v>2</v>
      </c>
      <c r="BO79" s="120">
        <f>IF(P79=0,"",IF(BN79=0,"",(BN79/P79)))</f>
        <v>1</v>
      </c>
      <c r="BP79" s="121">
        <v>1</v>
      </c>
      <c r="BQ79" s="122">
        <f>IFERROR(BP79/BN79,"-")</f>
        <v>0.5</v>
      </c>
      <c r="BR79" s="123">
        <v>13000</v>
      </c>
      <c r="BS79" s="124">
        <f>IFERROR(BR79/BN79,"-")</f>
        <v>6500</v>
      </c>
      <c r="BT79" s="125"/>
      <c r="BU79" s="125"/>
      <c r="BV79" s="125">
        <v>1</v>
      </c>
      <c r="BW79" s="126"/>
      <c r="BX79" s="127">
        <f>IF(P79=0,"",IF(BW79=0,"",(BW79/P79)))</f>
        <v>0</v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1</v>
      </c>
      <c r="CP79" s="141">
        <v>13000</v>
      </c>
      <c r="CQ79" s="141">
        <v>13000</v>
      </c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250</v>
      </c>
      <c r="C80" s="203"/>
      <c r="D80" s="203" t="s">
        <v>169</v>
      </c>
      <c r="E80" s="203" t="s">
        <v>117</v>
      </c>
      <c r="F80" s="203" t="s">
        <v>68</v>
      </c>
      <c r="G80" s="203"/>
      <c r="H80" s="90"/>
      <c r="I80" s="90"/>
      <c r="J80" s="188"/>
      <c r="K80" s="81">
        <v>1</v>
      </c>
      <c r="L80" s="81">
        <v>1</v>
      </c>
      <c r="M80" s="81">
        <v>0</v>
      </c>
      <c r="N80" s="91">
        <v>0</v>
      </c>
      <c r="O80" s="92">
        <v>0</v>
      </c>
      <c r="P80" s="93">
        <f>N80+O80</f>
        <v>0</v>
      </c>
      <c r="Q80" s="82" t="str">
        <f>IFERROR(P80/M80,"-")</f>
        <v>-</v>
      </c>
      <c r="R80" s="81">
        <v>0</v>
      </c>
      <c r="S80" s="81">
        <v>0</v>
      </c>
      <c r="T80" s="82" t="str">
        <f>IFERROR(S80/(O80+P80),"-")</f>
        <v>-</v>
      </c>
      <c r="U80" s="182"/>
      <c r="V80" s="84">
        <v>0</v>
      </c>
      <c r="W80" s="82" t="str">
        <f>IF(P80=0,"-",V80/P80)</f>
        <v>-</v>
      </c>
      <c r="X80" s="186">
        <v>0</v>
      </c>
      <c r="Y80" s="187" t="str">
        <f>IFERROR(X80/P80,"-")</f>
        <v>-</v>
      </c>
      <c r="Z80" s="187" t="str">
        <f>IFERROR(X80/V80,"-")</f>
        <v>-</v>
      </c>
      <c r="AA80" s="188"/>
      <c r="AB80" s="85"/>
      <c r="AC80" s="79"/>
      <c r="AD80" s="94"/>
      <c r="AE80" s="95" t="str">
        <f>IF(P80=0,"",IF(AD80=0,"",(AD80/P80)))</f>
        <v/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 t="str">
        <f>IF(P80=0,"",IF(AM80=0,"",(AM80/P80)))</f>
        <v/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 t="str">
        <f>IF(P80=0,"",IF(AV80=0,"",(AV80/P80)))</f>
        <v/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 t="str">
        <f>IF(P80=0,"",IF(BE80=0,"",(BE80/P80)))</f>
        <v/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/>
      <c r="BO80" s="120" t="str">
        <f>IF(P80=0,"",IF(BN80=0,"",(BN80/P80)))</f>
        <v/>
      </c>
      <c r="BP80" s="121"/>
      <c r="BQ80" s="122" t="str">
        <f>IFERROR(BP80/BN80,"-")</f>
        <v>-</v>
      </c>
      <c r="BR80" s="123"/>
      <c r="BS80" s="124" t="str">
        <f>IFERROR(BR80/BN80,"-")</f>
        <v>-</v>
      </c>
      <c r="BT80" s="125"/>
      <c r="BU80" s="125"/>
      <c r="BV80" s="125"/>
      <c r="BW80" s="126"/>
      <c r="BX80" s="127" t="str">
        <f>IF(P80=0,"",IF(BW80=0,"",(BW80/P80)))</f>
        <v/>
      </c>
      <c r="BY80" s="128"/>
      <c r="BZ80" s="129" t="str">
        <f>IFERROR(BY80/BW80,"-")</f>
        <v>-</v>
      </c>
      <c r="CA80" s="130"/>
      <c r="CB80" s="131" t="str">
        <f>IFERROR(CA80/BW80,"-")</f>
        <v>-</v>
      </c>
      <c r="CC80" s="132"/>
      <c r="CD80" s="132"/>
      <c r="CE80" s="132"/>
      <c r="CF80" s="133"/>
      <c r="CG80" s="134" t="str">
        <f>IF(P80=0,"",IF(CF80=0,"",(CF80/P80)))</f>
        <v/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>
        <f>AB81</f>
        <v>0</v>
      </c>
      <c r="B81" s="203" t="s">
        <v>251</v>
      </c>
      <c r="C81" s="203"/>
      <c r="D81" s="203" t="s">
        <v>211</v>
      </c>
      <c r="E81" s="203" t="s">
        <v>162</v>
      </c>
      <c r="F81" s="203" t="s">
        <v>75</v>
      </c>
      <c r="G81" s="203" t="s">
        <v>123</v>
      </c>
      <c r="H81" s="90" t="s">
        <v>157</v>
      </c>
      <c r="I81" s="90" t="s">
        <v>252</v>
      </c>
      <c r="J81" s="188">
        <v>50000</v>
      </c>
      <c r="K81" s="81">
        <v>17</v>
      </c>
      <c r="L81" s="81">
        <v>0</v>
      </c>
      <c r="M81" s="81">
        <v>62</v>
      </c>
      <c r="N81" s="91">
        <v>3</v>
      </c>
      <c r="O81" s="92">
        <v>1</v>
      </c>
      <c r="P81" s="93">
        <f>N81+O81</f>
        <v>4</v>
      </c>
      <c r="Q81" s="82">
        <f>IFERROR(P81/M81,"-")</f>
        <v>0.064516129032258</v>
      </c>
      <c r="R81" s="81">
        <v>0</v>
      </c>
      <c r="S81" s="81">
        <v>0</v>
      </c>
      <c r="T81" s="82">
        <f>IFERROR(S81/(O81+P81),"-")</f>
        <v>0</v>
      </c>
      <c r="U81" s="182">
        <f>IFERROR(J81/SUM(P81:P82),"-")</f>
        <v>12500</v>
      </c>
      <c r="V81" s="84">
        <v>0</v>
      </c>
      <c r="W81" s="82">
        <f>IF(P81=0,"-",V81/P81)</f>
        <v>0</v>
      </c>
      <c r="X81" s="186">
        <v>0</v>
      </c>
      <c r="Y81" s="187">
        <f>IFERROR(X81/P81,"-")</f>
        <v>0</v>
      </c>
      <c r="Z81" s="187" t="str">
        <f>IFERROR(X81/V81,"-")</f>
        <v>-</v>
      </c>
      <c r="AA81" s="188">
        <f>SUM(X81:X82)-SUM(J81:J82)</f>
        <v>-50000</v>
      </c>
      <c r="AB81" s="85">
        <f>SUM(X81:X82)/SUM(J81:J82)</f>
        <v>0</v>
      </c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>
        <v>2</v>
      </c>
      <c r="BF81" s="113">
        <f>IF(P81=0,"",IF(BE81=0,"",(BE81/P81)))</f>
        <v>0.5</v>
      </c>
      <c r="BG81" s="112"/>
      <c r="BH81" s="114">
        <f>IFERROR(BG81/BE81,"-")</f>
        <v>0</v>
      </c>
      <c r="BI81" s="115"/>
      <c r="BJ81" s="116">
        <f>IFERROR(BI81/BE81,"-")</f>
        <v>0</v>
      </c>
      <c r="BK81" s="117"/>
      <c r="BL81" s="117"/>
      <c r="BM81" s="117"/>
      <c r="BN81" s="119">
        <v>2</v>
      </c>
      <c r="BO81" s="120">
        <f>IF(P81=0,"",IF(BN81=0,"",(BN81/P81)))</f>
        <v>0.5</v>
      </c>
      <c r="BP81" s="121"/>
      <c r="BQ81" s="122">
        <f>IFERROR(BP81/BN81,"-")</f>
        <v>0</v>
      </c>
      <c r="BR81" s="123"/>
      <c r="BS81" s="124">
        <f>IFERROR(BR81/BN81,"-")</f>
        <v>0</v>
      </c>
      <c r="BT81" s="125"/>
      <c r="BU81" s="125"/>
      <c r="BV81" s="125"/>
      <c r="BW81" s="126"/>
      <c r="BX81" s="127">
        <f>IF(P81=0,"",IF(BW81=0,"",(BW81/P81)))</f>
        <v>0</v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/>
      <c r="CG81" s="134">
        <f>IF(P81=0,"",IF(CF81=0,"",(CF81/P81)))</f>
        <v>0</v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/>
      <c r="B82" s="203" t="s">
        <v>253</v>
      </c>
      <c r="C82" s="203"/>
      <c r="D82" s="203" t="s">
        <v>211</v>
      </c>
      <c r="E82" s="203" t="s">
        <v>162</v>
      </c>
      <c r="F82" s="203" t="s">
        <v>68</v>
      </c>
      <c r="G82" s="203"/>
      <c r="H82" s="90"/>
      <c r="I82" s="90"/>
      <c r="J82" s="188"/>
      <c r="K82" s="81">
        <v>26</v>
      </c>
      <c r="L82" s="81">
        <v>14</v>
      </c>
      <c r="M82" s="81">
        <v>0</v>
      </c>
      <c r="N82" s="91">
        <v>0</v>
      </c>
      <c r="O82" s="92">
        <v>0</v>
      </c>
      <c r="P82" s="93">
        <f>N82+O82</f>
        <v>0</v>
      </c>
      <c r="Q82" s="82" t="str">
        <f>IFERROR(P82/M82,"-")</f>
        <v>-</v>
      </c>
      <c r="R82" s="81">
        <v>0</v>
      </c>
      <c r="S82" s="81">
        <v>0</v>
      </c>
      <c r="T82" s="82" t="str">
        <f>IFERROR(S82/(O82+P82),"-")</f>
        <v>-</v>
      </c>
      <c r="U82" s="182"/>
      <c r="V82" s="84">
        <v>0</v>
      </c>
      <c r="W82" s="82" t="str">
        <f>IF(P82=0,"-",V82/P82)</f>
        <v>-</v>
      </c>
      <c r="X82" s="186">
        <v>0</v>
      </c>
      <c r="Y82" s="187" t="str">
        <f>IFERROR(X82/P82,"-")</f>
        <v>-</v>
      </c>
      <c r="Z82" s="187" t="str">
        <f>IFERROR(X82/V82,"-")</f>
        <v>-</v>
      </c>
      <c r="AA82" s="188"/>
      <c r="AB82" s="85"/>
      <c r="AC82" s="79"/>
      <c r="AD82" s="94"/>
      <c r="AE82" s="95" t="str">
        <f>IF(P82=0,"",IF(AD82=0,"",(AD82/P82)))</f>
        <v/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 t="str">
        <f>IF(P82=0,"",IF(AM82=0,"",(AM82/P82)))</f>
        <v/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 t="str">
        <f>IF(P82=0,"",IF(AV82=0,"",(AV82/P82)))</f>
        <v/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 t="str">
        <f>IF(P82=0,"",IF(BE82=0,"",(BE82/P82)))</f>
        <v/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/>
      <c r="BO82" s="120" t="str">
        <f>IF(P82=0,"",IF(BN82=0,"",(BN82/P82)))</f>
        <v/>
      </c>
      <c r="BP82" s="121"/>
      <c r="BQ82" s="122" t="str">
        <f>IFERROR(BP82/BN82,"-")</f>
        <v>-</v>
      </c>
      <c r="BR82" s="123"/>
      <c r="BS82" s="124" t="str">
        <f>IFERROR(BR82/BN82,"-")</f>
        <v>-</v>
      </c>
      <c r="BT82" s="125"/>
      <c r="BU82" s="125"/>
      <c r="BV82" s="125"/>
      <c r="BW82" s="126"/>
      <c r="BX82" s="127" t="str">
        <f>IF(P82=0,"",IF(BW82=0,"",(BW82/P82)))</f>
        <v/>
      </c>
      <c r="BY82" s="128"/>
      <c r="BZ82" s="129" t="str">
        <f>IFERROR(BY82/BW82,"-")</f>
        <v>-</v>
      </c>
      <c r="CA82" s="130"/>
      <c r="CB82" s="131" t="str">
        <f>IFERROR(CA82/BW82,"-")</f>
        <v>-</v>
      </c>
      <c r="CC82" s="132"/>
      <c r="CD82" s="132"/>
      <c r="CE82" s="132"/>
      <c r="CF82" s="133"/>
      <c r="CG82" s="134" t="str">
        <f>IF(P82=0,"",IF(CF82=0,"",(CF82/P82)))</f>
        <v/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0</v>
      </c>
      <c r="CP82" s="141">
        <v>0</v>
      </c>
      <c r="CQ82" s="141"/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30"/>
      <c r="B83" s="87"/>
      <c r="C83" s="88"/>
      <c r="D83" s="88"/>
      <c r="E83" s="88"/>
      <c r="F83" s="89"/>
      <c r="G83" s="90"/>
      <c r="H83" s="90"/>
      <c r="I83" s="90"/>
      <c r="J83" s="192"/>
      <c r="K83" s="34"/>
      <c r="L83" s="34"/>
      <c r="M83" s="31"/>
      <c r="N83" s="23"/>
      <c r="O83" s="23"/>
      <c r="P83" s="23"/>
      <c r="Q83" s="33"/>
      <c r="R83" s="32"/>
      <c r="S83" s="23"/>
      <c r="T83" s="32"/>
      <c r="U83" s="183"/>
      <c r="V83" s="25"/>
      <c r="W83" s="25"/>
      <c r="X83" s="189"/>
      <c r="Y83" s="189"/>
      <c r="Z83" s="189"/>
      <c r="AA83" s="189"/>
      <c r="AB83" s="33"/>
      <c r="AC83" s="59"/>
      <c r="AD83" s="63"/>
      <c r="AE83" s="64"/>
      <c r="AF83" s="63"/>
      <c r="AG83" s="67"/>
      <c r="AH83" s="68"/>
      <c r="AI83" s="69"/>
      <c r="AJ83" s="70"/>
      <c r="AK83" s="70"/>
      <c r="AL83" s="70"/>
      <c r="AM83" s="63"/>
      <c r="AN83" s="64"/>
      <c r="AO83" s="63"/>
      <c r="AP83" s="67"/>
      <c r="AQ83" s="68"/>
      <c r="AR83" s="69"/>
      <c r="AS83" s="70"/>
      <c r="AT83" s="70"/>
      <c r="AU83" s="70"/>
      <c r="AV83" s="63"/>
      <c r="AW83" s="64"/>
      <c r="AX83" s="63"/>
      <c r="AY83" s="67"/>
      <c r="AZ83" s="68"/>
      <c r="BA83" s="69"/>
      <c r="BB83" s="70"/>
      <c r="BC83" s="70"/>
      <c r="BD83" s="70"/>
      <c r="BE83" s="63"/>
      <c r="BF83" s="64"/>
      <c r="BG83" s="63"/>
      <c r="BH83" s="67"/>
      <c r="BI83" s="68"/>
      <c r="BJ83" s="69"/>
      <c r="BK83" s="70"/>
      <c r="BL83" s="70"/>
      <c r="BM83" s="70"/>
      <c r="BN83" s="65"/>
      <c r="BO83" s="66"/>
      <c r="BP83" s="63"/>
      <c r="BQ83" s="67"/>
      <c r="BR83" s="68"/>
      <c r="BS83" s="69"/>
      <c r="BT83" s="70"/>
      <c r="BU83" s="70"/>
      <c r="BV83" s="70"/>
      <c r="BW83" s="65"/>
      <c r="BX83" s="66"/>
      <c r="BY83" s="63"/>
      <c r="BZ83" s="67"/>
      <c r="CA83" s="68"/>
      <c r="CB83" s="69"/>
      <c r="CC83" s="70"/>
      <c r="CD83" s="70"/>
      <c r="CE83" s="70"/>
      <c r="CF83" s="65"/>
      <c r="CG83" s="66"/>
      <c r="CH83" s="63"/>
      <c r="CI83" s="67"/>
      <c r="CJ83" s="68"/>
      <c r="CK83" s="69"/>
      <c r="CL83" s="70"/>
      <c r="CM83" s="70"/>
      <c r="CN83" s="70"/>
      <c r="CO83" s="71"/>
      <c r="CP83" s="68"/>
      <c r="CQ83" s="68"/>
      <c r="CR83" s="68"/>
      <c r="CS83" s="72"/>
    </row>
    <row r="84" spans="1:98">
      <c r="A84" s="30"/>
      <c r="B84" s="37"/>
      <c r="C84" s="21"/>
      <c r="D84" s="21"/>
      <c r="E84" s="21"/>
      <c r="F84" s="22"/>
      <c r="G84" s="36"/>
      <c r="H84" s="36"/>
      <c r="I84" s="75"/>
      <c r="J84" s="193"/>
      <c r="K84" s="34"/>
      <c r="L84" s="34"/>
      <c r="M84" s="31"/>
      <c r="N84" s="23"/>
      <c r="O84" s="23"/>
      <c r="P84" s="23"/>
      <c r="Q84" s="33"/>
      <c r="R84" s="32"/>
      <c r="S84" s="23"/>
      <c r="T84" s="32"/>
      <c r="U84" s="183"/>
      <c r="V84" s="25"/>
      <c r="W84" s="25"/>
      <c r="X84" s="189"/>
      <c r="Y84" s="189"/>
      <c r="Z84" s="189"/>
      <c r="AA84" s="189"/>
      <c r="AB84" s="33"/>
      <c r="AC84" s="61"/>
      <c r="AD84" s="63"/>
      <c r="AE84" s="64"/>
      <c r="AF84" s="63"/>
      <c r="AG84" s="67"/>
      <c r="AH84" s="68"/>
      <c r="AI84" s="69"/>
      <c r="AJ84" s="70"/>
      <c r="AK84" s="70"/>
      <c r="AL84" s="70"/>
      <c r="AM84" s="63"/>
      <c r="AN84" s="64"/>
      <c r="AO84" s="63"/>
      <c r="AP84" s="67"/>
      <c r="AQ84" s="68"/>
      <c r="AR84" s="69"/>
      <c r="AS84" s="70"/>
      <c r="AT84" s="70"/>
      <c r="AU84" s="70"/>
      <c r="AV84" s="63"/>
      <c r="AW84" s="64"/>
      <c r="AX84" s="63"/>
      <c r="AY84" s="67"/>
      <c r="AZ84" s="68"/>
      <c r="BA84" s="69"/>
      <c r="BB84" s="70"/>
      <c r="BC84" s="70"/>
      <c r="BD84" s="70"/>
      <c r="BE84" s="63"/>
      <c r="BF84" s="64"/>
      <c r="BG84" s="63"/>
      <c r="BH84" s="67"/>
      <c r="BI84" s="68"/>
      <c r="BJ84" s="69"/>
      <c r="BK84" s="70"/>
      <c r="BL84" s="70"/>
      <c r="BM84" s="70"/>
      <c r="BN84" s="65"/>
      <c r="BO84" s="66"/>
      <c r="BP84" s="63"/>
      <c r="BQ84" s="67"/>
      <c r="BR84" s="68"/>
      <c r="BS84" s="69"/>
      <c r="BT84" s="70"/>
      <c r="BU84" s="70"/>
      <c r="BV84" s="70"/>
      <c r="BW84" s="65"/>
      <c r="BX84" s="66"/>
      <c r="BY84" s="63"/>
      <c r="BZ84" s="67"/>
      <c r="CA84" s="68"/>
      <c r="CB84" s="69"/>
      <c r="CC84" s="70"/>
      <c r="CD84" s="70"/>
      <c r="CE84" s="70"/>
      <c r="CF84" s="65"/>
      <c r="CG84" s="66"/>
      <c r="CH84" s="63"/>
      <c r="CI84" s="67"/>
      <c r="CJ84" s="68"/>
      <c r="CK84" s="69"/>
      <c r="CL84" s="70"/>
      <c r="CM84" s="70"/>
      <c r="CN84" s="70"/>
      <c r="CO84" s="71"/>
      <c r="CP84" s="68"/>
      <c r="CQ84" s="68"/>
      <c r="CR84" s="68"/>
      <c r="CS84" s="72"/>
    </row>
    <row r="85" spans="1:98">
      <c r="A85" s="19">
        <f>AB85</f>
        <v>0.64782608695652</v>
      </c>
      <c r="B85" s="39"/>
      <c r="C85" s="39"/>
      <c r="D85" s="39"/>
      <c r="E85" s="39"/>
      <c r="F85" s="39"/>
      <c r="G85" s="40" t="s">
        <v>254</v>
      </c>
      <c r="H85" s="40"/>
      <c r="I85" s="40"/>
      <c r="J85" s="190">
        <f>SUM(J6:J84)</f>
        <v>2760000</v>
      </c>
      <c r="K85" s="41">
        <f>SUM(K6:K84)</f>
        <v>788</v>
      </c>
      <c r="L85" s="41">
        <f>SUM(L6:L84)</f>
        <v>354</v>
      </c>
      <c r="M85" s="41">
        <f>SUM(M6:M84)</f>
        <v>889</v>
      </c>
      <c r="N85" s="41">
        <f>SUM(N6:N84)</f>
        <v>192</v>
      </c>
      <c r="O85" s="41">
        <f>SUM(O6:O84)</f>
        <v>2</v>
      </c>
      <c r="P85" s="41">
        <f>SUM(P6:P84)</f>
        <v>194</v>
      </c>
      <c r="Q85" s="42">
        <f>IFERROR(P85/M85,"-")</f>
        <v>0.21822272215973</v>
      </c>
      <c r="R85" s="78">
        <f>SUM(R6:R84)</f>
        <v>14</v>
      </c>
      <c r="S85" s="78">
        <f>SUM(S6:S84)</f>
        <v>23</v>
      </c>
      <c r="T85" s="42">
        <f>IFERROR(R85/P85,"-")</f>
        <v>0.072164948453608</v>
      </c>
      <c r="U85" s="184">
        <f>IFERROR(J85/P85,"-")</f>
        <v>14226.804123711</v>
      </c>
      <c r="V85" s="44">
        <f>SUM(V6:V84)</f>
        <v>24</v>
      </c>
      <c r="W85" s="42">
        <f>IFERROR(V85/P85,"-")</f>
        <v>0.12371134020619</v>
      </c>
      <c r="X85" s="190">
        <f>SUM(X6:X84)</f>
        <v>1788000</v>
      </c>
      <c r="Y85" s="190">
        <f>IFERROR(X85/P85,"-")</f>
        <v>9216.4948453608</v>
      </c>
      <c r="Z85" s="190">
        <f>IFERROR(X85/V85,"-")</f>
        <v>74500</v>
      </c>
      <c r="AA85" s="190">
        <f>X85-J85</f>
        <v>-972000</v>
      </c>
      <c r="AB85" s="47">
        <f>X85/J85</f>
        <v>0.64782608695652</v>
      </c>
      <c r="AC85" s="60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1"/>
    <mergeCell ref="J38:J41"/>
    <mergeCell ref="U38:U41"/>
    <mergeCell ref="AA38:AA41"/>
    <mergeCell ref="AB38:AB41"/>
    <mergeCell ref="A42:A45"/>
    <mergeCell ref="J42:J45"/>
    <mergeCell ref="U42:U45"/>
    <mergeCell ref="AA42:AA45"/>
    <mergeCell ref="AB42:AB45"/>
    <mergeCell ref="A46:A54"/>
    <mergeCell ref="J46:J54"/>
    <mergeCell ref="U46:U54"/>
    <mergeCell ref="AA46:AA54"/>
    <mergeCell ref="AB46:AB54"/>
    <mergeCell ref="A55:A70"/>
    <mergeCell ref="J55:J70"/>
    <mergeCell ref="U55:U70"/>
    <mergeCell ref="AA55:AA70"/>
    <mergeCell ref="AB55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  <mergeCell ref="A81:A82"/>
    <mergeCell ref="J81:J82"/>
    <mergeCell ref="U81:U82"/>
    <mergeCell ref="AA81:AA82"/>
    <mergeCell ref="AB81:AB82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