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<sst xmlns="http://schemas.openxmlformats.org/spreadsheetml/2006/main" uniqueCount="284">
  <si>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</si>
  <si>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</si>
  <si>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</si>
  <si>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</si>
  <si>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</si>
  <si>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</si>
  <si>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</si>
  <si>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</si>
  <si>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</si>
  <si>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</si>
  <si>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</si>
  <si>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</si>
  <si>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</si>
  <si>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</si>
  <si>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</si>
  <si>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</si>
  <si>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</si>
  <si>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</si>
  <si>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</si>
  <si>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</si>
  <si>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</si>
  <si>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</si>
  <si>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</si>
  <si>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</si>
  <si>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</si>
  <si>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</si>
  <si>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</si>
  <si>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</si>
  <si>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</si>
  <si>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</si>
  <si>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</si>
  <si>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</si>
  <si>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</si>
  <si>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</si>
  <si>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</si>
  <si>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</si>
  <si>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</si>
  <si>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</si>
  <si>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</si>
  <si>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</si>
  <si>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</si>
  <si>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</si>
  <si>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</si>
  <si>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</si>
  <si>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</si>
  <si>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</si>
  <si>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</si>
  <si>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</si>
  <si>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</si>
  <si>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</si>
  <si>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</si>
  <si>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</si>
  <si>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</si>
  <si>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</si>
  <si>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</si>
  <si>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</si>
  <si>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</si>
  <si>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</si>
  <si>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</si>
  <si>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</si>
  <si>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</si>
  <si>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ln_ink974</t>
  </si>
  <si>
    <t>選べる出会い版(LINEver)（藤井レイラ）</t>
  </si>
  <si>
    <t>圧倒的マッチング率</t>
  </si>
  <si>
    <t>line</t>
  </si>
  <si>
    <t>サンスポ関東</t>
  </si>
  <si>
    <t>全5段つかみ15段</t>
  </si>
  <si>
    <t>1～15日</t>
  </si>
  <si>
    <t>ic3888</t>
  </si>
  <si>
    <t>空電</t>
  </si>
  <si>
    <t>ln_ink975</t>
  </si>
  <si>
    <t>半5段つかみ15段</t>
  </si>
  <si>
    <t>ic3889</t>
  </si>
  <si>
    <t>ln_ink976</t>
  </si>
  <si>
    <t>右女9版(ヘスティア)(LINEver)（高宮菜々子）</t>
  </si>
  <si>
    <t>学生いませんギャルもいません熟女熟女熟女熟女(LINEver)</t>
  </si>
  <si>
    <t>16～31日</t>
  </si>
  <si>
    <t>ic3890</t>
  </si>
  <si>
    <t>ln_ink977</t>
  </si>
  <si>
    <t>ic3891</t>
  </si>
  <si>
    <t>ln_ink978</t>
  </si>
  <si>
    <t>サンスポ関西</t>
  </si>
  <si>
    <t>ic3892</t>
  </si>
  <si>
    <t>ln_ink979</t>
  </si>
  <si>
    <t>ic3893</t>
  </si>
  <si>
    <t>ln_ink980</t>
  </si>
  <si>
    <t>ic3894</t>
  </si>
  <si>
    <t>ln_ink981</t>
  </si>
  <si>
    <t>ic3895</t>
  </si>
  <si>
    <t>ic3896</t>
  </si>
  <si>
    <t>DVDパッケージ＿ストーリー版（晶エリー）</t>
  </si>
  <si>
    <t>え美熟女が</t>
  </si>
  <si>
    <t>lp07</t>
  </si>
  <si>
    <t>デイリースポーツ関西</t>
  </si>
  <si>
    <t>全5段・半5段つかみスライド</t>
  </si>
  <si>
    <t>7/1～</t>
  </si>
  <si>
    <t>ic3897</t>
  </si>
  <si>
    <t>コンパニオン版（高宮菜々子）</t>
  </si>
  <si>
    <t>人生で一度は訪れたい出会いの老舗〇〇</t>
  </si>
  <si>
    <t>ic3898</t>
  </si>
  <si>
    <t>新書籍版2（晶エリー）</t>
  </si>
  <si>
    <t>70歳までの出会いお手伝い</t>
  </si>
  <si>
    <t>ic3899</t>
  </si>
  <si>
    <t>雑誌版SPA（藤井レイラ）</t>
  </si>
  <si>
    <t>マカより効果的エロい熟女が誘ってくる魅力的なサイト</t>
  </si>
  <si>
    <t>ic3900</t>
  </si>
  <si>
    <t>デリヘル版2（高宮菜々子）</t>
  </si>
  <si>
    <t>もう50代の熟女だけど</t>
  </si>
  <si>
    <t>ic3901</t>
  </si>
  <si>
    <t>(空電共通)</t>
  </si>
  <si>
    <t>ln_ink982</t>
  </si>
  <si>
    <t>終2（左面）</t>
  </si>
  <si>
    <t>うちくる？版(LINEver)（藤井レイラ）</t>
  </si>
  <si>
    <t>そのマッチングアプリで満足してる？</t>
  </si>
  <si>
    <t>東スポ</t>
  </si>
  <si>
    <t>1C煙突</t>
  </si>
  <si>
    <t>7月29日(月)</t>
  </si>
  <si>
    <t>ln_ink983</t>
  </si>
  <si>
    <t>中京スポーツ</t>
  </si>
  <si>
    <t>ln_ink984</t>
  </si>
  <si>
    <t>大スポ</t>
  </si>
  <si>
    <t>ln_ink985</t>
  </si>
  <si>
    <t>九スポ</t>
  </si>
  <si>
    <t>7月30日(火)</t>
  </si>
  <si>
    <t>ic3902</t>
  </si>
  <si>
    <t>空電 (共通)</t>
  </si>
  <si>
    <t>ln_ink986</t>
  </si>
  <si>
    <t>いろいろな疑問版(LINEver)（藤井レイラ）</t>
  </si>
  <si>
    <t>登録すればわかります</t>
  </si>
  <si>
    <t>スポニチ関西</t>
  </si>
  <si>
    <t>半2段つかみ20段保証</t>
  </si>
  <si>
    <t>20段保証</t>
  </si>
  <si>
    <t>ln_ink987</t>
  </si>
  <si>
    <t>女優大版１(LINEver)（藤井レイラ）</t>
  </si>
  <si>
    <t>出会い探しは</t>
  </si>
  <si>
    <t>ic3903</t>
  </si>
  <si>
    <t>求人風（高宮菜々子）</t>
  </si>
  <si>
    <t>「出会い不足解消に〇〇」</t>
  </si>
  <si>
    <t>ln_ink988</t>
  </si>
  <si>
    <t>看板案内版(LINEver)（晶エリー）</t>
  </si>
  <si>
    <t>美しい熟女との出会いまでここから約3分(LINEver)</t>
  </si>
  <si>
    <t>ic3904</t>
  </si>
  <si>
    <t>ln_ink989</t>
  </si>
  <si>
    <t>フローチャート版(LINEver)（複数）</t>
  </si>
  <si>
    <t>出会い診断スタート</t>
  </si>
  <si>
    <t>ニッカン関西</t>
  </si>
  <si>
    <t>半2段つかみ10段保証</t>
  </si>
  <si>
    <t>1～10日</t>
  </si>
  <si>
    <t>ln_ink990</t>
  </si>
  <si>
    <t>コンシェルジュ版(LINEver)（藤井レイラ）</t>
  </si>
  <si>
    <t>心配ご無用！</t>
  </si>
  <si>
    <t>11～20日</t>
  </si>
  <si>
    <t>ic3905</t>
  </si>
  <si>
    <t>興奮版（高宮菜々子）</t>
  </si>
  <si>
    <t>学生いませんギャルもいません熟女熟女熟女熟女</t>
  </si>
  <si>
    <t>21～31日</t>
  </si>
  <si>
    <t>ic3906</t>
  </si>
  <si>
    <t>ln_ink991</t>
  </si>
  <si>
    <t>再婚&amp;理解者版(LINEver)（晶エリー）</t>
  </si>
  <si>
    <t>再婚&amp;理解者(LINEver)</t>
  </si>
  <si>
    <t>スポーツ報知関西　1回目</t>
  </si>
  <si>
    <t>4C終面雑報</t>
  </si>
  <si>
    <t>ic3907</t>
  </si>
  <si>
    <t>スポーツ報知関西　2回目</t>
  </si>
  <si>
    <t>ln_ink992</t>
  </si>
  <si>
    <t>密会版(LINEver)（晶エリー）</t>
  </si>
  <si>
    <t>ほぼ初体験</t>
  </si>
  <si>
    <t>スポーツ報知関西　3回目</t>
  </si>
  <si>
    <t>ln_ink993</t>
  </si>
  <si>
    <t>登録すれば恋が始まる(LINEver)（高宮菜々子）</t>
  </si>
  <si>
    <t>60歳以上の男性パートナー探し</t>
  </si>
  <si>
    <t>スポーツ報知関西　4回目</t>
  </si>
  <si>
    <t>ln_ink994</t>
  </si>
  <si>
    <t>タイプ問いかけ版(LINEver)（複数）</t>
  </si>
  <si>
    <t>出会い求める50代以上</t>
  </si>
  <si>
    <t>スポーツ報知関西　5回目</t>
  </si>
  <si>
    <t>ln_ink995</t>
  </si>
  <si>
    <t>スポーツ報知関西　6回目</t>
  </si>
  <si>
    <t>ic3908</t>
  </si>
  <si>
    <t>スポーツ報知関西　7回目</t>
  </si>
  <si>
    <t>ln_ink996</t>
  </si>
  <si>
    <t>スポーツ報知関西　8回目</t>
  </si>
  <si>
    <t>ln_ink997</t>
  </si>
  <si>
    <t>スポーツ報知関西　9回目</t>
  </si>
  <si>
    <t>ln_ink998</t>
  </si>
  <si>
    <t>スポーツ報知関西　10回目</t>
  </si>
  <si>
    <t>ln_ink999</t>
  </si>
  <si>
    <t>スポーツ報知関西　11回目</t>
  </si>
  <si>
    <t>ic3909</t>
  </si>
  <si>
    <t>スポーツ報知関西　12回目</t>
  </si>
  <si>
    <t>ln_ink1000</t>
  </si>
  <si>
    <t>中高年スタート版(LINEver)（複数）</t>
  </si>
  <si>
    <t>出会いの祭典</t>
  </si>
  <si>
    <t>スポーツ報知関西　13回目</t>
  </si>
  <si>
    <t>ic3910</t>
  </si>
  <si>
    <t>共通</t>
  </si>
  <si>
    <t>ln_ink1001</t>
  </si>
  <si>
    <t>熟女がエロくて版１(LINEver)（複数）</t>
  </si>
  <si>
    <t>LINE友だち登録で簡単</t>
  </si>
  <si>
    <t>アダルト面4C大雑4～5回</t>
  </si>
  <si>
    <t>7月05日(金)</t>
  </si>
  <si>
    <t>ln_ink1002</t>
  </si>
  <si>
    <t>7月12日(金)</t>
  </si>
  <si>
    <t>ln_ink1003</t>
  </si>
  <si>
    <t>令和最新版(LINEver)（複数）</t>
  </si>
  <si>
    <t>熟女の祭典</t>
  </si>
  <si>
    <t>7月19日(金)</t>
  </si>
  <si>
    <t>ic3911</t>
  </si>
  <si>
    <t>ln_ink1004</t>
  </si>
  <si>
    <t>QRお股版(LINEver)（高宮菜々子）</t>
  </si>
  <si>
    <t>女性会員急増!!</t>
  </si>
  <si>
    <t>アダルト面4C全3段</t>
  </si>
  <si>
    <t>7月22日(月)</t>
  </si>
  <si>
    <t>ic3912</t>
  </si>
  <si>
    <t>ln_ink1005</t>
  </si>
  <si>
    <t>ヤリもく限定版(LINEver)（晶エリー）</t>
  </si>
  <si>
    <t>真面目な出会いはお断り</t>
  </si>
  <si>
    <t>ln_ink1006</t>
  </si>
  <si>
    <t>女性すげ～版(LINEver)（複数）</t>
  </si>
  <si>
    <t>濃密な出会いをしてもいい</t>
  </si>
  <si>
    <t>ln_ink1007</t>
  </si>
  <si>
    <t>寂しい女たち版(LINEver)（ー）</t>
  </si>
  <si>
    <t>私じゃダメですか</t>
  </si>
  <si>
    <t>ln_ink1008</t>
  </si>
  <si>
    <t>エロくたっていいじゃない版(LINEver)（高宮菜々子）</t>
  </si>
  <si>
    <t>おじさんだもん</t>
  </si>
  <si>
    <t>7月27日(土)</t>
  </si>
  <si>
    <t>ic3913</t>
  </si>
  <si>
    <t>ln_ink1009</t>
  </si>
  <si>
    <t>寂しい女たち版(LINEver)（フリー女性②）</t>
  </si>
  <si>
    <t>私じゃダメですか尻画像</t>
  </si>
  <si>
    <t>ln_ink1010</t>
  </si>
  <si>
    <t>ヤリモクじゃダメですか(LINEver)（フリー女性⑧）</t>
  </si>
  <si>
    <t>高速マッチング恋愛</t>
  </si>
  <si>
    <t>ln_ink1011</t>
  </si>
  <si>
    <t>エッチの後に愛版(LINEver)（高宮菜々子）</t>
  </si>
  <si>
    <t>おじさんとためしたい</t>
  </si>
  <si>
    <t>ln_ink1012</t>
  </si>
  <si>
    <t>欲におぼれた女版(LINEver)（複数）</t>
  </si>
  <si>
    <t>私を見て‼</t>
  </si>
  <si>
    <t>ic3914</t>
  </si>
  <si>
    <t>ic3925</t>
  </si>
  <si>
    <t>新版（）</t>
  </si>
  <si>
    <t>全3段12段保証</t>
  </si>
  <si>
    <t>7月16日(火)</t>
  </si>
  <si>
    <t>ic3915</t>
  </si>
  <si>
    <t>ic3926</t>
  </si>
  <si>
    <t>全2段・大雑12段保証</t>
  </si>
  <si>
    <t>ic3916</t>
  </si>
  <si>
    <t>ic3917</t>
  </si>
  <si>
    <t>デリヘル版3（高宮菜々子）</t>
  </si>
  <si>
    <t>スポニチ関東</t>
  </si>
  <si>
    <t>全5段</t>
  </si>
  <si>
    <t>7月13日(土)</t>
  </si>
  <si>
    <t>ic3918</t>
  </si>
  <si>
    <t>ln_ink1015</t>
  </si>
  <si>
    <t>老人ホーム版(LINEver)（晶エリー）</t>
  </si>
  <si>
    <t>お相手待ちの女性が出ました(LINEver)</t>
  </si>
  <si>
    <t>7月28日(日)</t>
  </si>
  <si>
    <t>ic3919</t>
  </si>
  <si>
    <t>ln_ink1016</t>
  </si>
  <si>
    <t>電話orライン２(LINEver)（高宮菜々子）</t>
  </si>
  <si>
    <t>出会いの力を</t>
  </si>
  <si>
    <t>ic3920</t>
  </si>
  <si>
    <t>ln_ink1017</t>
  </si>
  <si>
    <t>右女9版(ヘスティア)(LINEver)（晶エリー）</t>
  </si>
  <si>
    <t>白髪まじりの男性に出会いたい女性がLINEを待ってる</t>
  </si>
  <si>
    <t>ic3921</t>
  </si>
  <si>
    <t>ln_ink1018</t>
  </si>
  <si>
    <t>1C終面全5段</t>
  </si>
  <si>
    <t>ic3922</t>
  </si>
  <si>
    <t>ic3923</t>
  </si>
  <si>
    <t>ic3924</t>
  </si>
  <si>
    <t>新聞 TOTAL</t>
  </si>
  <si>
    <t>●雑誌 広告</t>
  </si>
  <si>
    <t>ln_ink973</t>
  </si>
  <si>
    <t>日本ジャーナル出版</t>
  </si>
  <si>
    <t>他は見ちゃダメ版(LINEver)（晶エリー）</t>
  </si>
  <si>
    <t>エロい熟女が男を誘ってくる</t>
  </si>
  <si>
    <t>週刊実話ザ・タブー</t>
  </si>
  <si>
    <t>表4</t>
  </si>
  <si>
    <t>7月24日(水)</t>
  </si>
  <si>
    <t>za256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</si>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</sst>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82</v>
      </c>
      <c r="D6" s="195">
        <v>3000000</v>
      </c>
      <c r="E6" s="81">
        <v>572</v>
      </c>
      <c r="F6" s="81">
        <v>282</v>
      </c>
      <c r="G6" s="81">
        <v>552</v>
      </c>
      <c r="H6" s="91">
        <v>165</v>
      </c>
      <c r="I6" s="92">
        <v>2</v>
      </c>
      <c r="J6" s="145">
        <f>H6+I6</f>
        <v>167</v>
      </c>
      <c r="K6" s="82">
        <f>IFERROR(J6/G6,"-")</f>
        <v>0.30253623188406</v>
      </c>
      <c r="L6" s="81">
        <v>16</v>
      </c>
      <c r="M6" s="81">
        <v>27</v>
      </c>
      <c r="N6" s="82">
        <f>IFERROR(L6/J6,"-")</f>
        <v>0.095808383233533</v>
      </c>
      <c r="O6" s="83">
        <f>IFERROR(D6/J6,"-")</f>
        <v>17964.071856287</v>
      </c>
      <c r="P6" s="84">
        <v>23</v>
      </c>
      <c r="Q6" s="82">
        <f>IFERROR(P6/J6,"-")</f>
        <v>0.1377245508982</v>
      </c>
      <c r="R6" s="200">
        <v>1886910</v>
      </c>
      <c r="S6" s="201">
        <f>IFERROR(R6/J6,"-")</f>
        <v>11298.862275449</v>
      </c>
      <c r="T6" s="201">
        <f>IFERROR(R6/P6,"-")</f>
        <v>82039.565217391</v>
      </c>
      <c r="U6" s="195">
        <f>IFERROR(R6-D6,"-")</f>
        <v>-1113090</v>
      </c>
      <c r="V6" s="85">
        <f>R6/D6</f>
        <v>0.62897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140000</v>
      </c>
      <c r="E7" s="81">
        <v>40</v>
      </c>
      <c r="F7" s="81">
        <v>21</v>
      </c>
      <c r="G7" s="81">
        <v>17</v>
      </c>
      <c r="H7" s="91">
        <v>15</v>
      </c>
      <c r="I7" s="92">
        <v>0</v>
      </c>
      <c r="J7" s="145">
        <f>H7+I7</f>
        <v>15</v>
      </c>
      <c r="K7" s="82">
        <f>IFERROR(J7/G7,"-")</f>
        <v>0.88235294117647</v>
      </c>
      <c r="L7" s="81">
        <v>0</v>
      </c>
      <c r="M7" s="81">
        <v>1</v>
      </c>
      <c r="N7" s="82">
        <f>IFERROR(L7/J7,"-")</f>
        <v>0</v>
      </c>
      <c r="O7" s="83">
        <f>IFERROR(D7/J7,"-")</f>
        <v>9333.3333333333</v>
      </c>
      <c r="P7" s="84">
        <v>1</v>
      </c>
      <c r="Q7" s="82">
        <f>IFERROR(P7/J7,"-")</f>
        <v>0.066666666666667</v>
      </c>
      <c r="R7" s="200">
        <v>1600</v>
      </c>
      <c r="S7" s="201">
        <f>IFERROR(R7/J7,"-")</f>
        <v>106.66666666667</v>
      </c>
      <c r="T7" s="201">
        <f>IFERROR(R7/P7,"-")</f>
        <v>1600</v>
      </c>
      <c r="U7" s="195">
        <f>IFERROR(R7-D7,"-")</f>
        <v>-138400</v>
      </c>
      <c r="V7" s="85">
        <f>R7/D7</f>
        <v>0.011428571428571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3140000</v>
      </c>
      <c r="E10" s="41">
        <f>SUM(E6:E8)</f>
        <v>612</v>
      </c>
      <c r="F10" s="41">
        <f>SUM(F6:F8)</f>
        <v>303</v>
      </c>
      <c r="G10" s="41">
        <f>SUM(G6:G8)</f>
        <v>569</v>
      </c>
      <c r="H10" s="41">
        <f>SUM(H6:H8)</f>
        <v>180</v>
      </c>
      <c r="I10" s="41">
        <f>SUM(I6:I8)</f>
        <v>2</v>
      </c>
      <c r="J10" s="41">
        <f>SUM(J6:J8)</f>
        <v>182</v>
      </c>
      <c r="K10" s="42">
        <f>IFERROR(J10/G10,"-")</f>
        <v>0.31985940246046</v>
      </c>
      <c r="L10" s="78">
        <f>SUM(L6:L8)</f>
        <v>16</v>
      </c>
      <c r="M10" s="78">
        <f>SUM(M6:M8)</f>
        <v>28</v>
      </c>
      <c r="N10" s="42">
        <f>IFERROR(L10/J10,"-")</f>
        <v>0.087912087912088</v>
      </c>
      <c r="O10" s="43">
        <f>IFERROR(D10/J10,"-")</f>
        <v>17252.747252747</v>
      </c>
      <c r="P10" s="44">
        <f>SUM(P6:P8)</f>
        <v>24</v>
      </c>
      <c r="Q10" s="42">
        <f>IFERROR(P10/J10,"-")</f>
        <v>0.13186813186813</v>
      </c>
      <c r="R10" s="45">
        <f>SUM(R6:R8)</f>
        <v>1888510</v>
      </c>
      <c r="S10" s="45">
        <f>IFERROR(R10/J10,"-")</f>
        <v>10376.428571429</v>
      </c>
      <c r="T10" s="45">
        <f>IFERROR(R10/P10,"-")</f>
        <v>78687.916666667</v>
      </c>
      <c r="U10" s="46">
        <f>SUM(U6:U8)</f>
        <v>-1251490</v>
      </c>
      <c r="V10" s="47">
        <f>IFERROR(R10/D10,"-")</f>
        <v>0.60143630573248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1.6411764705882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4</v>
      </c>
      <c r="O6" s="92">
        <v>0</v>
      </c>
      <c r="P6" s="93">
        <f>N6+O6</f>
        <v>4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0.25</v>
      </c>
      <c r="U6" s="182">
        <f>IFERROR(J6/SUM(P6:P21),"-")</f>
        <v>8717.9487179487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218000</v>
      </c>
      <c r="AB6" s="85">
        <f>SUM(X6:X21)/SUM(J6:J21)</f>
        <v>1.6411764705882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2</v>
      </c>
      <c r="BX6" s="127">
        <f>IF(P6=0,"",IF(BW6=0,"",(BW6/P6)))</f>
        <v>0.5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34</v>
      </c>
      <c r="L7" s="81">
        <v>15</v>
      </c>
      <c r="M7" s="81">
        <v>10</v>
      </c>
      <c r="N7" s="91">
        <v>0</v>
      </c>
      <c r="O7" s="92">
        <v>0</v>
      </c>
      <c r="P7" s="93">
        <f>N7+O7</f>
        <v>0</v>
      </c>
      <c r="Q7" s="82">
        <f>IFERROR(P7/M7,"-")</f>
        <v>0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4</v>
      </c>
      <c r="O10" s="92">
        <v>0</v>
      </c>
      <c r="P10" s="93">
        <f>N10+O10</f>
        <v>4</v>
      </c>
      <c r="Q10" s="82" t="str">
        <f>IFERROR(P10/M10,"-")</f>
        <v>-</v>
      </c>
      <c r="R10" s="81">
        <v>0</v>
      </c>
      <c r="S10" s="81">
        <v>1</v>
      </c>
      <c r="T10" s="82">
        <f>IFERROR(S10/(O10+P10),"-")</f>
        <v>0.25</v>
      </c>
      <c r="U10" s="182"/>
      <c r="V10" s="84">
        <v>1</v>
      </c>
      <c r="W10" s="82">
        <f>IF(P10=0,"-",V10/P10)</f>
        <v>0.25</v>
      </c>
      <c r="X10" s="186">
        <v>20000</v>
      </c>
      <c r="Y10" s="187">
        <f>IFERROR(X10/P10,"-")</f>
        <v>5000</v>
      </c>
      <c r="Z10" s="187">
        <f>IFERROR(X10/V10,"-")</f>
        <v>20000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0.25</v>
      </c>
      <c r="BP10" s="121">
        <v>1</v>
      </c>
      <c r="BQ10" s="122">
        <f>IFERROR(BP10/BN10,"-")</f>
        <v>1</v>
      </c>
      <c r="BR10" s="123">
        <v>20000</v>
      </c>
      <c r="BS10" s="124">
        <f>IFERROR(BR10/BN10,"-")</f>
        <v>20000</v>
      </c>
      <c r="BT10" s="125"/>
      <c r="BU10" s="125">
        <v>1</v>
      </c>
      <c r="BV10" s="125"/>
      <c r="BW10" s="126">
        <v>2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20000</v>
      </c>
      <c r="CQ10" s="141">
        <v>20000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11</v>
      </c>
      <c r="L11" s="81">
        <v>8</v>
      </c>
      <c r="M11" s="81">
        <v>1</v>
      </c>
      <c r="N11" s="91">
        <v>1</v>
      </c>
      <c r="O11" s="92">
        <v>0</v>
      </c>
      <c r="P11" s="93">
        <f>N11+O11</f>
        <v>1</v>
      </c>
      <c r="Q11" s="82">
        <f>IFERROR(P11/M11,"-")</f>
        <v>1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1</v>
      </c>
      <c r="L13" s="81">
        <v>1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10</v>
      </c>
      <c r="O14" s="92">
        <v>0</v>
      </c>
      <c r="P14" s="93">
        <f>N14+O14</f>
        <v>10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2</v>
      </c>
      <c r="W14" s="82">
        <f>IF(P14=0,"-",V14/P14)</f>
        <v>0.2</v>
      </c>
      <c r="X14" s="186">
        <v>138000</v>
      </c>
      <c r="Y14" s="187">
        <f>IFERROR(X14/P14,"-")</f>
        <v>13800</v>
      </c>
      <c r="Z14" s="187">
        <f>IFERROR(X14/V14,"-")</f>
        <v>69000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0.2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0.2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5</v>
      </c>
      <c r="BX14" s="127">
        <f>IF(P14=0,"",IF(BW14=0,"",(BW14/P14)))</f>
        <v>0.5</v>
      </c>
      <c r="BY14" s="128">
        <v>2</v>
      </c>
      <c r="BZ14" s="129">
        <f>IFERROR(BY14/BW14,"-")</f>
        <v>0.4</v>
      </c>
      <c r="CA14" s="130">
        <v>138000</v>
      </c>
      <c r="CB14" s="131">
        <f>IFERROR(CA14/BW14,"-")</f>
        <v>27600</v>
      </c>
      <c r="CC14" s="132">
        <v>1</v>
      </c>
      <c r="CD14" s="132"/>
      <c r="CE14" s="132">
        <v>1</v>
      </c>
      <c r="CF14" s="133">
        <v>1</v>
      </c>
      <c r="CG14" s="134">
        <f>IF(P14=0,"",IF(CF14=0,"",(CF14/P14)))</f>
        <v>0.1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2</v>
      </c>
      <c r="CP14" s="141">
        <v>138000</v>
      </c>
      <c r="CQ14" s="141">
        <v>135000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30</v>
      </c>
      <c r="L15" s="81">
        <v>22</v>
      </c>
      <c r="M15" s="81">
        <v>2</v>
      </c>
      <c r="N15" s="91">
        <v>2</v>
      </c>
      <c r="O15" s="92">
        <v>0</v>
      </c>
      <c r="P15" s="93">
        <f>N15+O15</f>
        <v>2</v>
      </c>
      <c r="Q15" s="82">
        <f>IFERROR(P15/M15,"-")</f>
        <v>1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390000</v>
      </c>
      <c r="Y15" s="187">
        <f>IFERROR(X15/P15,"-")</f>
        <v>195000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2</v>
      </c>
      <c r="CG15" s="134">
        <f>IF(P15=0,"",IF(CF15=0,"",(CF15/P15)))</f>
        <v>1</v>
      </c>
      <c r="CH15" s="135">
        <v>1</v>
      </c>
      <c r="CI15" s="136">
        <f>IFERROR(CH15/CF15,"-")</f>
        <v>0.5</v>
      </c>
      <c r="CJ15" s="137">
        <v>390000</v>
      </c>
      <c r="CK15" s="138">
        <f>IFERROR(CJ15/CF15,"-")</f>
        <v>195000</v>
      </c>
      <c r="CL15" s="139"/>
      <c r="CM15" s="139"/>
      <c r="CN15" s="139">
        <v>1</v>
      </c>
      <c r="CO15" s="140">
        <v>0</v>
      </c>
      <c r="CP15" s="141">
        <v>390000</v>
      </c>
      <c r="CQ15" s="141">
        <v>390000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1</v>
      </c>
      <c r="O16" s="92">
        <v>0</v>
      </c>
      <c r="P16" s="93">
        <f>N16+O16</f>
        <v>1</v>
      </c>
      <c r="Q16" s="82" t="str">
        <f>IFERROR(P16/M16,"-")</f>
        <v>-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3</v>
      </c>
      <c r="L17" s="81">
        <v>3</v>
      </c>
      <c r="M17" s="81">
        <v>6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11</v>
      </c>
      <c r="O18" s="92">
        <v>0</v>
      </c>
      <c r="P18" s="93">
        <f>N18+O18</f>
        <v>11</v>
      </c>
      <c r="Q18" s="82" t="str">
        <f>IFERROR(P18/M18,"-")</f>
        <v>-</v>
      </c>
      <c r="R18" s="81">
        <v>0</v>
      </c>
      <c r="S18" s="81">
        <v>1</v>
      </c>
      <c r="T18" s="82">
        <f>IFERROR(S18/(O18+P18),"-")</f>
        <v>0.090909090909091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4</v>
      </c>
      <c r="BF18" s="113">
        <f>IF(P18=0,"",IF(BE18=0,"",(BE18/P18)))</f>
        <v>0.36363636363636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0.18181818181818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4</v>
      </c>
      <c r="BX18" s="127">
        <f>IF(P18=0,"",IF(BW18=0,"",(BW18/P18)))</f>
        <v>0.36363636363636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0.090909090909091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20</v>
      </c>
      <c r="L19" s="81">
        <v>10</v>
      </c>
      <c r="M19" s="81">
        <v>5</v>
      </c>
      <c r="N19" s="91">
        <v>1</v>
      </c>
      <c r="O19" s="92">
        <v>0</v>
      </c>
      <c r="P19" s="93">
        <f>N19+O19</f>
        <v>1</v>
      </c>
      <c r="Q19" s="82">
        <f>IFERROR(P19/M19,"-")</f>
        <v>0.2</v>
      </c>
      <c r="R19" s="81">
        <v>1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1</v>
      </c>
      <c r="CH19" s="135">
        <v>1</v>
      </c>
      <c r="CI19" s="136">
        <f>IFERROR(CH19/CF19,"-")</f>
        <v>1</v>
      </c>
      <c r="CJ19" s="137">
        <v>4981000</v>
      </c>
      <c r="CK19" s="138">
        <f>IFERROR(CJ19/CF19,"-")</f>
        <v>4981000</v>
      </c>
      <c r="CL19" s="139"/>
      <c r="CM19" s="139"/>
      <c r="CN19" s="139">
        <v>1</v>
      </c>
      <c r="CO19" s="140">
        <v>0</v>
      </c>
      <c r="CP19" s="141">
        <v>0</v>
      </c>
      <c r="CQ19" s="141">
        <v>4981000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5</v>
      </c>
      <c r="O20" s="92">
        <v>0</v>
      </c>
      <c r="P20" s="93">
        <f>N20+O20</f>
        <v>5</v>
      </c>
      <c r="Q20" s="82" t="str">
        <f>IFERROR(P20/M20,"-")</f>
        <v>-</v>
      </c>
      <c r="R20" s="81">
        <v>0</v>
      </c>
      <c r="S20" s="81">
        <v>1</v>
      </c>
      <c r="T20" s="82">
        <f>IFERROR(S20/(O20+P20),"-")</f>
        <v>0.2</v>
      </c>
      <c r="U20" s="182"/>
      <c r="V20" s="84">
        <v>1</v>
      </c>
      <c r="W20" s="82">
        <f>IF(P20=0,"-",V20/P20)</f>
        <v>0.2</v>
      </c>
      <c r="X20" s="186">
        <v>10000</v>
      </c>
      <c r="Y20" s="187">
        <f>IFERROR(X20/P20,"-")</f>
        <v>2000</v>
      </c>
      <c r="Z20" s="187">
        <f>IFERROR(X20/V20,"-")</f>
        <v>10000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0.2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1</v>
      </c>
      <c r="AW20" s="107">
        <f>IF(P20=0,"",IF(AV20=0,"",(AV20/P20)))</f>
        <v>0.2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0.2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2</v>
      </c>
      <c r="BX20" s="127">
        <f>IF(P20=0,"",IF(BW20=0,"",(BW20/P20)))</f>
        <v>0.4</v>
      </c>
      <c r="BY20" s="128">
        <v>1</v>
      </c>
      <c r="BZ20" s="129">
        <f>IFERROR(BY20/BW20,"-")</f>
        <v>0.5</v>
      </c>
      <c r="CA20" s="130">
        <v>10000</v>
      </c>
      <c r="CB20" s="131">
        <f>IFERROR(CA20/BW20,"-")</f>
        <v>5000</v>
      </c>
      <c r="CC20" s="132">
        <v>1</v>
      </c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10000</v>
      </c>
      <c r="CQ20" s="141">
        <v>10000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8</v>
      </c>
      <c r="L21" s="81">
        <v>7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0.018181818181818</v>
      </c>
      <c r="B22" s="203" t="s">
        <v>89</v>
      </c>
      <c r="C22" s="203"/>
      <c r="D22" s="203" t="s">
        <v>90</v>
      </c>
      <c r="E22" s="203" t="s">
        <v>91</v>
      </c>
      <c r="F22" s="203" t="s">
        <v>92</v>
      </c>
      <c r="G22" s="203" t="s">
        <v>93</v>
      </c>
      <c r="H22" s="90" t="s">
        <v>94</v>
      </c>
      <c r="I22" s="90" t="s">
        <v>95</v>
      </c>
      <c r="J22" s="188">
        <v>330000</v>
      </c>
      <c r="K22" s="81">
        <v>13</v>
      </c>
      <c r="L22" s="81">
        <v>0</v>
      </c>
      <c r="M22" s="81">
        <v>37</v>
      </c>
      <c r="N22" s="91">
        <v>3</v>
      </c>
      <c r="O22" s="92">
        <v>0</v>
      </c>
      <c r="P22" s="93">
        <f>N22+O22</f>
        <v>3</v>
      </c>
      <c r="Q22" s="82">
        <f>IFERROR(P22/M22,"-")</f>
        <v>0.081081081081081</v>
      </c>
      <c r="R22" s="81">
        <v>1</v>
      </c>
      <c r="S22" s="81">
        <v>1</v>
      </c>
      <c r="T22" s="82">
        <f>IFERROR(S22/(O22+P22),"-")</f>
        <v>0.33333333333333</v>
      </c>
      <c r="U22" s="182">
        <f>IFERROR(J22/SUM(P22:P27),"-")</f>
        <v>23571.428571429</v>
      </c>
      <c r="V22" s="84">
        <v>1</v>
      </c>
      <c r="W22" s="82">
        <f>IF(P22=0,"-",V22/P22)</f>
        <v>0.33333333333333</v>
      </c>
      <c r="X22" s="186">
        <v>6000</v>
      </c>
      <c r="Y22" s="187">
        <f>IFERROR(X22/P22,"-")</f>
        <v>2000</v>
      </c>
      <c r="Z22" s="187">
        <f>IFERROR(X22/V22,"-")</f>
        <v>6000</v>
      </c>
      <c r="AA22" s="188">
        <f>SUM(X22:X27)-SUM(J22:J27)</f>
        <v>-324000</v>
      </c>
      <c r="AB22" s="85">
        <f>SUM(X22:X27)/SUM(J22:J27)</f>
        <v>0.018181818181818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0.33333333333333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0.66666666666667</v>
      </c>
      <c r="BP22" s="121">
        <v>1</v>
      </c>
      <c r="BQ22" s="122">
        <f>IFERROR(BP22/BN22,"-")</f>
        <v>0.5</v>
      </c>
      <c r="BR22" s="123">
        <v>6000</v>
      </c>
      <c r="BS22" s="124">
        <f>IFERROR(BR22/BN22,"-")</f>
        <v>3000</v>
      </c>
      <c r="BT22" s="125"/>
      <c r="BU22" s="125">
        <v>1</v>
      </c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6000</v>
      </c>
      <c r="CQ22" s="141">
        <v>6000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96</v>
      </c>
      <c r="C23" s="203"/>
      <c r="D23" s="203" t="s">
        <v>97</v>
      </c>
      <c r="E23" s="203" t="s">
        <v>98</v>
      </c>
      <c r="F23" s="203" t="s">
        <v>92</v>
      </c>
      <c r="G23" s="203"/>
      <c r="H23" s="90" t="s">
        <v>94</v>
      </c>
      <c r="I23" s="90"/>
      <c r="J23" s="188"/>
      <c r="K23" s="81">
        <v>27</v>
      </c>
      <c r="L23" s="81">
        <v>0</v>
      </c>
      <c r="M23" s="81">
        <v>53</v>
      </c>
      <c r="N23" s="91">
        <v>6</v>
      </c>
      <c r="O23" s="92">
        <v>0</v>
      </c>
      <c r="P23" s="93">
        <f>N23+O23</f>
        <v>6</v>
      </c>
      <c r="Q23" s="82">
        <f>IFERROR(P23/M23,"-")</f>
        <v>0.11320754716981</v>
      </c>
      <c r="R23" s="81">
        <v>1</v>
      </c>
      <c r="S23" s="81">
        <v>2</v>
      </c>
      <c r="T23" s="82">
        <f>IFERROR(S23/(O23+P23),"-")</f>
        <v>0.33333333333333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0.16666666666667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</v>
      </c>
      <c r="AW23" s="107">
        <f>IF(P23=0,"",IF(AV23=0,"",(AV23/P23)))</f>
        <v>0.16666666666667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0.16666666666667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0.16666666666667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2</v>
      </c>
      <c r="CG23" s="134">
        <f>IF(P23=0,"",IF(CF23=0,"",(CF23/P23)))</f>
        <v>0.33333333333333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99</v>
      </c>
      <c r="C24" s="203"/>
      <c r="D24" s="203" t="s">
        <v>100</v>
      </c>
      <c r="E24" s="203" t="s">
        <v>101</v>
      </c>
      <c r="F24" s="203" t="s">
        <v>92</v>
      </c>
      <c r="G24" s="203"/>
      <c r="H24" s="90" t="s">
        <v>94</v>
      </c>
      <c r="I24" s="90"/>
      <c r="J24" s="188"/>
      <c r="K24" s="81">
        <v>7</v>
      </c>
      <c r="L24" s="81">
        <v>0</v>
      </c>
      <c r="M24" s="81">
        <v>23</v>
      </c>
      <c r="N24" s="91">
        <v>2</v>
      </c>
      <c r="O24" s="92">
        <v>0</v>
      </c>
      <c r="P24" s="93">
        <f>N24+O24</f>
        <v>2</v>
      </c>
      <c r="Q24" s="82">
        <f>IFERROR(P24/M24,"-")</f>
        <v>0.08695652173913</v>
      </c>
      <c r="R24" s="81">
        <v>0</v>
      </c>
      <c r="S24" s="81">
        <v>1</v>
      </c>
      <c r="T24" s="82">
        <f>IFERROR(S24/(O24+P24),"-")</f>
        <v>0.5</v>
      </c>
      <c r="U24" s="182"/>
      <c r="V24" s="84">
        <v>1</v>
      </c>
      <c r="W24" s="82">
        <f>IF(P24=0,"-",V24/P24)</f>
        <v>0.5</v>
      </c>
      <c r="X24" s="186">
        <v>0</v>
      </c>
      <c r="Y24" s="187">
        <f>IFERROR(X24/P24,"-")</f>
        <v>0</v>
      </c>
      <c r="Z24" s="187">
        <f>IFERROR(X24/V24,"-")</f>
        <v>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0.5</v>
      </c>
      <c r="BY24" s="128">
        <v>1</v>
      </c>
      <c r="BZ24" s="129">
        <f>IFERROR(BY24/BW24,"-")</f>
        <v>1</v>
      </c>
      <c r="CA24" s="130">
        <v>9000</v>
      </c>
      <c r="CB24" s="131">
        <f>IFERROR(CA24/BW24,"-")</f>
        <v>9000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0</v>
      </c>
      <c r="CQ24" s="141">
        <v>9000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103</v>
      </c>
      <c r="E25" s="203" t="s">
        <v>104</v>
      </c>
      <c r="F25" s="203" t="s">
        <v>92</v>
      </c>
      <c r="G25" s="203"/>
      <c r="H25" s="90" t="s">
        <v>94</v>
      </c>
      <c r="I25" s="90"/>
      <c r="J25" s="188"/>
      <c r="K25" s="81">
        <v>1</v>
      </c>
      <c r="L25" s="81">
        <v>0</v>
      </c>
      <c r="M25" s="81">
        <v>15</v>
      </c>
      <c r="N25" s="91">
        <v>1</v>
      </c>
      <c r="O25" s="92">
        <v>0</v>
      </c>
      <c r="P25" s="93">
        <f>N25+O25</f>
        <v>1</v>
      </c>
      <c r="Q25" s="82">
        <f>IFERROR(P25/M25,"-")</f>
        <v>0.066666666666667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1</v>
      </c>
      <c r="BX25" s="127">
        <f>IF(P25=0,"",IF(BW25=0,"",(BW25/P25)))</f>
        <v>1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105</v>
      </c>
      <c r="C26" s="203"/>
      <c r="D26" s="203" t="s">
        <v>106</v>
      </c>
      <c r="E26" s="203" t="s">
        <v>107</v>
      </c>
      <c r="F26" s="203" t="s">
        <v>92</v>
      </c>
      <c r="G26" s="203"/>
      <c r="H26" s="90" t="s">
        <v>94</v>
      </c>
      <c r="I26" s="90"/>
      <c r="J26" s="188"/>
      <c r="K26" s="81">
        <v>2</v>
      </c>
      <c r="L26" s="81">
        <v>0</v>
      </c>
      <c r="M26" s="81">
        <v>13</v>
      </c>
      <c r="N26" s="91">
        <v>1</v>
      </c>
      <c r="O26" s="92">
        <v>0</v>
      </c>
      <c r="P26" s="93">
        <f>N26+O26</f>
        <v>1</v>
      </c>
      <c r="Q26" s="82">
        <f>IFERROR(P26/M26,"-")</f>
        <v>0.076923076923077</v>
      </c>
      <c r="R26" s="81">
        <v>0</v>
      </c>
      <c r="S26" s="81">
        <v>1</v>
      </c>
      <c r="T26" s="82">
        <f>IFERROR(S26/(O26+P26),"-")</f>
        <v>1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1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108</v>
      </c>
      <c r="C27" s="203"/>
      <c r="D27" s="203" t="s">
        <v>109</v>
      </c>
      <c r="E27" s="203" t="s">
        <v>109</v>
      </c>
      <c r="F27" s="203" t="s">
        <v>69</v>
      </c>
      <c r="G27" s="203"/>
      <c r="H27" s="90"/>
      <c r="I27" s="90"/>
      <c r="J27" s="188"/>
      <c r="K27" s="81">
        <v>50</v>
      </c>
      <c r="L27" s="81">
        <v>29</v>
      </c>
      <c r="M27" s="81">
        <v>52</v>
      </c>
      <c r="N27" s="91">
        <v>1</v>
      </c>
      <c r="O27" s="92">
        <v>0</v>
      </c>
      <c r="P27" s="93">
        <f>N27+O27</f>
        <v>1</v>
      </c>
      <c r="Q27" s="82">
        <f>IFERROR(P27/M27,"-")</f>
        <v>0.019230769230769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1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</v>
      </c>
      <c r="B28" s="203" t="s">
        <v>110</v>
      </c>
      <c r="C28" s="203" t="s">
        <v>111</v>
      </c>
      <c r="D28" s="203" t="s">
        <v>112</v>
      </c>
      <c r="E28" s="203" t="s">
        <v>113</v>
      </c>
      <c r="F28" s="203" t="s">
        <v>64</v>
      </c>
      <c r="G28" s="203" t="s">
        <v>114</v>
      </c>
      <c r="H28" s="90" t="s">
        <v>115</v>
      </c>
      <c r="I28" s="90" t="s">
        <v>116</v>
      </c>
      <c r="J28" s="188">
        <v>300000</v>
      </c>
      <c r="K28" s="81">
        <v>0</v>
      </c>
      <c r="L28" s="81">
        <v>0</v>
      </c>
      <c r="M28" s="81">
        <v>0</v>
      </c>
      <c r="N28" s="91">
        <v>0</v>
      </c>
      <c r="O28" s="92">
        <v>0</v>
      </c>
      <c r="P28" s="93">
        <f>N28+O28</f>
        <v>0</v>
      </c>
      <c r="Q28" s="82" t="str">
        <f>IFERROR(P28/M28,"-")</f>
        <v>-</v>
      </c>
      <c r="R28" s="81">
        <v>0</v>
      </c>
      <c r="S28" s="81">
        <v>0</v>
      </c>
      <c r="T28" s="82" t="str">
        <f>IFERROR(S28/(O28+P28),"-")</f>
        <v>-</v>
      </c>
      <c r="U28" s="182">
        <f>IFERROR(J28/SUM(P28:P32),"-")</f>
        <v>300000</v>
      </c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>
        <f>SUM(X28:X32)-SUM(J28:J32)</f>
        <v>-300000</v>
      </c>
      <c r="AB28" s="85">
        <f>SUM(X28:X32)/SUM(J28:J32)</f>
        <v>0</v>
      </c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117</v>
      </c>
      <c r="C29" s="203" t="s">
        <v>111</v>
      </c>
      <c r="D29" s="203" t="s">
        <v>112</v>
      </c>
      <c r="E29" s="203" t="s">
        <v>113</v>
      </c>
      <c r="F29" s="203" t="s">
        <v>64</v>
      </c>
      <c r="G29" s="203" t="s">
        <v>118</v>
      </c>
      <c r="H29" s="90" t="s">
        <v>115</v>
      </c>
      <c r="I29" s="90" t="s">
        <v>116</v>
      </c>
      <c r="J29" s="188"/>
      <c r="K29" s="81">
        <v>0</v>
      </c>
      <c r="L29" s="81">
        <v>0</v>
      </c>
      <c r="M29" s="81">
        <v>0</v>
      </c>
      <c r="N29" s="91">
        <v>0</v>
      </c>
      <c r="O29" s="92">
        <v>0</v>
      </c>
      <c r="P29" s="93">
        <f>N29+O29</f>
        <v>0</v>
      </c>
      <c r="Q29" s="82" t="str">
        <f>IFERROR(P29/M29,"-")</f>
        <v>-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 t="s">
        <v>111</v>
      </c>
      <c r="D30" s="203" t="s">
        <v>112</v>
      </c>
      <c r="E30" s="203" t="s">
        <v>113</v>
      </c>
      <c r="F30" s="203" t="s">
        <v>64</v>
      </c>
      <c r="G30" s="203" t="s">
        <v>120</v>
      </c>
      <c r="H30" s="90" t="s">
        <v>115</v>
      </c>
      <c r="I30" s="90" t="s">
        <v>116</v>
      </c>
      <c r="J30" s="188"/>
      <c r="K30" s="81">
        <v>0</v>
      </c>
      <c r="L30" s="81">
        <v>0</v>
      </c>
      <c r="M30" s="81">
        <v>0</v>
      </c>
      <c r="N30" s="91">
        <v>0</v>
      </c>
      <c r="O30" s="92">
        <v>0</v>
      </c>
      <c r="P30" s="93">
        <f>N30+O30</f>
        <v>0</v>
      </c>
      <c r="Q30" s="82" t="str">
        <f>IFERROR(P30/M30,"-")</f>
        <v>-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121</v>
      </c>
      <c r="C31" s="203" t="s">
        <v>111</v>
      </c>
      <c r="D31" s="203" t="s">
        <v>112</v>
      </c>
      <c r="E31" s="203" t="s">
        <v>113</v>
      </c>
      <c r="F31" s="203" t="s">
        <v>64</v>
      </c>
      <c r="G31" s="203" t="s">
        <v>122</v>
      </c>
      <c r="H31" s="90" t="s">
        <v>115</v>
      </c>
      <c r="I31" s="90" t="s">
        <v>123</v>
      </c>
      <c r="J31" s="188"/>
      <c r="K31" s="81">
        <v>0</v>
      </c>
      <c r="L31" s="81">
        <v>0</v>
      </c>
      <c r="M31" s="81">
        <v>0</v>
      </c>
      <c r="N31" s="91">
        <v>1</v>
      </c>
      <c r="O31" s="92">
        <v>0</v>
      </c>
      <c r="P31" s="93">
        <f>N31+O31</f>
        <v>1</v>
      </c>
      <c r="Q31" s="82" t="str">
        <f>IFERROR(P31/M31,"-")</f>
        <v>-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124</v>
      </c>
      <c r="C32" s="203"/>
      <c r="D32" s="203" t="s">
        <v>109</v>
      </c>
      <c r="E32" s="203" t="s">
        <v>109</v>
      </c>
      <c r="F32" s="203" t="s">
        <v>69</v>
      </c>
      <c r="G32" s="203" t="s">
        <v>125</v>
      </c>
      <c r="H32" s="90"/>
      <c r="I32" s="90"/>
      <c r="J32" s="188"/>
      <c r="K32" s="81">
        <v>8</v>
      </c>
      <c r="L32" s="81">
        <v>7</v>
      </c>
      <c r="M32" s="81">
        <v>0</v>
      </c>
      <c r="N32" s="91">
        <v>0</v>
      </c>
      <c r="O32" s="92">
        <v>0</v>
      </c>
      <c r="P32" s="93">
        <f>N32+O32</f>
        <v>0</v>
      </c>
      <c r="Q32" s="82" t="str">
        <f>IFERROR(P32/M32,"-")</f>
        <v>-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0.064775</v>
      </c>
      <c r="B33" s="203" t="s">
        <v>126</v>
      </c>
      <c r="C33" s="203"/>
      <c r="D33" s="203" t="s">
        <v>127</v>
      </c>
      <c r="E33" s="203" t="s">
        <v>128</v>
      </c>
      <c r="F33" s="203" t="s">
        <v>64</v>
      </c>
      <c r="G33" s="203" t="s">
        <v>129</v>
      </c>
      <c r="H33" s="90" t="s">
        <v>130</v>
      </c>
      <c r="I33" s="90" t="s">
        <v>131</v>
      </c>
      <c r="J33" s="188">
        <v>400000</v>
      </c>
      <c r="K33" s="81">
        <v>0</v>
      </c>
      <c r="L33" s="81">
        <v>0</v>
      </c>
      <c r="M33" s="81">
        <v>0</v>
      </c>
      <c r="N33" s="91">
        <v>3</v>
      </c>
      <c r="O33" s="92">
        <v>0</v>
      </c>
      <c r="P33" s="93">
        <f>N33+O33</f>
        <v>3</v>
      </c>
      <c r="Q33" s="82" t="str">
        <f>IFERROR(P33/M33,"-")</f>
        <v>-</v>
      </c>
      <c r="R33" s="81">
        <v>0</v>
      </c>
      <c r="S33" s="81">
        <v>0</v>
      </c>
      <c r="T33" s="82">
        <f>IFERROR(S33/(O33+P33),"-")</f>
        <v>0</v>
      </c>
      <c r="U33" s="182">
        <f>IFERROR(J33/SUM(P33:P37),"-")</f>
        <v>13793.103448276</v>
      </c>
      <c r="V33" s="84">
        <v>1</v>
      </c>
      <c r="W33" s="82">
        <f>IF(P33=0,"-",V33/P33)</f>
        <v>0.33333333333333</v>
      </c>
      <c r="X33" s="186">
        <v>5410</v>
      </c>
      <c r="Y33" s="187">
        <f>IFERROR(X33/P33,"-")</f>
        <v>1803.3333333333</v>
      </c>
      <c r="Z33" s="187">
        <f>IFERROR(X33/V33,"-")</f>
        <v>5410</v>
      </c>
      <c r="AA33" s="188">
        <f>SUM(X33:X37)-SUM(J33:J37)</f>
        <v>-374090</v>
      </c>
      <c r="AB33" s="85">
        <f>SUM(X33:X37)/SUM(J33:J37)</f>
        <v>0.064775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0.66666666666667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0.33333333333333</v>
      </c>
      <c r="BY33" s="128">
        <v>1</v>
      </c>
      <c r="BZ33" s="129">
        <f>IFERROR(BY33/BW33,"-")</f>
        <v>1</v>
      </c>
      <c r="CA33" s="130">
        <v>5410</v>
      </c>
      <c r="CB33" s="131">
        <f>IFERROR(CA33/BW33,"-")</f>
        <v>5410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5410</v>
      </c>
      <c r="CQ33" s="141">
        <v>5410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132</v>
      </c>
      <c r="C34" s="203"/>
      <c r="D34" s="203" t="s">
        <v>133</v>
      </c>
      <c r="E34" s="203" t="s">
        <v>134</v>
      </c>
      <c r="F34" s="203" t="s">
        <v>64</v>
      </c>
      <c r="G34" s="203"/>
      <c r="H34" s="90" t="s">
        <v>130</v>
      </c>
      <c r="I34" s="90"/>
      <c r="J34" s="188"/>
      <c r="K34" s="81">
        <v>0</v>
      </c>
      <c r="L34" s="81">
        <v>0</v>
      </c>
      <c r="M34" s="81">
        <v>0</v>
      </c>
      <c r="N34" s="91">
        <v>14</v>
      </c>
      <c r="O34" s="92">
        <v>0</v>
      </c>
      <c r="P34" s="93">
        <f>N34+O34</f>
        <v>14</v>
      </c>
      <c r="Q34" s="82" t="str">
        <f>IFERROR(P34/M34,"-")</f>
        <v>-</v>
      </c>
      <c r="R34" s="81">
        <v>0</v>
      </c>
      <c r="S34" s="81">
        <v>3</v>
      </c>
      <c r="T34" s="82">
        <f>IFERROR(S34/(O34+P34),"-")</f>
        <v>0.21428571428571</v>
      </c>
      <c r="U34" s="182"/>
      <c r="V34" s="84">
        <v>1</v>
      </c>
      <c r="W34" s="82">
        <f>IF(P34=0,"-",V34/P34)</f>
        <v>0.071428571428571</v>
      </c>
      <c r="X34" s="186">
        <v>2500</v>
      </c>
      <c r="Y34" s="187">
        <f>IFERROR(X34/P34,"-")</f>
        <v>178.57142857143</v>
      </c>
      <c r="Z34" s="187">
        <f>IFERROR(X34/V34,"-")</f>
        <v>2500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3</v>
      </c>
      <c r="BF34" s="113">
        <f>IF(P34=0,"",IF(BE34=0,"",(BE34/P34)))</f>
        <v>0.21428571428571</v>
      </c>
      <c r="BG34" s="112">
        <v>1</v>
      </c>
      <c r="BH34" s="114">
        <f>IFERROR(BG34/BE34,"-")</f>
        <v>0.33333333333333</v>
      </c>
      <c r="BI34" s="115">
        <v>7500</v>
      </c>
      <c r="BJ34" s="116">
        <f>IFERROR(BI34/BE34,"-")</f>
        <v>2500</v>
      </c>
      <c r="BK34" s="117"/>
      <c r="BL34" s="117">
        <v>1</v>
      </c>
      <c r="BM34" s="117"/>
      <c r="BN34" s="119">
        <v>5</v>
      </c>
      <c r="BO34" s="120">
        <f>IF(P34=0,"",IF(BN34=0,"",(BN34/P34)))</f>
        <v>0.35714285714286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5</v>
      </c>
      <c r="BX34" s="127">
        <f>IF(P34=0,"",IF(BW34=0,"",(BW34/P34)))</f>
        <v>0.35714285714286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0.071428571428571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1</v>
      </c>
      <c r="CP34" s="141">
        <v>2500</v>
      </c>
      <c r="CQ34" s="141">
        <v>7500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135</v>
      </c>
      <c r="C35" s="203"/>
      <c r="D35" s="203" t="s">
        <v>136</v>
      </c>
      <c r="E35" s="203" t="s">
        <v>137</v>
      </c>
      <c r="F35" s="203" t="s">
        <v>92</v>
      </c>
      <c r="G35" s="203"/>
      <c r="H35" s="90" t="s">
        <v>130</v>
      </c>
      <c r="I35" s="90"/>
      <c r="J35" s="188"/>
      <c r="K35" s="81">
        <v>15</v>
      </c>
      <c r="L35" s="81">
        <v>0</v>
      </c>
      <c r="M35" s="81">
        <v>23</v>
      </c>
      <c r="N35" s="91">
        <v>4</v>
      </c>
      <c r="O35" s="92">
        <v>0</v>
      </c>
      <c r="P35" s="93">
        <f>N35+O35</f>
        <v>4</v>
      </c>
      <c r="Q35" s="82">
        <f>IFERROR(P35/M35,"-")</f>
        <v>0.17391304347826</v>
      </c>
      <c r="R35" s="81">
        <v>0</v>
      </c>
      <c r="S35" s="81">
        <v>2</v>
      </c>
      <c r="T35" s="82">
        <f>IFERROR(S35/(O35+P35),"-")</f>
        <v>0.5</v>
      </c>
      <c r="U35" s="182"/>
      <c r="V35" s="84">
        <v>1</v>
      </c>
      <c r="W35" s="82">
        <f>IF(P35=0,"-",V35/P35)</f>
        <v>0.25</v>
      </c>
      <c r="X35" s="186">
        <v>3000</v>
      </c>
      <c r="Y35" s="187">
        <f>IFERROR(X35/P35,"-")</f>
        <v>750</v>
      </c>
      <c r="Z35" s="187">
        <f>IFERROR(X35/V35,"-")</f>
        <v>3000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2</v>
      </c>
      <c r="BF35" s="113">
        <f>IF(P35=0,"",IF(BE35=0,"",(BE35/P35)))</f>
        <v>0.5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1</v>
      </c>
      <c r="BX35" s="127">
        <f>IF(P35=0,"",IF(BW35=0,"",(BW35/P35)))</f>
        <v>0.25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0.25</v>
      </c>
      <c r="CH35" s="135">
        <v>1</v>
      </c>
      <c r="CI35" s="136">
        <f>IFERROR(CH35/CF35,"-")</f>
        <v>1</v>
      </c>
      <c r="CJ35" s="137">
        <v>3000</v>
      </c>
      <c r="CK35" s="138">
        <f>IFERROR(CJ35/CF35,"-")</f>
        <v>3000</v>
      </c>
      <c r="CL35" s="139">
        <v>1</v>
      </c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138</v>
      </c>
      <c r="C36" s="203"/>
      <c r="D36" s="203" t="s">
        <v>139</v>
      </c>
      <c r="E36" s="203" t="s">
        <v>140</v>
      </c>
      <c r="F36" s="203" t="s">
        <v>64</v>
      </c>
      <c r="G36" s="203"/>
      <c r="H36" s="90" t="s">
        <v>130</v>
      </c>
      <c r="I36" s="90"/>
      <c r="J36" s="188"/>
      <c r="K36" s="81">
        <v>0</v>
      </c>
      <c r="L36" s="81">
        <v>0</v>
      </c>
      <c r="M36" s="81">
        <v>0</v>
      </c>
      <c r="N36" s="91">
        <v>3</v>
      </c>
      <c r="O36" s="92">
        <v>1</v>
      </c>
      <c r="P36" s="93">
        <f>N36+O36</f>
        <v>4</v>
      </c>
      <c r="Q36" s="82" t="str">
        <f>IFERROR(P36/M36,"-")</f>
        <v>-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0.25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0.25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>
        <v>1</v>
      </c>
      <c r="CG36" s="134">
        <f>IF(P36=0,"",IF(CF36=0,"",(CF36/P36)))</f>
        <v>0.25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141</v>
      </c>
      <c r="C37" s="203"/>
      <c r="D37" s="203" t="s">
        <v>109</v>
      </c>
      <c r="E37" s="203" t="s">
        <v>109</v>
      </c>
      <c r="F37" s="203" t="s">
        <v>69</v>
      </c>
      <c r="G37" s="203"/>
      <c r="H37" s="90"/>
      <c r="I37" s="90"/>
      <c r="J37" s="188"/>
      <c r="K37" s="81">
        <v>58</v>
      </c>
      <c r="L37" s="81">
        <v>32</v>
      </c>
      <c r="M37" s="81">
        <v>48</v>
      </c>
      <c r="N37" s="91">
        <v>4</v>
      </c>
      <c r="O37" s="92">
        <v>0</v>
      </c>
      <c r="P37" s="93">
        <f>N37+O37</f>
        <v>4</v>
      </c>
      <c r="Q37" s="82">
        <f>IFERROR(P37/M37,"-")</f>
        <v>0.083333333333333</v>
      </c>
      <c r="R37" s="81">
        <v>3</v>
      </c>
      <c r="S37" s="81">
        <v>1</v>
      </c>
      <c r="T37" s="82">
        <f>IFERROR(S37/(O37+P37),"-")</f>
        <v>0.25</v>
      </c>
      <c r="U37" s="182"/>
      <c r="V37" s="84">
        <v>1</v>
      </c>
      <c r="W37" s="82">
        <f>IF(P37=0,"-",V37/P37)</f>
        <v>0.25</v>
      </c>
      <c r="X37" s="186">
        <v>15000</v>
      </c>
      <c r="Y37" s="187">
        <f>IFERROR(X37/P37,"-")</f>
        <v>3750</v>
      </c>
      <c r="Z37" s="187">
        <f>IFERROR(X37/V37,"-")</f>
        <v>15000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0.25</v>
      </c>
      <c r="BP37" s="121">
        <v>1</v>
      </c>
      <c r="BQ37" s="122">
        <f>IFERROR(BP37/BN37,"-")</f>
        <v>1</v>
      </c>
      <c r="BR37" s="123">
        <v>9000</v>
      </c>
      <c r="BS37" s="124">
        <f>IFERROR(BR37/BN37,"-")</f>
        <v>9000</v>
      </c>
      <c r="BT37" s="125"/>
      <c r="BU37" s="125"/>
      <c r="BV37" s="125">
        <v>1</v>
      </c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3</v>
      </c>
      <c r="CG37" s="134">
        <f>IF(P37=0,"",IF(CF37=0,"",(CF37/P37)))</f>
        <v>0.75</v>
      </c>
      <c r="CH37" s="135">
        <v>2</v>
      </c>
      <c r="CI37" s="136">
        <f>IFERROR(CH37/CF37,"-")</f>
        <v>0.66666666666667</v>
      </c>
      <c r="CJ37" s="137">
        <v>40000</v>
      </c>
      <c r="CK37" s="138">
        <f>IFERROR(CJ37/CF37,"-")</f>
        <v>13333.333333333</v>
      </c>
      <c r="CL37" s="139"/>
      <c r="CM37" s="139"/>
      <c r="CN37" s="139">
        <v>2</v>
      </c>
      <c r="CO37" s="140">
        <v>1</v>
      </c>
      <c r="CP37" s="141">
        <v>15000</v>
      </c>
      <c r="CQ37" s="141">
        <v>25000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1.8461538461538</v>
      </c>
      <c r="B38" s="203" t="s">
        <v>142</v>
      </c>
      <c r="C38" s="203"/>
      <c r="D38" s="203" t="s">
        <v>143</v>
      </c>
      <c r="E38" s="203" t="s">
        <v>144</v>
      </c>
      <c r="F38" s="203" t="s">
        <v>64</v>
      </c>
      <c r="G38" s="203" t="s">
        <v>145</v>
      </c>
      <c r="H38" s="90" t="s">
        <v>146</v>
      </c>
      <c r="I38" s="90" t="s">
        <v>147</v>
      </c>
      <c r="J38" s="188">
        <v>260000</v>
      </c>
      <c r="K38" s="81">
        <v>0</v>
      </c>
      <c r="L38" s="81">
        <v>0</v>
      </c>
      <c r="M38" s="81">
        <v>0</v>
      </c>
      <c r="N38" s="91">
        <v>4</v>
      </c>
      <c r="O38" s="92">
        <v>0</v>
      </c>
      <c r="P38" s="93">
        <f>N38+O38</f>
        <v>4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>
        <f>IFERROR(J38/SUM(P38:P41),"-")</f>
        <v>17333.333333333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SUM(X38:X41)-SUM(J38:J41)</f>
        <v>220000</v>
      </c>
      <c r="AB38" s="85">
        <f>SUM(X38:X41)/SUM(J38:J41)</f>
        <v>1.8461538461538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0.25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0.25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1</v>
      </c>
      <c r="BO38" s="120">
        <f>IF(P38=0,"",IF(BN38=0,"",(BN38/P38)))</f>
        <v>0.25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>
        <v>1</v>
      </c>
      <c r="CG38" s="134">
        <f>IF(P38=0,"",IF(CF38=0,"",(CF38/P38)))</f>
        <v>0.25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148</v>
      </c>
      <c r="C39" s="203"/>
      <c r="D39" s="203" t="s">
        <v>149</v>
      </c>
      <c r="E39" s="203" t="s">
        <v>150</v>
      </c>
      <c r="F39" s="203" t="s">
        <v>64</v>
      </c>
      <c r="G39" s="203"/>
      <c r="H39" s="90" t="s">
        <v>146</v>
      </c>
      <c r="I39" s="90" t="s">
        <v>151</v>
      </c>
      <c r="J39" s="188"/>
      <c r="K39" s="81">
        <v>0</v>
      </c>
      <c r="L39" s="81">
        <v>0</v>
      </c>
      <c r="M39" s="81">
        <v>0</v>
      </c>
      <c r="N39" s="91">
        <v>1</v>
      </c>
      <c r="O39" s="92">
        <v>0</v>
      </c>
      <c r="P39" s="93">
        <f>N39+O39</f>
        <v>1</v>
      </c>
      <c r="Q39" s="82" t="str">
        <f>IFERROR(P39/M39,"-")</f>
        <v>-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1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152</v>
      </c>
      <c r="C40" s="203"/>
      <c r="D40" s="203" t="s">
        <v>153</v>
      </c>
      <c r="E40" s="203" t="s">
        <v>154</v>
      </c>
      <c r="F40" s="203" t="s">
        <v>92</v>
      </c>
      <c r="G40" s="203"/>
      <c r="H40" s="90" t="s">
        <v>146</v>
      </c>
      <c r="I40" s="90" t="s">
        <v>155</v>
      </c>
      <c r="J40" s="188"/>
      <c r="K40" s="81">
        <v>19</v>
      </c>
      <c r="L40" s="81">
        <v>0</v>
      </c>
      <c r="M40" s="81">
        <v>56</v>
      </c>
      <c r="N40" s="91">
        <v>8</v>
      </c>
      <c r="O40" s="92">
        <v>0</v>
      </c>
      <c r="P40" s="93">
        <f>N40+O40</f>
        <v>8</v>
      </c>
      <c r="Q40" s="82">
        <f>IFERROR(P40/M40,"-")</f>
        <v>0.14285714285714</v>
      </c>
      <c r="R40" s="81">
        <v>1</v>
      </c>
      <c r="S40" s="81">
        <v>1</v>
      </c>
      <c r="T40" s="82">
        <f>IFERROR(S40/(O40+P40),"-")</f>
        <v>0.125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0.125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5</v>
      </c>
      <c r="BO40" s="120">
        <f>IF(P40=0,"",IF(BN40=0,"",(BN40/P40)))</f>
        <v>0.625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0.125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>
        <v>1</v>
      </c>
      <c r="CG40" s="134">
        <f>IF(P40=0,"",IF(CF40=0,"",(CF40/P40)))</f>
        <v>0.125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156</v>
      </c>
      <c r="C41" s="203"/>
      <c r="D41" s="203" t="s">
        <v>109</v>
      </c>
      <c r="E41" s="203" t="s">
        <v>109</v>
      </c>
      <c r="F41" s="203" t="s">
        <v>69</v>
      </c>
      <c r="G41" s="203"/>
      <c r="H41" s="90"/>
      <c r="I41" s="90"/>
      <c r="J41" s="188"/>
      <c r="K41" s="81">
        <v>64</v>
      </c>
      <c r="L41" s="81">
        <v>37</v>
      </c>
      <c r="M41" s="81">
        <v>21</v>
      </c>
      <c r="N41" s="91">
        <v>2</v>
      </c>
      <c r="O41" s="92">
        <v>0</v>
      </c>
      <c r="P41" s="93">
        <f>N41+O41</f>
        <v>2</v>
      </c>
      <c r="Q41" s="82">
        <f>IFERROR(P41/M41,"-")</f>
        <v>0.095238095238095</v>
      </c>
      <c r="R41" s="81">
        <v>1</v>
      </c>
      <c r="S41" s="81">
        <v>0</v>
      </c>
      <c r="T41" s="82">
        <f>IFERROR(S41/(O41+P41),"-")</f>
        <v>0</v>
      </c>
      <c r="U41" s="182"/>
      <c r="V41" s="84">
        <v>1</v>
      </c>
      <c r="W41" s="82">
        <f>IF(P41=0,"-",V41/P41)</f>
        <v>0.5</v>
      </c>
      <c r="X41" s="186">
        <v>480000</v>
      </c>
      <c r="Y41" s="187">
        <f>IFERROR(X41/P41,"-")</f>
        <v>240000</v>
      </c>
      <c r="Z41" s="187">
        <f>IFERROR(X41/V41,"-")</f>
        <v>480000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0.5</v>
      </c>
      <c r="BY41" s="128">
        <v>1</v>
      </c>
      <c r="BZ41" s="129">
        <f>IFERROR(BY41/BW41,"-")</f>
        <v>1</v>
      </c>
      <c r="CA41" s="130">
        <v>480000</v>
      </c>
      <c r="CB41" s="131">
        <f>IFERROR(CA41/BW41,"-")</f>
        <v>480000</v>
      </c>
      <c r="CC41" s="132"/>
      <c r="CD41" s="132"/>
      <c r="CE41" s="132">
        <v>1</v>
      </c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480000</v>
      </c>
      <c r="CQ41" s="141">
        <v>480000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0.083333333333333</v>
      </c>
      <c r="B42" s="203" t="s">
        <v>157</v>
      </c>
      <c r="C42" s="203"/>
      <c r="D42" s="203" t="s">
        <v>158</v>
      </c>
      <c r="E42" s="203" t="s">
        <v>159</v>
      </c>
      <c r="F42" s="203" t="s">
        <v>64</v>
      </c>
      <c r="G42" s="203" t="s">
        <v>160</v>
      </c>
      <c r="H42" s="90" t="s">
        <v>161</v>
      </c>
      <c r="I42" s="90"/>
      <c r="J42" s="188">
        <v>300000</v>
      </c>
      <c r="K42" s="81">
        <v>0</v>
      </c>
      <c r="L42" s="81">
        <v>0</v>
      </c>
      <c r="M42" s="81">
        <v>0</v>
      </c>
      <c r="N42" s="91">
        <v>0</v>
      </c>
      <c r="O42" s="92">
        <v>0</v>
      </c>
      <c r="P42" s="93">
        <f>N42+O42</f>
        <v>0</v>
      </c>
      <c r="Q42" s="82" t="str">
        <f>IFERROR(P42/M42,"-")</f>
        <v>-</v>
      </c>
      <c r="R42" s="81">
        <v>0</v>
      </c>
      <c r="S42" s="81">
        <v>0</v>
      </c>
      <c r="T42" s="82" t="str">
        <f>IFERROR(S42/(O42+P42),"-")</f>
        <v>-</v>
      </c>
      <c r="U42" s="182">
        <f>IFERROR(J42/SUM(P42:P55),"-")</f>
        <v>30000</v>
      </c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>
        <f>SUM(X42:X55)-SUM(J42:J55)</f>
        <v>-275000</v>
      </c>
      <c r="AB42" s="85">
        <f>SUM(X42:X55)/SUM(J42:J55)</f>
        <v>0.083333333333333</v>
      </c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162</v>
      </c>
      <c r="C43" s="203"/>
      <c r="D43" s="203" t="s">
        <v>103</v>
      </c>
      <c r="E43" s="203" t="s">
        <v>104</v>
      </c>
      <c r="F43" s="203" t="s">
        <v>92</v>
      </c>
      <c r="G43" s="203" t="s">
        <v>163</v>
      </c>
      <c r="H43" s="90" t="s">
        <v>161</v>
      </c>
      <c r="I43" s="90"/>
      <c r="J43" s="188"/>
      <c r="K43" s="81">
        <v>2</v>
      </c>
      <c r="L43" s="81">
        <v>0</v>
      </c>
      <c r="M43" s="81">
        <v>9</v>
      </c>
      <c r="N43" s="91">
        <v>1</v>
      </c>
      <c r="O43" s="92">
        <v>0</v>
      </c>
      <c r="P43" s="93">
        <f>N43+O43</f>
        <v>1</v>
      </c>
      <c r="Q43" s="82">
        <f>IFERROR(P43/M43,"-")</f>
        <v>0.11111111111111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1</v>
      </c>
      <c r="W43" s="82">
        <f>IF(P43=0,"-",V43/P43)</f>
        <v>1</v>
      </c>
      <c r="X43" s="186">
        <v>10000</v>
      </c>
      <c r="Y43" s="187">
        <f>IFERROR(X43/P43,"-")</f>
        <v>10000</v>
      </c>
      <c r="Z43" s="187">
        <f>IFERROR(X43/V43,"-")</f>
        <v>10000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1</v>
      </c>
      <c r="BG43" s="112">
        <v>1</v>
      </c>
      <c r="BH43" s="114">
        <f>IFERROR(BG43/BE43,"-")</f>
        <v>1</v>
      </c>
      <c r="BI43" s="115">
        <v>10000</v>
      </c>
      <c r="BJ43" s="116">
        <f>IFERROR(BI43/BE43,"-")</f>
        <v>10000</v>
      </c>
      <c r="BK43" s="117"/>
      <c r="BL43" s="117">
        <v>1</v>
      </c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10000</v>
      </c>
      <c r="CQ43" s="141">
        <v>10000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164</v>
      </c>
      <c r="C44" s="203"/>
      <c r="D44" s="203" t="s">
        <v>165</v>
      </c>
      <c r="E44" s="203" t="s">
        <v>166</v>
      </c>
      <c r="F44" s="203" t="s">
        <v>64</v>
      </c>
      <c r="G44" s="203" t="s">
        <v>167</v>
      </c>
      <c r="H44" s="90" t="s">
        <v>161</v>
      </c>
      <c r="I44" s="90"/>
      <c r="J44" s="188"/>
      <c r="K44" s="81">
        <v>0</v>
      </c>
      <c r="L44" s="81">
        <v>0</v>
      </c>
      <c r="M44" s="81">
        <v>0</v>
      </c>
      <c r="N44" s="91">
        <v>2</v>
      </c>
      <c r="O44" s="92">
        <v>0</v>
      </c>
      <c r="P44" s="93">
        <f>N44+O44</f>
        <v>2</v>
      </c>
      <c r="Q44" s="82" t="str">
        <f>IFERROR(P44/M44,"-")</f>
        <v>-</v>
      </c>
      <c r="R44" s="81">
        <v>0</v>
      </c>
      <c r="S44" s="81">
        <v>1</v>
      </c>
      <c r="T44" s="82">
        <f>IFERROR(S44/(O44+P44),"-")</f>
        <v>0.5</v>
      </c>
      <c r="U44" s="182"/>
      <c r="V44" s="84">
        <v>1</v>
      </c>
      <c r="W44" s="82">
        <f>IF(P44=0,"-",V44/P44)</f>
        <v>0.5</v>
      </c>
      <c r="X44" s="186">
        <v>3000</v>
      </c>
      <c r="Y44" s="187">
        <f>IFERROR(X44/P44,"-")</f>
        <v>1500</v>
      </c>
      <c r="Z44" s="187">
        <f>IFERROR(X44/V44,"-")</f>
        <v>3000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0.5</v>
      </c>
      <c r="BP44" s="121">
        <v>1</v>
      </c>
      <c r="BQ44" s="122">
        <f>IFERROR(BP44/BN44,"-")</f>
        <v>1</v>
      </c>
      <c r="BR44" s="123">
        <v>3000</v>
      </c>
      <c r="BS44" s="124">
        <f>IFERROR(BR44/BN44,"-")</f>
        <v>3000</v>
      </c>
      <c r="BT44" s="125">
        <v>1</v>
      </c>
      <c r="BU44" s="125"/>
      <c r="BV44" s="125"/>
      <c r="BW44" s="126">
        <v>1</v>
      </c>
      <c r="BX44" s="127">
        <f>IF(P44=0,"",IF(BW44=0,"",(BW44/P44)))</f>
        <v>0.5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3000</v>
      </c>
      <c r="CQ44" s="141">
        <v>3000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168</v>
      </c>
      <c r="C45" s="203"/>
      <c r="D45" s="203" t="s">
        <v>169</v>
      </c>
      <c r="E45" s="203" t="s">
        <v>170</v>
      </c>
      <c r="F45" s="203" t="s">
        <v>64</v>
      </c>
      <c r="G45" s="203" t="s">
        <v>171</v>
      </c>
      <c r="H45" s="90" t="s">
        <v>161</v>
      </c>
      <c r="I45" s="90"/>
      <c r="J45" s="188"/>
      <c r="K45" s="81">
        <v>0</v>
      </c>
      <c r="L45" s="81">
        <v>0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172</v>
      </c>
      <c r="C46" s="203"/>
      <c r="D46" s="203" t="s">
        <v>173</v>
      </c>
      <c r="E46" s="203" t="s">
        <v>174</v>
      </c>
      <c r="F46" s="203" t="s">
        <v>64</v>
      </c>
      <c r="G46" s="203" t="s">
        <v>175</v>
      </c>
      <c r="H46" s="90" t="s">
        <v>161</v>
      </c>
      <c r="I46" s="90"/>
      <c r="J46" s="188"/>
      <c r="K46" s="81">
        <v>0</v>
      </c>
      <c r="L46" s="81">
        <v>0</v>
      </c>
      <c r="M46" s="81">
        <v>0</v>
      </c>
      <c r="N46" s="91">
        <v>1</v>
      </c>
      <c r="O46" s="92">
        <v>0</v>
      </c>
      <c r="P46" s="93">
        <f>N46+O46</f>
        <v>1</v>
      </c>
      <c r="Q46" s="82" t="str">
        <f>IFERROR(P46/M46,"-")</f>
        <v>-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1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176</v>
      </c>
      <c r="C47" s="203"/>
      <c r="D47" s="203" t="s">
        <v>158</v>
      </c>
      <c r="E47" s="203" t="s">
        <v>159</v>
      </c>
      <c r="F47" s="203" t="s">
        <v>64</v>
      </c>
      <c r="G47" s="203" t="s">
        <v>177</v>
      </c>
      <c r="H47" s="90" t="s">
        <v>161</v>
      </c>
      <c r="I47" s="90"/>
      <c r="J47" s="188"/>
      <c r="K47" s="81">
        <v>0</v>
      </c>
      <c r="L47" s="81">
        <v>0</v>
      </c>
      <c r="M47" s="81">
        <v>0</v>
      </c>
      <c r="N47" s="91">
        <v>1</v>
      </c>
      <c r="O47" s="92">
        <v>0</v>
      </c>
      <c r="P47" s="93">
        <f>N47+O47</f>
        <v>1</v>
      </c>
      <c r="Q47" s="82" t="str">
        <f>IFERROR(P47/M47,"-")</f>
        <v>-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1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178</v>
      </c>
      <c r="C48" s="203"/>
      <c r="D48" s="203" t="s">
        <v>103</v>
      </c>
      <c r="E48" s="203" t="s">
        <v>104</v>
      </c>
      <c r="F48" s="203" t="s">
        <v>92</v>
      </c>
      <c r="G48" s="203" t="s">
        <v>179</v>
      </c>
      <c r="H48" s="90" t="s">
        <v>161</v>
      </c>
      <c r="I48" s="90"/>
      <c r="J48" s="188"/>
      <c r="K48" s="81">
        <v>2</v>
      </c>
      <c r="L48" s="81">
        <v>0</v>
      </c>
      <c r="M48" s="81">
        <v>7</v>
      </c>
      <c r="N48" s="91">
        <v>1</v>
      </c>
      <c r="O48" s="92">
        <v>0</v>
      </c>
      <c r="P48" s="93">
        <f>N48+O48</f>
        <v>1</v>
      </c>
      <c r="Q48" s="82">
        <f>IFERROR(P48/M48,"-")</f>
        <v>0.14285714285714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>
        <v>1</v>
      </c>
      <c r="AE48" s="95">
        <f>IF(P48=0,"",IF(AD48=0,"",(AD48/P48)))</f>
        <v>1</v>
      </c>
      <c r="AF48" s="94"/>
      <c r="AG48" s="96">
        <f>IFERROR(AF48/AD48,"-")</f>
        <v>0</v>
      </c>
      <c r="AH48" s="97"/>
      <c r="AI48" s="98">
        <f>IFERROR(AH48/AD48,"-")</f>
        <v>0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180</v>
      </c>
      <c r="C49" s="203"/>
      <c r="D49" s="203" t="s">
        <v>165</v>
      </c>
      <c r="E49" s="203" t="s">
        <v>166</v>
      </c>
      <c r="F49" s="203" t="s">
        <v>64</v>
      </c>
      <c r="G49" s="203" t="s">
        <v>181</v>
      </c>
      <c r="H49" s="90" t="s">
        <v>161</v>
      </c>
      <c r="I49" s="90"/>
      <c r="J49" s="188"/>
      <c r="K49" s="81">
        <v>0</v>
      </c>
      <c r="L49" s="81">
        <v>0</v>
      </c>
      <c r="M49" s="81">
        <v>0</v>
      </c>
      <c r="N49" s="91">
        <v>1</v>
      </c>
      <c r="O49" s="92">
        <v>0</v>
      </c>
      <c r="P49" s="93">
        <f>N49+O49</f>
        <v>1</v>
      </c>
      <c r="Q49" s="82" t="str">
        <f>IFERROR(P49/M49,"-")</f>
        <v>-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1</v>
      </c>
      <c r="W49" s="82">
        <f>IF(P49=0,"-",V49/P49)</f>
        <v>1</v>
      </c>
      <c r="X49" s="186">
        <v>12000</v>
      </c>
      <c r="Y49" s="187">
        <f>IFERROR(X49/P49,"-")</f>
        <v>12000</v>
      </c>
      <c r="Z49" s="187">
        <f>IFERROR(X49/V49,"-")</f>
        <v>12000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1</v>
      </c>
      <c r="CH49" s="135">
        <v>1</v>
      </c>
      <c r="CI49" s="136">
        <f>IFERROR(CH49/CF49,"-")</f>
        <v>1</v>
      </c>
      <c r="CJ49" s="137">
        <v>12000</v>
      </c>
      <c r="CK49" s="138">
        <f>IFERROR(CJ49/CF49,"-")</f>
        <v>12000</v>
      </c>
      <c r="CL49" s="139"/>
      <c r="CM49" s="139"/>
      <c r="CN49" s="139">
        <v>1</v>
      </c>
      <c r="CO49" s="140">
        <v>1</v>
      </c>
      <c r="CP49" s="141">
        <v>12000</v>
      </c>
      <c r="CQ49" s="141">
        <v>12000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182</v>
      </c>
      <c r="C50" s="203"/>
      <c r="D50" s="203" t="s">
        <v>169</v>
      </c>
      <c r="E50" s="203" t="s">
        <v>170</v>
      </c>
      <c r="F50" s="203" t="s">
        <v>64</v>
      </c>
      <c r="G50" s="203" t="s">
        <v>183</v>
      </c>
      <c r="H50" s="90" t="s">
        <v>161</v>
      </c>
      <c r="I50" s="90"/>
      <c r="J50" s="188"/>
      <c r="K50" s="81">
        <v>0</v>
      </c>
      <c r="L50" s="81">
        <v>0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184</v>
      </c>
      <c r="C51" s="203"/>
      <c r="D51" s="203" t="s">
        <v>173</v>
      </c>
      <c r="E51" s="203" t="s">
        <v>174</v>
      </c>
      <c r="F51" s="203" t="s">
        <v>64</v>
      </c>
      <c r="G51" s="203" t="s">
        <v>185</v>
      </c>
      <c r="H51" s="90" t="s">
        <v>161</v>
      </c>
      <c r="I51" s="90"/>
      <c r="J51" s="188"/>
      <c r="K51" s="81">
        <v>0</v>
      </c>
      <c r="L51" s="81">
        <v>0</v>
      </c>
      <c r="M51" s="81">
        <v>0</v>
      </c>
      <c r="N51" s="91">
        <v>0</v>
      </c>
      <c r="O51" s="92">
        <v>0</v>
      </c>
      <c r="P51" s="93">
        <f>N51+O51</f>
        <v>0</v>
      </c>
      <c r="Q51" s="82" t="str">
        <f>IFERROR(P51/M51,"-")</f>
        <v>-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186</v>
      </c>
      <c r="C52" s="203"/>
      <c r="D52" s="203" t="s">
        <v>158</v>
      </c>
      <c r="E52" s="203" t="s">
        <v>159</v>
      </c>
      <c r="F52" s="203" t="s">
        <v>64</v>
      </c>
      <c r="G52" s="203" t="s">
        <v>187</v>
      </c>
      <c r="H52" s="90" t="s">
        <v>161</v>
      </c>
      <c r="I52" s="90"/>
      <c r="J52" s="188"/>
      <c r="K52" s="81">
        <v>0</v>
      </c>
      <c r="L52" s="81">
        <v>0</v>
      </c>
      <c r="M52" s="81">
        <v>0</v>
      </c>
      <c r="N52" s="91">
        <v>0</v>
      </c>
      <c r="O52" s="92">
        <v>0</v>
      </c>
      <c r="P52" s="93">
        <f>N52+O52</f>
        <v>0</v>
      </c>
      <c r="Q52" s="82" t="str">
        <f>IFERROR(P52/M52,"-")</f>
        <v>-</v>
      </c>
      <c r="R52" s="81">
        <v>0</v>
      </c>
      <c r="S52" s="81">
        <v>0</v>
      </c>
      <c r="T52" s="82" t="str">
        <f>IFERROR(S52/(O52+P52),"-")</f>
        <v>-</v>
      </c>
      <c r="U52" s="182"/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/>
      <c r="AB52" s="85"/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188</v>
      </c>
      <c r="C53" s="203"/>
      <c r="D53" s="203" t="s">
        <v>103</v>
      </c>
      <c r="E53" s="203" t="s">
        <v>104</v>
      </c>
      <c r="F53" s="203" t="s">
        <v>92</v>
      </c>
      <c r="G53" s="203" t="s">
        <v>189</v>
      </c>
      <c r="H53" s="90" t="s">
        <v>161</v>
      </c>
      <c r="I53" s="90"/>
      <c r="J53" s="188"/>
      <c r="K53" s="81">
        <v>0</v>
      </c>
      <c r="L53" s="81">
        <v>0</v>
      </c>
      <c r="M53" s="81">
        <v>4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190</v>
      </c>
      <c r="C54" s="203"/>
      <c r="D54" s="203" t="s">
        <v>191</v>
      </c>
      <c r="E54" s="203" t="s">
        <v>192</v>
      </c>
      <c r="F54" s="203" t="s">
        <v>64</v>
      </c>
      <c r="G54" s="203" t="s">
        <v>193</v>
      </c>
      <c r="H54" s="90" t="s">
        <v>161</v>
      </c>
      <c r="I54" s="90"/>
      <c r="J54" s="188"/>
      <c r="K54" s="81">
        <v>0</v>
      </c>
      <c r="L54" s="81">
        <v>0</v>
      </c>
      <c r="M54" s="81">
        <v>0</v>
      </c>
      <c r="N54" s="91">
        <v>2</v>
      </c>
      <c r="O54" s="92">
        <v>0</v>
      </c>
      <c r="P54" s="93">
        <f>N54+O54</f>
        <v>2</v>
      </c>
      <c r="Q54" s="82" t="str">
        <f>IFERROR(P54/M54,"-")</f>
        <v>-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0.5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194</v>
      </c>
      <c r="C55" s="203"/>
      <c r="D55" s="203" t="s">
        <v>109</v>
      </c>
      <c r="E55" s="203" t="s">
        <v>109</v>
      </c>
      <c r="F55" s="203" t="s">
        <v>69</v>
      </c>
      <c r="G55" s="203" t="s">
        <v>195</v>
      </c>
      <c r="H55" s="90"/>
      <c r="I55" s="90"/>
      <c r="J55" s="188"/>
      <c r="K55" s="81">
        <v>27</v>
      </c>
      <c r="L55" s="81">
        <v>20</v>
      </c>
      <c r="M55" s="81">
        <v>7</v>
      </c>
      <c r="N55" s="91">
        <v>1</v>
      </c>
      <c r="O55" s="92">
        <v>0</v>
      </c>
      <c r="P55" s="93">
        <f>N55+O55</f>
        <v>1</v>
      </c>
      <c r="Q55" s="82">
        <f>IFERROR(P55/M55,"-")</f>
        <v>0.14285714285714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>
        <v>1</v>
      </c>
      <c r="CG55" s="134">
        <f>IF(P55=0,"",IF(CF55=0,"",(CF55/P55)))</f>
        <v>1</v>
      </c>
      <c r="CH55" s="135"/>
      <c r="CI55" s="136">
        <f>IFERROR(CH55/CF55,"-")</f>
        <v>0</v>
      </c>
      <c r="CJ55" s="137"/>
      <c r="CK55" s="138">
        <f>IFERROR(CJ55/CF55,"-")</f>
        <v>0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0.86153846153846</v>
      </c>
      <c r="B56" s="203" t="s">
        <v>196</v>
      </c>
      <c r="C56" s="203"/>
      <c r="D56" s="203" t="s">
        <v>197</v>
      </c>
      <c r="E56" s="203" t="s">
        <v>198</v>
      </c>
      <c r="F56" s="203" t="s">
        <v>64</v>
      </c>
      <c r="G56" s="203" t="s">
        <v>114</v>
      </c>
      <c r="H56" s="90" t="s">
        <v>199</v>
      </c>
      <c r="I56" s="90" t="s">
        <v>200</v>
      </c>
      <c r="J56" s="188">
        <v>130000</v>
      </c>
      <c r="K56" s="81">
        <v>0</v>
      </c>
      <c r="L56" s="81">
        <v>0</v>
      </c>
      <c r="M56" s="81">
        <v>0</v>
      </c>
      <c r="N56" s="91">
        <v>4</v>
      </c>
      <c r="O56" s="92">
        <v>0</v>
      </c>
      <c r="P56" s="93">
        <f>N56+O56</f>
        <v>4</v>
      </c>
      <c r="Q56" s="82" t="str">
        <f>IFERROR(P56/M56,"-")</f>
        <v>-</v>
      </c>
      <c r="R56" s="81">
        <v>0</v>
      </c>
      <c r="S56" s="81">
        <v>0</v>
      </c>
      <c r="T56" s="82">
        <f>IFERROR(S56/(O56+P56),"-")</f>
        <v>0</v>
      </c>
      <c r="U56" s="182">
        <f>IFERROR(J56/SUM(P56:P71),"-")</f>
        <v>4814.8148148148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SUM(X56:X71)-SUM(J56:J71)</f>
        <v>-18000</v>
      </c>
      <c r="AB56" s="85">
        <f>SUM(X56:X71)/SUM(J56:J71)</f>
        <v>0.86153846153846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2</v>
      </c>
      <c r="BF56" s="113">
        <f>IF(P56=0,"",IF(BE56=0,"",(BE56/P56)))</f>
        <v>0.5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0.25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0.25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201</v>
      </c>
      <c r="C57" s="203"/>
      <c r="D57" s="203" t="s">
        <v>169</v>
      </c>
      <c r="E57" s="203" t="s">
        <v>170</v>
      </c>
      <c r="F57" s="203" t="s">
        <v>64</v>
      </c>
      <c r="G57" s="203"/>
      <c r="H57" s="90" t="s">
        <v>199</v>
      </c>
      <c r="I57" s="90" t="s">
        <v>202</v>
      </c>
      <c r="J57" s="188"/>
      <c r="K57" s="81">
        <v>0</v>
      </c>
      <c r="L57" s="81">
        <v>0</v>
      </c>
      <c r="M57" s="81">
        <v>0</v>
      </c>
      <c r="N57" s="91">
        <v>0</v>
      </c>
      <c r="O57" s="92">
        <v>0</v>
      </c>
      <c r="P57" s="93">
        <f>N57+O57</f>
        <v>0</v>
      </c>
      <c r="Q57" s="82" t="str">
        <f>IFERROR(P57/M57,"-")</f>
        <v>-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203</v>
      </c>
      <c r="C58" s="203"/>
      <c r="D58" s="203" t="s">
        <v>204</v>
      </c>
      <c r="E58" s="203" t="s">
        <v>205</v>
      </c>
      <c r="F58" s="203" t="s">
        <v>64</v>
      </c>
      <c r="G58" s="203"/>
      <c r="H58" s="90" t="s">
        <v>199</v>
      </c>
      <c r="I58" s="90" t="s">
        <v>206</v>
      </c>
      <c r="J58" s="188"/>
      <c r="K58" s="81">
        <v>0</v>
      </c>
      <c r="L58" s="81">
        <v>0</v>
      </c>
      <c r="M58" s="81">
        <v>0</v>
      </c>
      <c r="N58" s="91">
        <v>4</v>
      </c>
      <c r="O58" s="92">
        <v>0</v>
      </c>
      <c r="P58" s="93">
        <f>N58+O58</f>
        <v>4</v>
      </c>
      <c r="Q58" s="82" t="str">
        <f>IFERROR(P58/M58,"-")</f>
        <v>-</v>
      </c>
      <c r="R58" s="81">
        <v>1</v>
      </c>
      <c r="S58" s="81">
        <v>2</v>
      </c>
      <c r="T58" s="82">
        <f>IFERROR(S58/(O58+P58),"-")</f>
        <v>0.5</v>
      </c>
      <c r="U58" s="182"/>
      <c r="V58" s="84">
        <v>1</v>
      </c>
      <c r="W58" s="82">
        <f>IF(P58=0,"-",V58/P58)</f>
        <v>0.25</v>
      </c>
      <c r="X58" s="186">
        <v>80000</v>
      </c>
      <c r="Y58" s="187">
        <f>IFERROR(X58/P58,"-")</f>
        <v>20000</v>
      </c>
      <c r="Z58" s="187">
        <f>IFERROR(X58/V58,"-")</f>
        <v>80000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0.25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2</v>
      </c>
      <c r="BO58" s="120">
        <f>IF(P58=0,"",IF(BN58=0,"",(BN58/P58)))</f>
        <v>0.5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1</v>
      </c>
      <c r="BX58" s="127">
        <f>IF(P58=0,"",IF(BW58=0,"",(BW58/P58)))</f>
        <v>0.25</v>
      </c>
      <c r="BY58" s="128">
        <v>1</v>
      </c>
      <c r="BZ58" s="129">
        <f>IFERROR(BY58/BW58,"-")</f>
        <v>1</v>
      </c>
      <c r="CA58" s="130">
        <v>80000</v>
      </c>
      <c r="CB58" s="131">
        <f>IFERROR(CA58/BW58,"-")</f>
        <v>80000</v>
      </c>
      <c r="CC58" s="132"/>
      <c r="CD58" s="132"/>
      <c r="CE58" s="132">
        <v>1</v>
      </c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80000</v>
      </c>
      <c r="CQ58" s="141">
        <v>80000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207</v>
      </c>
      <c r="C59" s="203"/>
      <c r="D59" s="203" t="s">
        <v>109</v>
      </c>
      <c r="E59" s="203" t="s">
        <v>109</v>
      </c>
      <c r="F59" s="203" t="s">
        <v>69</v>
      </c>
      <c r="G59" s="203"/>
      <c r="H59" s="90"/>
      <c r="I59" s="90"/>
      <c r="J59" s="188"/>
      <c r="K59" s="81">
        <v>10</v>
      </c>
      <c r="L59" s="81">
        <v>7</v>
      </c>
      <c r="M59" s="81">
        <v>1</v>
      </c>
      <c r="N59" s="91">
        <v>0</v>
      </c>
      <c r="O59" s="92">
        <v>1</v>
      </c>
      <c r="P59" s="93">
        <f>N59+O59</f>
        <v>1</v>
      </c>
      <c r="Q59" s="82">
        <f>IFERROR(P59/M59,"-")</f>
        <v>1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>
        <v>1</v>
      </c>
      <c r="AN59" s="101">
        <f>IF(P59=0,"",IF(AM59=0,"",(AM59/P59)))</f>
        <v>1</v>
      </c>
      <c r="AO59" s="100"/>
      <c r="AP59" s="102">
        <f>IFERROR(AP59/AM59,"-")</f>
        <v>0</v>
      </c>
      <c r="AQ59" s="103"/>
      <c r="AR59" s="104">
        <f>IFERROR(AQ59/AM59,"-")</f>
        <v>0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208</v>
      </c>
      <c r="C60" s="203"/>
      <c r="D60" s="203" t="s">
        <v>209</v>
      </c>
      <c r="E60" s="203" t="s">
        <v>210</v>
      </c>
      <c r="F60" s="203" t="s">
        <v>64</v>
      </c>
      <c r="G60" s="203" t="s">
        <v>114</v>
      </c>
      <c r="H60" s="90" t="s">
        <v>211</v>
      </c>
      <c r="I60" s="90" t="s">
        <v>212</v>
      </c>
      <c r="J60" s="188"/>
      <c r="K60" s="81">
        <v>0</v>
      </c>
      <c r="L60" s="81">
        <v>0</v>
      </c>
      <c r="M60" s="81">
        <v>0</v>
      </c>
      <c r="N60" s="91">
        <v>1</v>
      </c>
      <c r="O60" s="92">
        <v>0</v>
      </c>
      <c r="P60" s="93">
        <f>N60+O60</f>
        <v>1</v>
      </c>
      <c r="Q60" s="82" t="str">
        <f>IFERROR(P60/M60,"-")</f>
        <v>-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1</v>
      </c>
      <c r="W60" s="82">
        <f>IF(P60=0,"-",V60/P60)</f>
        <v>1</v>
      </c>
      <c r="X60" s="186">
        <v>0</v>
      </c>
      <c r="Y60" s="187">
        <f>IFERROR(X60/P60,"-")</f>
        <v>0</v>
      </c>
      <c r="Z60" s="187">
        <f>IFERROR(X60/V60,"-")</f>
        <v>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1</v>
      </c>
      <c r="BP60" s="121">
        <v>1</v>
      </c>
      <c r="BQ60" s="122">
        <f>IFERROR(BP60/BN60,"-")</f>
        <v>1</v>
      </c>
      <c r="BR60" s="123">
        <v>15000</v>
      </c>
      <c r="BS60" s="124">
        <f>IFERROR(BR60/BN60,"-")</f>
        <v>15000</v>
      </c>
      <c r="BT60" s="125"/>
      <c r="BU60" s="125"/>
      <c r="BV60" s="125">
        <v>1</v>
      </c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0</v>
      </c>
      <c r="CQ60" s="141">
        <v>15000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213</v>
      </c>
      <c r="C61" s="203"/>
      <c r="D61" s="203" t="s">
        <v>209</v>
      </c>
      <c r="E61" s="203" t="s">
        <v>210</v>
      </c>
      <c r="F61" s="203" t="s">
        <v>69</v>
      </c>
      <c r="G61" s="203"/>
      <c r="H61" s="90"/>
      <c r="I61" s="90"/>
      <c r="J61" s="188"/>
      <c r="K61" s="81">
        <v>3</v>
      </c>
      <c r="L61" s="81">
        <v>3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214</v>
      </c>
      <c r="C62" s="203"/>
      <c r="D62" s="203" t="s">
        <v>215</v>
      </c>
      <c r="E62" s="203" t="s">
        <v>216</v>
      </c>
      <c r="F62" s="203" t="s">
        <v>64</v>
      </c>
      <c r="G62" s="203" t="s">
        <v>118</v>
      </c>
      <c r="H62" s="90" t="s">
        <v>199</v>
      </c>
      <c r="I62" s="90" t="s">
        <v>200</v>
      </c>
      <c r="J62" s="188"/>
      <c r="K62" s="81">
        <v>0</v>
      </c>
      <c r="L62" s="81">
        <v>0</v>
      </c>
      <c r="M62" s="81">
        <v>0</v>
      </c>
      <c r="N62" s="91">
        <v>3</v>
      </c>
      <c r="O62" s="92">
        <v>0</v>
      </c>
      <c r="P62" s="93">
        <f>N62+O62</f>
        <v>3</v>
      </c>
      <c r="Q62" s="82" t="str">
        <f>IFERROR(P62/M62,"-")</f>
        <v>-</v>
      </c>
      <c r="R62" s="81">
        <v>0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0.33333333333333</v>
      </c>
      <c r="X62" s="186">
        <v>3000</v>
      </c>
      <c r="Y62" s="187">
        <f>IFERROR(X62/P62,"-")</f>
        <v>1000</v>
      </c>
      <c r="Z62" s="187">
        <f>IFERROR(X62/V62,"-")</f>
        <v>3000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0.33333333333333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2</v>
      </c>
      <c r="BX62" s="127">
        <f>IF(P62=0,"",IF(BW62=0,"",(BW62/P62)))</f>
        <v>0.66666666666667</v>
      </c>
      <c r="BY62" s="128">
        <v>1</v>
      </c>
      <c r="BZ62" s="129">
        <f>IFERROR(BY62/BW62,"-")</f>
        <v>0.5</v>
      </c>
      <c r="CA62" s="130">
        <v>3000</v>
      </c>
      <c r="CB62" s="131">
        <f>IFERROR(CA62/BW62,"-")</f>
        <v>1500</v>
      </c>
      <c r="CC62" s="132">
        <v>1</v>
      </c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3000</v>
      </c>
      <c r="CQ62" s="141">
        <v>3000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217</v>
      </c>
      <c r="C63" s="203"/>
      <c r="D63" s="203" t="s">
        <v>218</v>
      </c>
      <c r="E63" s="203" t="s">
        <v>219</v>
      </c>
      <c r="F63" s="203" t="s">
        <v>64</v>
      </c>
      <c r="G63" s="203"/>
      <c r="H63" s="90" t="s">
        <v>199</v>
      </c>
      <c r="I63" s="90" t="s">
        <v>202</v>
      </c>
      <c r="J63" s="188"/>
      <c r="K63" s="81">
        <v>0</v>
      </c>
      <c r="L63" s="81">
        <v>0</v>
      </c>
      <c r="M63" s="81">
        <v>0</v>
      </c>
      <c r="N63" s="91">
        <v>0</v>
      </c>
      <c r="O63" s="92">
        <v>0</v>
      </c>
      <c r="P63" s="93">
        <f>N63+O63</f>
        <v>0</v>
      </c>
      <c r="Q63" s="82" t="str">
        <f>IFERROR(P63/M63,"-")</f>
        <v>-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220</v>
      </c>
      <c r="C64" s="203"/>
      <c r="D64" s="203" t="s">
        <v>221</v>
      </c>
      <c r="E64" s="203" t="s">
        <v>222</v>
      </c>
      <c r="F64" s="203" t="s">
        <v>64</v>
      </c>
      <c r="G64" s="203"/>
      <c r="H64" s="90" t="s">
        <v>199</v>
      </c>
      <c r="I64" s="90" t="s">
        <v>206</v>
      </c>
      <c r="J64" s="188"/>
      <c r="K64" s="81">
        <v>0</v>
      </c>
      <c r="L64" s="81">
        <v>0</v>
      </c>
      <c r="M64" s="81">
        <v>0</v>
      </c>
      <c r="N64" s="91">
        <v>1</v>
      </c>
      <c r="O64" s="92">
        <v>0</v>
      </c>
      <c r="P64" s="93">
        <f>N64+O64</f>
        <v>1</v>
      </c>
      <c r="Q64" s="82" t="str">
        <f>IFERROR(P64/M64,"-")</f>
        <v>-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>
        <v>1</v>
      </c>
      <c r="BX64" s="127">
        <f>IF(P64=0,"",IF(BW64=0,"",(BW64/P64)))</f>
        <v>1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223</v>
      </c>
      <c r="C65" s="203"/>
      <c r="D65" s="203" t="s">
        <v>224</v>
      </c>
      <c r="E65" s="203" t="s">
        <v>225</v>
      </c>
      <c r="F65" s="203" t="s">
        <v>64</v>
      </c>
      <c r="G65" s="203"/>
      <c r="H65" s="90" t="s">
        <v>199</v>
      </c>
      <c r="I65" s="204" t="s">
        <v>226</v>
      </c>
      <c r="J65" s="188"/>
      <c r="K65" s="81">
        <v>0</v>
      </c>
      <c r="L65" s="81">
        <v>0</v>
      </c>
      <c r="M65" s="81">
        <v>0</v>
      </c>
      <c r="N65" s="91">
        <v>3</v>
      </c>
      <c r="O65" s="92">
        <v>0</v>
      </c>
      <c r="P65" s="93">
        <f>N65+O65</f>
        <v>3</v>
      </c>
      <c r="Q65" s="82" t="str">
        <f>IFERROR(P65/M65,"-")</f>
        <v>-</v>
      </c>
      <c r="R65" s="81">
        <v>0</v>
      </c>
      <c r="S65" s="81">
        <v>2</v>
      </c>
      <c r="T65" s="82">
        <f>IFERROR(S65/(O65+P65),"-")</f>
        <v>0.66666666666667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0.33333333333333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2</v>
      </c>
      <c r="BX65" s="127">
        <f>IF(P65=0,"",IF(BW65=0,"",(BW65/P65)))</f>
        <v>0.66666666666667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227</v>
      </c>
      <c r="C66" s="203"/>
      <c r="D66" s="203" t="s">
        <v>109</v>
      </c>
      <c r="E66" s="203" t="s">
        <v>109</v>
      </c>
      <c r="F66" s="203" t="s">
        <v>69</v>
      </c>
      <c r="G66" s="203"/>
      <c r="H66" s="90"/>
      <c r="I66" s="90"/>
      <c r="J66" s="188"/>
      <c r="K66" s="81">
        <v>7</v>
      </c>
      <c r="L66" s="81">
        <v>5</v>
      </c>
      <c r="M66" s="81">
        <v>3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/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/>
      <c r="AB66" s="85"/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228</v>
      </c>
      <c r="C67" s="203"/>
      <c r="D67" s="203" t="s">
        <v>229</v>
      </c>
      <c r="E67" s="203" t="s">
        <v>230</v>
      </c>
      <c r="F67" s="203" t="s">
        <v>64</v>
      </c>
      <c r="G67" s="203" t="s">
        <v>120</v>
      </c>
      <c r="H67" s="90" t="s">
        <v>199</v>
      </c>
      <c r="I67" s="90" t="s">
        <v>200</v>
      </c>
      <c r="J67" s="188"/>
      <c r="K67" s="81">
        <v>0</v>
      </c>
      <c r="L67" s="81">
        <v>0</v>
      </c>
      <c r="M67" s="81">
        <v>0</v>
      </c>
      <c r="N67" s="91">
        <v>3</v>
      </c>
      <c r="O67" s="92">
        <v>0</v>
      </c>
      <c r="P67" s="93">
        <f>N67+O67</f>
        <v>3</v>
      </c>
      <c r="Q67" s="82" t="str">
        <f>IFERROR(P67/M67,"-")</f>
        <v>-</v>
      </c>
      <c r="R67" s="81">
        <v>0</v>
      </c>
      <c r="S67" s="81">
        <v>1</v>
      </c>
      <c r="T67" s="82">
        <f>IFERROR(S67/(O67+P67),"-")</f>
        <v>0.33333333333333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0.33333333333333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0.33333333333333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1</v>
      </c>
      <c r="BX67" s="127">
        <f>IF(P67=0,"",IF(BW67=0,"",(BW67/P67)))</f>
        <v>0.33333333333333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231</v>
      </c>
      <c r="C68" s="203"/>
      <c r="D68" s="203" t="s">
        <v>232</v>
      </c>
      <c r="E68" s="203" t="s">
        <v>233</v>
      </c>
      <c r="F68" s="203" t="s">
        <v>64</v>
      </c>
      <c r="G68" s="203"/>
      <c r="H68" s="90" t="s">
        <v>199</v>
      </c>
      <c r="I68" s="90" t="s">
        <v>202</v>
      </c>
      <c r="J68" s="188"/>
      <c r="K68" s="81">
        <v>0</v>
      </c>
      <c r="L68" s="81">
        <v>0</v>
      </c>
      <c r="M68" s="81">
        <v>0</v>
      </c>
      <c r="N68" s="91">
        <v>2</v>
      </c>
      <c r="O68" s="92">
        <v>0</v>
      </c>
      <c r="P68" s="93">
        <f>N68+O68</f>
        <v>2</v>
      </c>
      <c r="Q68" s="82" t="str">
        <f>IFERROR(P68/M68,"-")</f>
        <v>-</v>
      </c>
      <c r="R68" s="81">
        <v>0</v>
      </c>
      <c r="S68" s="81">
        <v>0</v>
      </c>
      <c r="T68" s="82">
        <f>IFERROR(S68/(O68+P68),"-")</f>
        <v>0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>
        <v>1</v>
      </c>
      <c r="AW68" s="107">
        <f>IF(P68=0,"",IF(AV68=0,"",(AV68/P68)))</f>
        <v>0.5</v>
      </c>
      <c r="AX68" s="106"/>
      <c r="AY68" s="108">
        <f>IFERROR(AX68/AV68,"-")</f>
        <v>0</v>
      </c>
      <c r="AZ68" s="109"/>
      <c r="BA68" s="110">
        <f>IFERROR(AZ68/AV68,"-")</f>
        <v>0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>
        <v>1</v>
      </c>
      <c r="BX68" s="127">
        <f>IF(P68=0,"",IF(BW68=0,"",(BW68/P68)))</f>
        <v>0.5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234</v>
      </c>
      <c r="C69" s="203"/>
      <c r="D69" s="203" t="s">
        <v>235</v>
      </c>
      <c r="E69" s="203" t="s">
        <v>236</v>
      </c>
      <c r="F69" s="203" t="s">
        <v>64</v>
      </c>
      <c r="G69" s="203"/>
      <c r="H69" s="90" t="s">
        <v>199</v>
      </c>
      <c r="I69" s="90" t="s">
        <v>206</v>
      </c>
      <c r="J69" s="188"/>
      <c r="K69" s="81">
        <v>0</v>
      </c>
      <c r="L69" s="81">
        <v>0</v>
      </c>
      <c r="M69" s="81">
        <v>0</v>
      </c>
      <c r="N69" s="91">
        <v>1</v>
      </c>
      <c r="O69" s="92">
        <v>0</v>
      </c>
      <c r="P69" s="93">
        <f>N69+O69</f>
        <v>1</v>
      </c>
      <c r="Q69" s="82" t="str">
        <f>IFERROR(P69/M69,"-")</f>
        <v>-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1</v>
      </c>
      <c r="W69" s="82">
        <f>IF(P69=0,"-",V69/P69)</f>
        <v>1</v>
      </c>
      <c r="X69" s="186">
        <v>0</v>
      </c>
      <c r="Y69" s="187">
        <f>IFERROR(X69/P69,"-")</f>
        <v>0</v>
      </c>
      <c r="Z69" s="187">
        <f>IFERROR(X69/V69,"-")</f>
        <v>0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1</v>
      </c>
      <c r="BX69" s="127">
        <f>IF(P69=0,"",IF(BW69=0,"",(BW69/P69)))</f>
        <v>1</v>
      </c>
      <c r="BY69" s="128">
        <v>1</v>
      </c>
      <c r="BZ69" s="129">
        <f>IFERROR(BY69/BW69,"-")</f>
        <v>1</v>
      </c>
      <c r="CA69" s="130">
        <v>3000</v>
      </c>
      <c r="CB69" s="131">
        <f>IFERROR(CA69/BW69,"-")</f>
        <v>3000</v>
      </c>
      <c r="CC69" s="132">
        <v>1</v>
      </c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1</v>
      </c>
      <c r="CP69" s="141">
        <v>0</v>
      </c>
      <c r="CQ69" s="141">
        <v>3000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237</v>
      </c>
      <c r="C70" s="203"/>
      <c r="D70" s="203" t="s">
        <v>238</v>
      </c>
      <c r="E70" s="203" t="s">
        <v>239</v>
      </c>
      <c r="F70" s="203" t="s">
        <v>64</v>
      </c>
      <c r="G70" s="203"/>
      <c r="H70" s="90" t="s">
        <v>199</v>
      </c>
      <c r="I70" s="204" t="s">
        <v>226</v>
      </c>
      <c r="J70" s="188"/>
      <c r="K70" s="81">
        <v>0</v>
      </c>
      <c r="L70" s="81">
        <v>0</v>
      </c>
      <c r="M70" s="81">
        <v>0</v>
      </c>
      <c r="N70" s="91">
        <v>2</v>
      </c>
      <c r="O70" s="92">
        <v>0</v>
      </c>
      <c r="P70" s="93">
        <f>N70+O70</f>
        <v>2</v>
      </c>
      <c r="Q70" s="82" t="str">
        <f>IFERROR(P70/M70,"-")</f>
        <v>-</v>
      </c>
      <c r="R70" s="81">
        <v>0</v>
      </c>
      <c r="S70" s="81">
        <v>1</v>
      </c>
      <c r="T70" s="82">
        <f>IFERROR(S70/(O70+P70),"-")</f>
        <v>0.5</v>
      </c>
      <c r="U70" s="182"/>
      <c r="V70" s="84">
        <v>1</v>
      </c>
      <c r="W70" s="82">
        <f>IF(P70=0,"-",V70/P70)</f>
        <v>0.5</v>
      </c>
      <c r="X70" s="186">
        <v>29000</v>
      </c>
      <c r="Y70" s="187">
        <f>IFERROR(X70/P70,"-")</f>
        <v>14500</v>
      </c>
      <c r="Z70" s="187">
        <f>IFERROR(X70/V70,"-")</f>
        <v>29000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2</v>
      </c>
      <c r="BO70" s="120">
        <f>IF(P70=0,"",IF(BN70=0,"",(BN70/P70)))</f>
        <v>1</v>
      </c>
      <c r="BP70" s="121">
        <v>1</v>
      </c>
      <c r="BQ70" s="122">
        <f>IFERROR(BP70/BN70,"-")</f>
        <v>0.5</v>
      </c>
      <c r="BR70" s="123">
        <v>29000</v>
      </c>
      <c r="BS70" s="124">
        <f>IFERROR(BR70/BN70,"-")</f>
        <v>14500</v>
      </c>
      <c r="BT70" s="125"/>
      <c r="BU70" s="125"/>
      <c r="BV70" s="125">
        <v>1</v>
      </c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1</v>
      </c>
      <c r="CP70" s="141">
        <v>29000</v>
      </c>
      <c r="CQ70" s="141">
        <v>29000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240</v>
      </c>
      <c r="C71" s="203"/>
      <c r="D71" s="203" t="s">
        <v>109</v>
      </c>
      <c r="E71" s="203" t="s">
        <v>109</v>
      </c>
      <c r="F71" s="203" t="s">
        <v>69</v>
      </c>
      <c r="G71" s="203"/>
      <c r="H71" s="90"/>
      <c r="I71" s="90"/>
      <c r="J71" s="188"/>
      <c r="K71" s="81">
        <v>8</v>
      </c>
      <c r="L71" s="81">
        <v>7</v>
      </c>
      <c r="M71" s="81">
        <v>3</v>
      </c>
      <c r="N71" s="91">
        <v>2</v>
      </c>
      <c r="O71" s="92">
        <v>0</v>
      </c>
      <c r="P71" s="93">
        <f>N71+O71</f>
        <v>2</v>
      </c>
      <c r="Q71" s="82">
        <f>IFERROR(P71/M71,"-")</f>
        <v>0.66666666666667</v>
      </c>
      <c r="R71" s="81">
        <v>0</v>
      </c>
      <c r="S71" s="81">
        <v>0</v>
      </c>
      <c r="T71" s="82">
        <f>IFERROR(S71/(O71+P71),"-")</f>
        <v>0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>
        <v>1</v>
      </c>
      <c r="AW71" s="107">
        <f>IF(P71=0,"",IF(AV71=0,"",(AV71/P71)))</f>
        <v>0.5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</v>
      </c>
      <c r="B72" s="203" t="s">
        <v>241</v>
      </c>
      <c r="C72" s="203"/>
      <c r="D72" s="203" t="s">
        <v>242</v>
      </c>
      <c r="E72" s="203"/>
      <c r="F72" s="203" t="s">
        <v>92</v>
      </c>
      <c r="G72" s="203" t="s">
        <v>120</v>
      </c>
      <c r="H72" s="90" t="s">
        <v>243</v>
      </c>
      <c r="I72" s="90" t="s">
        <v>244</v>
      </c>
      <c r="J72" s="188">
        <v>100000</v>
      </c>
      <c r="K72" s="81">
        <v>0</v>
      </c>
      <c r="L72" s="81">
        <v>0</v>
      </c>
      <c r="M72" s="81">
        <v>9</v>
      </c>
      <c r="N72" s="91">
        <v>0</v>
      </c>
      <c r="O72" s="92">
        <v>0</v>
      </c>
      <c r="P72" s="93">
        <f>N72+O72</f>
        <v>0</v>
      </c>
      <c r="Q72" s="82">
        <f>IFERROR(P72/M72,"-")</f>
        <v>0</v>
      </c>
      <c r="R72" s="81">
        <v>0</v>
      </c>
      <c r="S72" s="81">
        <v>0</v>
      </c>
      <c r="T72" s="82" t="str">
        <f>IFERROR(S72/(O72+P72),"-")</f>
        <v>-</v>
      </c>
      <c r="U72" s="182" t="str">
        <f>IFERROR(J72/SUM(P72:P75),"-")</f>
        <v>-</v>
      </c>
      <c r="V72" s="84">
        <v>0</v>
      </c>
      <c r="W72" s="82" t="str">
        <f>IF(P72=0,"-",V72/P72)</f>
        <v>-</v>
      </c>
      <c r="X72" s="186">
        <v>0</v>
      </c>
      <c r="Y72" s="187" t="str">
        <f>IFERROR(X72/P72,"-")</f>
        <v>-</v>
      </c>
      <c r="Z72" s="187" t="str">
        <f>IFERROR(X72/V72,"-")</f>
        <v>-</v>
      </c>
      <c r="AA72" s="188">
        <f>SUM(X72:X75)-SUM(J72:J75)</f>
        <v>-100000</v>
      </c>
      <c r="AB72" s="85">
        <f>SUM(X72:X75)/SUM(J72:J75)</f>
        <v>0</v>
      </c>
      <c r="AC72" s="79"/>
      <c r="AD72" s="94"/>
      <c r="AE72" s="95" t="str">
        <f>IF(P72=0,"",IF(AD72=0,"",(AD72/P72)))</f>
        <v/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 t="str">
        <f>IF(P72=0,"",IF(AM72=0,"",(AM72/P72)))</f>
        <v/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 t="str">
        <f>IF(P72=0,"",IF(AV72=0,"",(AV72/P72)))</f>
        <v/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 t="str">
        <f>IF(P72=0,"",IF(BE72=0,"",(BE72/P72)))</f>
        <v/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 t="str">
        <f>IF(P72=0,"",IF(BN72=0,"",(BN72/P72)))</f>
        <v/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 t="str">
        <f>IF(P72=0,"",IF(BW72=0,"",(BW72/P72)))</f>
        <v/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 t="str">
        <f>IF(P72=0,"",IF(CF72=0,"",(CF72/P72)))</f>
        <v/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245</v>
      </c>
      <c r="C73" s="203"/>
      <c r="D73" s="203" t="s">
        <v>242</v>
      </c>
      <c r="E73" s="203"/>
      <c r="F73" s="203" t="s">
        <v>69</v>
      </c>
      <c r="G73" s="203"/>
      <c r="H73" s="90"/>
      <c r="I73" s="90"/>
      <c r="J73" s="188"/>
      <c r="K73" s="81">
        <v>0</v>
      </c>
      <c r="L73" s="81">
        <v>0</v>
      </c>
      <c r="M73" s="81">
        <v>0</v>
      </c>
      <c r="N73" s="91">
        <v>0</v>
      </c>
      <c r="O73" s="92">
        <v>0</v>
      </c>
      <c r="P73" s="93">
        <f>N73+O73</f>
        <v>0</v>
      </c>
      <c r="Q73" s="82" t="str">
        <f>IFERROR(P73/M73,"-")</f>
        <v>-</v>
      </c>
      <c r="R73" s="81">
        <v>0</v>
      </c>
      <c r="S73" s="81">
        <v>0</v>
      </c>
      <c r="T73" s="82" t="str">
        <f>IFERROR(S73/(O73+P73),"-")</f>
        <v>-</v>
      </c>
      <c r="U73" s="182"/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/>
      <c r="AB73" s="85"/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246</v>
      </c>
      <c r="C74" s="203"/>
      <c r="D74" s="203" t="s">
        <v>242</v>
      </c>
      <c r="E74" s="203"/>
      <c r="F74" s="203" t="s">
        <v>92</v>
      </c>
      <c r="G74" s="203"/>
      <c r="H74" s="90" t="s">
        <v>247</v>
      </c>
      <c r="I74" s="90"/>
      <c r="J74" s="188"/>
      <c r="K74" s="81">
        <v>4</v>
      </c>
      <c r="L74" s="81">
        <v>0</v>
      </c>
      <c r="M74" s="81">
        <v>15</v>
      </c>
      <c r="N74" s="91">
        <v>0</v>
      </c>
      <c r="O74" s="92">
        <v>0</v>
      </c>
      <c r="P74" s="93">
        <f>N74+O74</f>
        <v>0</v>
      </c>
      <c r="Q74" s="82">
        <f>IFERROR(P74/M74,"-")</f>
        <v>0</v>
      </c>
      <c r="R74" s="81">
        <v>0</v>
      </c>
      <c r="S74" s="81">
        <v>0</v>
      </c>
      <c r="T74" s="82" t="str">
        <f>IFERROR(S74/(O74+P74),"-")</f>
        <v>-</v>
      </c>
      <c r="U74" s="182"/>
      <c r="V74" s="84">
        <v>0</v>
      </c>
      <c r="W74" s="82" t="str">
        <f>IF(P74=0,"-",V74/P74)</f>
        <v>-</v>
      </c>
      <c r="X74" s="186">
        <v>0</v>
      </c>
      <c r="Y74" s="187" t="str">
        <f>IFERROR(X74/P74,"-")</f>
        <v>-</v>
      </c>
      <c r="Z74" s="187" t="str">
        <f>IFERROR(X74/V74,"-")</f>
        <v>-</v>
      </c>
      <c r="AA74" s="188"/>
      <c r="AB74" s="85"/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248</v>
      </c>
      <c r="C75" s="203"/>
      <c r="D75" s="203" t="s">
        <v>242</v>
      </c>
      <c r="E75" s="203"/>
      <c r="F75" s="203" t="s">
        <v>69</v>
      </c>
      <c r="G75" s="203"/>
      <c r="H75" s="90"/>
      <c r="I75" s="90"/>
      <c r="J75" s="188"/>
      <c r="K75" s="81">
        <v>2</v>
      </c>
      <c r="L75" s="81">
        <v>2</v>
      </c>
      <c r="M75" s="81">
        <v>0</v>
      </c>
      <c r="N75" s="91">
        <v>0</v>
      </c>
      <c r="O75" s="92">
        <v>0</v>
      </c>
      <c r="P75" s="93">
        <f>N75+O75</f>
        <v>0</v>
      </c>
      <c r="Q75" s="82" t="str">
        <f>IFERROR(P75/M75,"-")</f>
        <v>-</v>
      </c>
      <c r="R75" s="81">
        <v>0</v>
      </c>
      <c r="S75" s="81">
        <v>0</v>
      </c>
      <c r="T75" s="82" t="str">
        <f>IFERROR(S75/(O75+P75),"-")</f>
        <v>-</v>
      </c>
      <c r="U75" s="182"/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/>
      <c r="AB75" s="85"/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0.54166666666667</v>
      </c>
      <c r="B76" s="203" t="s">
        <v>249</v>
      </c>
      <c r="C76" s="203"/>
      <c r="D76" s="203" t="s">
        <v>250</v>
      </c>
      <c r="E76" s="203" t="s">
        <v>101</v>
      </c>
      <c r="F76" s="203" t="s">
        <v>92</v>
      </c>
      <c r="G76" s="203" t="s">
        <v>251</v>
      </c>
      <c r="H76" s="90" t="s">
        <v>252</v>
      </c>
      <c r="I76" s="204" t="s">
        <v>253</v>
      </c>
      <c r="J76" s="188">
        <v>120000</v>
      </c>
      <c r="K76" s="81">
        <v>11</v>
      </c>
      <c r="L76" s="81">
        <v>0</v>
      </c>
      <c r="M76" s="81">
        <v>41</v>
      </c>
      <c r="N76" s="91">
        <v>3</v>
      </c>
      <c r="O76" s="92">
        <v>0</v>
      </c>
      <c r="P76" s="93">
        <f>N76+O76</f>
        <v>3</v>
      </c>
      <c r="Q76" s="82">
        <f>IFERROR(P76/M76,"-")</f>
        <v>0.073170731707317</v>
      </c>
      <c r="R76" s="81">
        <v>1</v>
      </c>
      <c r="S76" s="81">
        <v>2</v>
      </c>
      <c r="T76" s="82">
        <f>IFERROR(S76/(O76+P76),"-")</f>
        <v>0.66666666666667</v>
      </c>
      <c r="U76" s="182">
        <f>IFERROR(J76/SUM(P76:P77),"-")</f>
        <v>24000</v>
      </c>
      <c r="V76" s="84">
        <v>1</v>
      </c>
      <c r="W76" s="82">
        <f>IF(P76=0,"-",V76/P76)</f>
        <v>0.33333333333333</v>
      </c>
      <c r="X76" s="186">
        <v>0</v>
      </c>
      <c r="Y76" s="187">
        <f>IFERROR(X76/P76,"-")</f>
        <v>0</v>
      </c>
      <c r="Z76" s="187">
        <f>IFERROR(X76/V76,"-")</f>
        <v>0</v>
      </c>
      <c r="AA76" s="188">
        <f>SUM(X76:X77)-SUM(J76:J77)</f>
        <v>-55000</v>
      </c>
      <c r="AB76" s="85">
        <f>SUM(X76:X77)/SUM(J76:J77)</f>
        <v>0.54166666666667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1</v>
      </c>
      <c r="BF76" s="113">
        <f>IF(P76=0,"",IF(BE76=0,"",(BE76/P76)))</f>
        <v>0.33333333333333</v>
      </c>
      <c r="BG76" s="112"/>
      <c r="BH76" s="114">
        <f>IFERROR(BG76/BE76,"-")</f>
        <v>0</v>
      </c>
      <c r="BI76" s="115"/>
      <c r="BJ76" s="116">
        <f>IFERROR(BI76/BE76,"-")</f>
        <v>0</v>
      </c>
      <c r="BK76" s="117"/>
      <c r="BL76" s="117"/>
      <c r="BM76" s="117"/>
      <c r="BN76" s="119"/>
      <c r="BO76" s="120">
        <f>IF(P76=0,"",IF(BN76=0,"",(BN76/P76)))</f>
        <v>0</v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>
        <v>2</v>
      </c>
      <c r="BX76" s="127">
        <f>IF(P76=0,"",IF(BW76=0,"",(BW76/P76)))</f>
        <v>0.66666666666667</v>
      </c>
      <c r="BY76" s="128">
        <v>1</v>
      </c>
      <c r="BZ76" s="129">
        <f>IFERROR(BY76/BW76,"-")</f>
        <v>0.5</v>
      </c>
      <c r="CA76" s="130">
        <v>30000</v>
      </c>
      <c r="CB76" s="131">
        <f>IFERROR(CA76/BW76,"-")</f>
        <v>15000</v>
      </c>
      <c r="CC76" s="132"/>
      <c r="CD76" s="132"/>
      <c r="CE76" s="132">
        <v>1</v>
      </c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0</v>
      </c>
      <c r="CQ76" s="141">
        <v>30000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254</v>
      </c>
      <c r="C77" s="203"/>
      <c r="D77" s="203" t="s">
        <v>250</v>
      </c>
      <c r="E77" s="203" t="s">
        <v>101</v>
      </c>
      <c r="F77" s="203" t="s">
        <v>69</v>
      </c>
      <c r="G77" s="203"/>
      <c r="H77" s="90"/>
      <c r="I77" s="90"/>
      <c r="J77" s="188"/>
      <c r="K77" s="81">
        <v>33</v>
      </c>
      <c r="L77" s="81">
        <v>18</v>
      </c>
      <c r="M77" s="81">
        <v>5</v>
      </c>
      <c r="N77" s="91">
        <v>2</v>
      </c>
      <c r="O77" s="92">
        <v>0</v>
      </c>
      <c r="P77" s="93">
        <f>N77+O77</f>
        <v>2</v>
      </c>
      <c r="Q77" s="82">
        <f>IFERROR(P77/M77,"-")</f>
        <v>0.4</v>
      </c>
      <c r="R77" s="81">
        <v>1</v>
      </c>
      <c r="S77" s="81">
        <v>0</v>
      </c>
      <c r="T77" s="82">
        <f>IFERROR(S77/(O77+P77),"-")</f>
        <v>0</v>
      </c>
      <c r="U77" s="182"/>
      <c r="V77" s="84">
        <v>1</v>
      </c>
      <c r="W77" s="82">
        <f>IF(P77=0,"-",V77/P77)</f>
        <v>0.5</v>
      </c>
      <c r="X77" s="186">
        <v>65000</v>
      </c>
      <c r="Y77" s="187">
        <f>IFERROR(X77/P77,"-")</f>
        <v>32500</v>
      </c>
      <c r="Z77" s="187">
        <f>IFERROR(X77/V77,"-")</f>
        <v>65000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0.5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>
        <v>1</v>
      </c>
      <c r="CG77" s="134">
        <f>IF(P77=0,"",IF(CF77=0,"",(CF77/P77)))</f>
        <v>0.5</v>
      </c>
      <c r="CH77" s="135">
        <v>1</v>
      </c>
      <c r="CI77" s="136">
        <f>IFERROR(CH77/CF77,"-")</f>
        <v>1</v>
      </c>
      <c r="CJ77" s="137">
        <v>65000</v>
      </c>
      <c r="CK77" s="138">
        <f>IFERROR(CJ77/CF77,"-")</f>
        <v>65000</v>
      </c>
      <c r="CL77" s="139"/>
      <c r="CM77" s="139"/>
      <c r="CN77" s="139">
        <v>1</v>
      </c>
      <c r="CO77" s="140">
        <v>1</v>
      </c>
      <c r="CP77" s="141">
        <v>65000</v>
      </c>
      <c r="CQ77" s="141">
        <v>65000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>
        <f>AB78</f>
        <v>0</v>
      </c>
      <c r="B78" s="203" t="s">
        <v>255</v>
      </c>
      <c r="C78" s="203"/>
      <c r="D78" s="203" t="s">
        <v>256</v>
      </c>
      <c r="E78" s="203" t="s">
        <v>257</v>
      </c>
      <c r="F78" s="203" t="s">
        <v>64</v>
      </c>
      <c r="G78" s="203" t="s">
        <v>251</v>
      </c>
      <c r="H78" s="90" t="s">
        <v>252</v>
      </c>
      <c r="I78" s="205" t="s">
        <v>258</v>
      </c>
      <c r="J78" s="188">
        <v>120000</v>
      </c>
      <c r="K78" s="81">
        <v>0</v>
      </c>
      <c r="L78" s="81">
        <v>0</v>
      </c>
      <c r="M78" s="81">
        <v>0</v>
      </c>
      <c r="N78" s="91">
        <v>3</v>
      </c>
      <c r="O78" s="92">
        <v>0</v>
      </c>
      <c r="P78" s="93">
        <f>N78+O78</f>
        <v>3</v>
      </c>
      <c r="Q78" s="82" t="str">
        <f>IFERROR(P78/M78,"-")</f>
        <v>-</v>
      </c>
      <c r="R78" s="81">
        <v>0</v>
      </c>
      <c r="S78" s="81">
        <v>0</v>
      </c>
      <c r="T78" s="82">
        <f>IFERROR(S78/(O78+P78),"-")</f>
        <v>0</v>
      </c>
      <c r="U78" s="182">
        <f>IFERROR(J78/SUM(P78:P79),"-")</f>
        <v>40000</v>
      </c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>
        <f>SUM(X78:X79)-SUM(J78:J79)</f>
        <v>-120000</v>
      </c>
      <c r="AB78" s="85">
        <f>SUM(X78:X79)/SUM(J78:J79)</f>
        <v>0</v>
      </c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3</v>
      </c>
      <c r="BO78" s="120">
        <f>IF(P78=0,"",IF(BN78=0,"",(BN78/P78)))</f>
        <v>1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259</v>
      </c>
      <c r="C79" s="203"/>
      <c r="D79" s="203" t="s">
        <v>256</v>
      </c>
      <c r="E79" s="203" t="s">
        <v>257</v>
      </c>
      <c r="F79" s="203" t="s">
        <v>69</v>
      </c>
      <c r="G79" s="203"/>
      <c r="H79" s="90"/>
      <c r="I79" s="90"/>
      <c r="J79" s="188"/>
      <c r="K79" s="81">
        <v>17</v>
      </c>
      <c r="L79" s="81">
        <v>11</v>
      </c>
      <c r="M79" s="81">
        <v>0</v>
      </c>
      <c r="N79" s="91">
        <v>0</v>
      </c>
      <c r="O79" s="92">
        <v>0</v>
      </c>
      <c r="P79" s="93">
        <f>N79+O79</f>
        <v>0</v>
      </c>
      <c r="Q79" s="82" t="str">
        <f>IFERROR(P79/M79,"-")</f>
        <v>-</v>
      </c>
      <c r="R79" s="81">
        <v>0</v>
      </c>
      <c r="S79" s="81">
        <v>0</v>
      </c>
      <c r="T79" s="82" t="str">
        <f>IFERROR(S79/(O79+P79),"-")</f>
        <v>-</v>
      </c>
      <c r="U79" s="182"/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/>
      <c r="AB79" s="85"/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>
        <f>AB80</f>
        <v>0</v>
      </c>
      <c r="B80" s="203" t="s">
        <v>260</v>
      </c>
      <c r="C80" s="203"/>
      <c r="D80" s="203" t="s">
        <v>261</v>
      </c>
      <c r="E80" s="203" t="s">
        <v>262</v>
      </c>
      <c r="F80" s="203" t="s">
        <v>64</v>
      </c>
      <c r="G80" s="203" t="s">
        <v>129</v>
      </c>
      <c r="H80" s="90" t="s">
        <v>252</v>
      </c>
      <c r="I80" s="204" t="s">
        <v>253</v>
      </c>
      <c r="J80" s="188">
        <v>150000</v>
      </c>
      <c r="K80" s="81">
        <v>0</v>
      </c>
      <c r="L80" s="81">
        <v>0</v>
      </c>
      <c r="M80" s="81">
        <v>0</v>
      </c>
      <c r="N80" s="91">
        <v>11</v>
      </c>
      <c r="O80" s="92">
        <v>0</v>
      </c>
      <c r="P80" s="93">
        <f>N80+O80</f>
        <v>11</v>
      </c>
      <c r="Q80" s="82" t="str">
        <f>IFERROR(P80/M80,"-")</f>
        <v>-</v>
      </c>
      <c r="R80" s="81">
        <v>0</v>
      </c>
      <c r="S80" s="81">
        <v>0</v>
      </c>
      <c r="T80" s="82">
        <f>IFERROR(S80/(O80+P80),"-")</f>
        <v>0</v>
      </c>
      <c r="U80" s="182">
        <f>IFERROR(J80/SUM(P80:P81),"-")</f>
        <v>13636.363636364</v>
      </c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>
        <f>SUM(X80:X81)-SUM(J80:J81)</f>
        <v>-150000</v>
      </c>
      <c r="AB80" s="85">
        <f>SUM(X80:X81)/SUM(J80:J81)</f>
        <v>0</v>
      </c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>
        <v>1</v>
      </c>
      <c r="AN80" s="101">
        <f>IF(P80=0,"",IF(AM80=0,"",(AM80/P80)))</f>
        <v>0.090909090909091</v>
      </c>
      <c r="AO80" s="100"/>
      <c r="AP80" s="102">
        <f>IFERROR(AP80/AM80,"-")</f>
        <v>0</v>
      </c>
      <c r="AQ80" s="103"/>
      <c r="AR80" s="104">
        <f>IFERROR(AQ80/AM80,"-")</f>
        <v>0</v>
      </c>
      <c r="AS80" s="105"/>
      <c r="AT80" s="105"/>
      <c r="AU80" s="105"/>
      <c r="AV80" s="106">
        <v>1</v>
      </c>
      <c r="AW80" s="107">
        <f>IF(P80=0,"",IF(AV80=0,"",(AV80/P80)))</f>
        <v>0.090909090909091</v>
      </c>
      <c r="AX80" s="106"/>
      <c r="AY80" s="108">
        <f>IFERROR(AX80/AV80,"-")</f>
        <v>0</v>
      </c>
      <c r="AZ80" s="109"/>
      <c r="BA80" s="110">
        <f>IFERROR(AZ80/AV80,"-")</f>
        <v>0</v>
      </c>
      <c r="BB80" s="111"/>
      <c r="BC80" s="111"/>
      <c r="BD80" s="111"/>
      <c r="BE80" s="112">
        <v>1</v>
      </c>
      <c r="BF80" s="113">
        <f>IF(P80=0,"",IF(BE80=0,"",(BE80/P80)))</f>
        <v>0.090909090909091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>
        <v>5</v>
      </c>
      <c r="BO80" s="120">
        <f>IF(P80=0,"",IF(BN80=0,"",(BN80/P80)))</f>
        <v>0.45454545454545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3</v>
      </c>
      <c r="BX80" s="127">
        <f>IF(P80=0,"",IF(BW80=0,"",(BW80/P80)))</f>
        <v>0.27272727272727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263</v>
      </c>
      <c r="C81" s="203"/>
      <c r="D81" s="203" t="s">
        <v>261</v>
      </c>
      <c r="E81" s="203" t="s">
        <v>262</v>
      </c>
      <c r="F81" s="203" t="s">
        <v>69</v>
      </c>
      <c r="G81" s="203"/>
      <c r="H81" s="90"/>
      <c r="I81" s="90"/>
      <c r="J81" s="188"/>
      <c r="K81" s="81">
        <v>20</v>
      </c>
      <c r="L81" s="81">
        <v>12</v>
      </c>
      <c r="M81" s="81">
        <v>14</v>
      </c>
      <c r="N81" s="91">
        <v>0</v>
      </c>
      <c r="O81" s="92">
        <v>0</v>
      </c>
      <c r="P81" s="93">
        <f>N81+O81</f>
        <v>0</v>
      </c>
      <c r="Q81" s="82">
        <f>IFERROR(P81/M81,"-")</f>
        <v>0</v>
      </c>
      <c r="R81" s="81">
        <v>0</v>
      </c>
      <c r="S81" s="81">
        <v>0</v>
      </c>
      <c r="T81" s="82" t="str">
        <f>IFERROR(S81/(O81+P81),"-")</f>
        <v>-</v>
      </c>
      <c r="U81" s="182"/>
      <c r="V81" s="84">
        <v>0</v>
      </c>
      <c r="W81" s="82" t="str">
        <f>IF(P81=0,"-",V81/P81)</f>
        <v>-</v>
      </c>
      <c r="X81" s="186">
        <v>0</v>
      </c>
      <c r="Y81" s="187" t="str">
        <f>IFERROR(X81/P81,"-")</f>
        <v>-</v>
      </c>
      <c r="Z81" s="187" t="str">
        <f>IFERROR(X81/V81,"-")</f>
        <v>-</v>
      </c>
      <c r="AA81" s="188"/>
      <c r="AB81" s="85"/>
      <c r="AC81" s="79"/>
      <c r="AD81" s="94"/>
      <c r="AE81" s="95" t="str">
        <f>IF(P81=0,"",IF(AD81=0,"",(AD81/P81)))</f>
        <v/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 t="str">
        <f>IF(P81=0,"",IF(AM81=0,"",(AM81/P81)))</f>
        <v/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 t="str">
        <f>IF(P81=0,"",IF(AV81=0,"",(AV81/P81)))</f>
        <v/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 t="str">
        <f>IF(P81=0,"",IF(BE81=0,"",(BE81/P81)))</f>
        <v/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/>
      <c r="BO81" s="120" t="str">
        <f>IF(P81=0,"",IF(BN81=0,"",(BN81/P81)))</f>
        <v/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/>
      <c r="BX81" s="127" t="str">
        <f>IF(P81=0,"",IF(BW81=0,"",(BW81/P81)))</f>
        <v/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 t="str">
        <f>IF(P81=0,"",IF(CF81=0,"",(CF81/P81)))</f>
        <v/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>
        <f>AB82</f>
        <v>0.33333333333333</v>
      </c>
      <c r="B82" s="203" t="s">
        <v>264</v>
      </c>
      <c r="C82" s="203"/>
      <c r="D82" s="203" t="s">
        <v>265</v>
      </c>
      <c r="E82" s="203" t="s">
        <v>266</v>
      </c>
      <c r="F82" s="203" t="s">
        <v>64</v>
      </c>
      <c r="G82" s="203" t="s">
        <v>129</v>
      </c>
      <c r="H82" s="90" t="s">
        <v>252</v>
      </c>
      <c r="I82" s="204" t="s">
        <v>226</v>
      </c>
      <c r="J82" s="188">
        <v>150000</v>
      </c>
      <c r="K82" s="81">
        <v>0</v>
      </c>
      <c r="L82" s="81">
        <v>0</v>
      </c>
      <c r="M82" s="81">
        <v>0</v>
      </c>
      <c r="N82" s="91">
        <v>5</v>
      </c>
      <c r="O82" s="92">
        <v>0</v>
      </c>
      <c r="P82" s="93">
        <f>N82+O82</f>
        <v>5</v>
      </c>
      <c r="Q82" s="82" t="str">
        <f>IFERROR(P82/M82,"-")</f>
        <v>-</v>
      </c>
      <c r="R82" s="81">
        <v>1</v>
      </c>
      <c r="S82" s="81">
        <v>0</v>
      </c>
      <c r="T82" s="82">
        <f>IFERROR(S82/(O82+P82),"-")</f>
        <v>0</v>
      </c>
      <c r="U82" s="182">
        <f>IFERROR(J82/SUM(P82:P83),"-")</f>
        <v>30000</v>
      </c>
      <c r="V82" s="84">
        <v>1</v>
      </c>
      <c r="W82" s="82">
        <f>IF(P82=0,"-",V82/P82)</f>
        <v>0.2</v>
      </c>
      <c r="X82" s="186">
        <v>50000</v>
      </c>
      <c r="Y82" s="187">
        <f>IFERROR(X82/P82,"-")</f>
        <v>10000</v>
      </c>
      <c r="Z82" s="187">
        <f>IFERROR(X82/V82,"-")</f>
        <v>50000</v>
      </c>
      <c r="AA82" s="188">
        <f>SUM(X82:X83)-SUM(J82:J83)</f>
        <v>-100000</v>
      </c>
      <c r="AB82" s="85">
        <f>SUM(X82:X83)/SUM(J82:J83)</f>
        <v>0.33333333333333</v>
      </c>
      <c r="AC82" s="79"/>
      <c r="AD82" s="94">
        <v>1</v>
      </c>
      <c r="AE82" s="95">
        <f>IF(P82=0,"",IF(AD82=0,"",(AD82/P82)))</f>
        <v>0.2</v>
      </c>
      <c r="AF82" s="94"/>
      <c r="AG82" s="96">
        <f>IFERROR(AF82/AD82,"-")</f>
        <v>0</v>
      </c>
      <c r="AH82" s="97"/>
      <c r="AI82" s="98">
        <f>IFERROR(AH82/AD82,"-")</f>
        <v>0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3</v>
      </c>
      <c r="BO82" s="120">
        <f>IF(P82=0,"",IF(BN82=0,"",(BN82/P82)))</f>
        <v>0.6</v>
      </c>
      <c r="BP82" s="121">
        <v>1</v>
      </c>
      <c r="BQ82" s="122">
        <f>IFERROR(BP82/BN82,"-")</f>
        <v>0.33333333333333</v>
      </c>
      <c r="BR82" s="123">
        <v>75000</v>
      </c>
      <c r="BS82" s="124">
        <f>IFERROR(BR82/BN82,"-")</f>
        <v>25000</v>
      </c>
      <c r="BT82" s="125"/>
      <c r="BU82" s="125"/>
      <c r="BV82" s="125">
        <v>1</v>
      </c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>
        <v>1</v>
      </c>
      <c r="CG82" s="134">
        <f>IF(P82=0,"",IF(CF82=0,"",(CF82/P82)))</f>
        <v>0.2</v>
      </c>
      <c r="CH82" s="135"/>
      <c r="CI82" s="136">
        <f>IFERROR(CH82/CF82,"-")</f>
        <v>0</v>
      </c>
      <c r="CJ82" s="137"/>
      <c r="CK82" s="138">
        <f>IFERROR(CJ82/CF82,"-")</f>
        <v>0</v>
      </c>
      <c r="CL82" s="139"/>
      <c r="CM82" s="139"/>
      <c r="CN82" s="139"/>
      <c r="CO82" s="140">
        <v>1</v>
      </c>
      <c r="CP82" s="141">
        <v>50000</v>
      </c>
      <c r="CQ82" s="141">
        <v>75000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267</v>
      </c>
      <c r="C83" s="203"/>
      <c r="D83" s="203" t="s">
        <v>265</v>
      </c>
      <c r="E83" s="203" t="s">
        <v>266</v>
      </c>
      <c r="F83" s="203" t="s">
        <v>69</v>
      </c>
      <c r="G83" s="203"/>
      <c r="H83" s="90"/>
      <c r="I83" s="90"/>
      <c r="J83" s="188"/>
      <c r="K83" s="81">
        <v>10</v>
      </c>
      <c r="L83" s="81">
        <v>8</v>
      </c>
      <c r="M83" s="81">
        <v>0</v>
      </c>
      <c r="N83" s="91">
        <v>0</v>
      </c>
      <c r="O83" s="92">
        <v>0</v>
      </c>
      <c r="P83" s="93">
        <f>N83+O83</f>
        <v>0</v>
      </c>
      <c r="Q83" s="82" t="str">
        <f>IFERROR(P83/M83,"-")</f>
        <v>-</v>
      </c>
      <c r="R83" s="81">
        <v>0</v>
      </c>
      <c r="S83" s="81">
        <v>0</v>
      </c>
      <c r="T83" s="82" t="str">
        <f>IFERROR(S83/(O83+P83),"-")</f>
        <v>-</v>
      </c>
      <c r="U83" s="182"/>
      <c r="V83" s="84">
        <v>0</v>
      </c>
      <c r="W83" s="82" t="str">
        <f>IF(P83=0,"-",V83/P83)</f>
        <v>-</v>
      </c>
      <c r="X83" s="186">
        <v>0</v>
      </c>
      <c r="Y83" s="187" t="str">
        <f>IFERROR(X83/P83,"-")</f>
        <v>-</v>
      </c>
      <c r="Z83" s="187" t="str">
        <f>IFERROR(X83/V83,"-")</f>
        <v>-</v>
      </c>
      <c r="AA83" s="188"/>
      <c r="AB83" s="85"/>
      <c r="AC83" s="79"/>
      <c r="AD83" s="94"/>
      <c r="AE83" s="95" t="str">
        <f>IF(P83=0,"",IF(AD83=0,"",(AD83/P83)))</f>
        <v/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 t="str">
        <f>IF(P83=0,"",IF(AM83=0,"",(AM83/P83)))</f>
        <v/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 t="str">
        <f>IF(P83=0,"",IF(AV83=0,"",(AV83/P83)))</f>
        <v/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 t="str">
        <f>IF(P83=0,"",IF(BE83=0,"",(BE83/P83)))</f>
        <v/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 t="str">
        <f>IF(P83=0,"",IF(BN83=0,"",(BN83/P83)))</f>
        <v/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 t="str">
        <f>IF(P83=0,"",IF(BW83=0,"",(BW83/P83)))</f>
        <v/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 t="str">
        <f>IF(P83=0,"",IF(CF83=0,"",(CF83/P83)))</f>
        <v/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>
        <f>AB84</f>
        <v>0</v>
      </c>
      <c r="B84" s="203" t="s">
        <v>268</v>
      </c>
      <c r="C84" s="203"/>
      <c r="D84" s="203" t="s">
        <v>62</v>
      </c>
      <c r="E84" s="203" t="s">
        <v>63</v>
      </c>
      <c r="F84" s="203" t="s">
        <v>64</v>
      </c>
      <c r="G84" s="203" t="s">
        <v>65</v>
      </c>
      <c r="H84" s="90" t="s">
        <v>269</v>
      </c>
      <c r="I84" s="204" t="s">
        <v>253</v>
      </c>
      <c r="J84" s="188">
        <v>150000</v>
      </c>
      <c r="K84" s="81">
        <v>0</v>
      </c>
      <c r="L84" s="81">
        <v>0</v>
      </c>
      <c r="M84" s="81">
        <v>0</v>
      </c>
      <c r="N84" s="91">
        <v>2</v>
      </c>
      <c r="O84" s="92">
        <v>0</v>
      </c>
      <c r="P84" s="93">
        <f>N84+O84</f>
        <v>2</v>
      </c>
      <c r="Q84" s="82" t="str">
        <f>IFERROR(P84/M84,"-")</f>
        <v>-</v>
      </c>
      <c r="R84" s="81">
        <v>0</v>
      </c>
      <c r="S84" s="81">
        <v>1</v>
      </c>
      <c r="T84" s="82">
        <f>IFERROR(S84/(O84+P84),"-")</f>
        <v>0.5</v>
      </c>
      <c r="U84" s="182">
        <f>IFERROR(J84/SUM(P84:P85),"-")</f>
        <v>50000</v>
      </c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>
        <f>SUM(X84:X85)-SUM(J84:J85)</f>
        <v>-150000</v>
      </c>
      <c r="AB84" s="85">
        <f>SUM(X84:X85)/SUM(J84:J85)</f>
        <v>0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1</v>
      </c>
      <c r="BF84" s="113">
        <f>IF(P84=0,"",IF(BE84=0,"",(BE84/P84)))</f>
        <v>0.5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/>
      <c r="BO84" s="120">
        <f>IF(P84=0,"",IF(BN84=0,"",(BN84/P84)))</f>
        <v>0</v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>
        <v>1</v>
      </c>
      <c r="BX84" s="127">
        <f>IF(P84=0,"",IF(BW84=0,"",(BW84/P84)))</f>
        <v>0.5</v>
      </c>
      <c r="BY84" s="128"/>
      <c r="BZ84" s="129">
        <f>IFERROR(BY84/BW84,"-")</f>
        <v>0</v>
      </c>
      <c r="CA84" s="130"/>
      <c r="CB84" s="131">
        <f>IFERROR(CA84/BW84,"-")</f>
        <v>0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270</v>
      </c>
      <c r="C85" s="203"/>
      <c r="D85" s="203" t="s">
        <v>62</v>
      </c>
      <c r="E85" s="203" t="s">
        <v>63</v>
      </c>
      <c r="F85" s="203" t="s">
        <v>69</v>
      </c>
      <c r="G85" s="203"/>
      <c r="H85" s="90"/>
      <c r="I85" s="90"/>
      <c r="J85" s="188"/>
      <c r="K85" s="81">
        <v>10</v>
      </c>
      <c r="L85" s="81">
        <v>7</v>
      </c>
      <c r="M85" s="81">
        <v>7</v>
      </c>
      <c r="N85" s="91">
        <v>1</v>
      </c>
      <c r="O85" s="92">
        <v>0</v>
      </c>
      <c r="P85" s="93">
        <f>N85+O85</f>
        <v>1</v>
      </c>
      <c r="Q85" s="82">
        <f>IFERROR(P85/M85,"-")</f>
        <v>0.14285714285714</v>
      </c>
      <c r="R85" s="81">
        <v>0</v>
      </c>
      <c r="S85" s="81">
        <v>0</v>
      </c>
      <c r="T85" s="82">
        <f>IFERROR(S85/(O85+P85),"-")</f>
        <v>0</v>
      </c>
      <c r="U85" s="182"/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>
        <v>1</v>
      </c>
      <c r="BF85" s="113">
        <f>IF(P85=0,"",IF(BE85=0,"",(BE85/P85)))</f>
        <v>1</v>
      </c>
      <c r="BG85" s="112"/>
      <c r="BH85" s="114">
        <f>IFERROR(BG85/BE85,"-")</f>
        <v>0</v>
      </c>
      <c r="BI85" s="115"/>
      <c r="BJ85" s="116">
        <f>IFERROR(BI85/BE85,"-")</f>
        <v>0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>
        <f>AB86</f>
        <v>3.7666666666667</v>
      </c>
      <c r="B86" s="203" t="s">
        <v>271</v>
      </c>
      <c r="C86" s="203"/>
      <c r="D86" s="203" t="s">
        <v>97</v>
      </c>
      <c r="E86" s="203" t="s">
        <v>98</v>
      </c>
      <c r="F86" s="203" t="s">
        <v>92</v>
      </c>
      <c r="G86" s="203" t="s">
        <v>65</v>
      </c>
      <c r="H86" s="90" t="s">
        <v>269</v>
      </c>
      <c r="I86" s="204" t="s">
        <v>226</v>
      </c>
      <c r="J86" s="188">
        <v>150000</v>
      </c>
      <c r="K86" s="81">
        <v>10</v>
      </c>
      <c r="L86" s="81">
        <v>0</v>
      </c>
      <c r="M86" s="81">
        <v>45</v>
      </c>
      <c r="N86" s="91">
        <v>2</v>
      </c>
      <c r="O86" s="92">
        <v>0</v>
      </c>
      <c r="P86" s="93">
        <f>N86+O86</f>
        <v>2</v>
      </c>
      <c r="Q86" s="82">
        <f>IFERROR(P86/M86,"-")</f>
        <v>0.044444444444444</v>
      </c>
      <c r="R86" s="81">
        <v>0</v>
      </c>
      <c r="S86" s="81">
        <v>0</v>
      </c>
      <c r="T86" s="82">
        <f>IFERROR(S86/(O86+P86),"-")</f>
        <v>0</v>
      </c>
      <c r="U86" s="182">
        <f>IFERROR(J86/SUM(P86:P87),"-")</f>
        <v>30000</v>
      </c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>
        <f>SUM(X86:X87)-SUM(J86:J87)</f>
        <v>415000</v>
      </c>
      <c r="AB86" s="85">
        <f>SUM(X86:X87)/SUM(J86:J87)</f>
        <v>3.7666666666667</v>
      </c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>
        <f>IF(P86=0,"",IF(BE86=0,"",(BE86/P86)))</f>
        <v>0</v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>
        <v>1</v>
      </c>
      <c r="BO86" s="120">
        <f>IF(P86=0,"",IF(BN86=0,"",(BN86/P86)))</f>
        <v>0.5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>
        <v>1</v>
      </c>
      <c r="CG86" s="134">
        <f>IF(P86=0,"",IF(CF86=0,"",(CF86/P86)))</f>
        <v>0.5</v>
      </c>
      <c r="CH86" s="135">
        <v>1</v>
      </c>
      <c r="CI86" s="136">
        <f>IFERROR(CH86/CF86,"-")</f>
        <v>1</v>
      </c>
      <c r="CJ86" s="137">
        <v>25000</v>
      </c>
      <c r="CK86" s="138">
        <f>IFERROR(CJ86/CF86,"-")</f>
        <v>25000</v>
      </c>
      <c r="CL86" s="139"/>
      <c r="CM86" s="139"/>
      <c r="CN86" s="139">
        <v>1</v>
      </c>
      <c r="CO86" s="140">
        <v>0</v>
      </c>
      <c r="CP86" s="141">
        <v>0</v>
      </c>
      <c r="CQ86" s="141">
        <v>25000</v>
      </c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272</v>
      </c>
      <c r="C87" s="203"/>
      <c r="D87" s="203" t="s">
        <v>97</v>
      </c>
      <c r="E87" s="203" t="s">
        <v>98</v>
      </c>
      <c r="F87" s="203" t="s">
        <v>69</v>
      </c>
      <c r="G87" s="203"/>
      <c r="H87" s="90"/>
      <c r="I87" s="90"/>
      <c r="J87" s="188"/>
      <c r="K87" s="81">
        <v>25</v>
      </c>
      <c r="L87" s="81">
        <v>11</v>
      </c>
      <c r="M87" s="81">
        <v>17</v>
      </c>
      <c r="N87" s="91">
        <v>3</v>
      </c>
      <c r="O87" s="92">
        <v>0</v>
      </c>
      <c r="P87" s="93">
        <f>N87+O87</f>
        <v>3</v>
      </c>
      <c r="Q87" s="82">
        <f>IFERROR(P87/M87,"-")</f>
        <v>0.17647058823529</v>
      </c>
      <c r="R87" s="81">
        <v>2</v>
      </c>
      <c r="S87" s="81">
        <v>1</v>
      </c>
      <c r="T87" s="82">
        <f>IFERROR(S87/(O87+P87),"-")</f>
        <v>0.33333333333333</v>
      </c>
      <c r="U87" s="182"/>
      <c r="V87" s="84">
        <v>1</v>
      </c>
      <c r="W87" s="82">
        <f>IF(P87=0,"-",V87/P87)</f>
        <v>0.33333333333333</v>
      </c>
      <c r="X87" s="186">
        <v>565000</v>
      </c>
      <c r="Y87" s="187">
        <f>IFERROR(X87/P87,"-")</f>
        <v>188333.33333333</v>
      </c>
      <c r="Z87" s="187">
        <f>IFERROR(X87/V87,"-")</f>
        <v>565000</v>
      </c>
      <c r="AA87" s="188"/>
      <c r="AB87" s="85"/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>
        <v>1</v>
      </c>
      <c r="AN87" s="101">
        <f>IF(P87=0,"",IF(AM87=0,"",(AM87/P87)))</f>
        <v>0.33333333333333</v>
      </c>
      <c r="AO87" s="100"/>
      <c r="AP87" s="102">
        <f>IFERROR(AP87/AM87,"-")</f>
        <v>0</v>
      </c>
      <c r="AQ87" s="103"/>
      <c r="AR87" s="104">
        <f>IFERROR(AQ87/AM87,"-")</f>
        <v>0</v>
      </c>
      <c r="AS87" s="105"/>
      <c r="AT87" s="105"/>
      <c r="AU87" s="105"/>
      <c r="AV87" s="106"/>
      <c r="AW87" s="107">
        <f>IF(P87=0,"",IF(AV87=0,"",(AV87/P87)))</f>
        <v>0</v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>
        <f>IF(P87=0,"",IF(BE87=0,"",(BE87/P87)))</f>
        <v>0</v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>
        <f>IF(P87=0,"",IF(BN87=0,"",(BN87/P87)))</f>
        <v>0</v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>
        <v>2</v>
      </c>
      <c r="BX87" s="127">
        <f>IF(P87=0,"",IF(BW87=0,"",(BW87/P87)))</f>
        <v>0.66666666666667</v>
      </c>
      <c r="BY87" s="128">
        <v>2</v>
      </c>
      <c r="BZ87" s="129">
        <f>IFERROR(BY87/BW87,"-")</f>
        <v>1</v>
      </c>
      <c r="CA87" s="130">
        <v>769000</v>
      </c>
      <c r="CB87" s="131">
        <f>IFERROR(CA87/BW87,"-")</f>
        <v>384500</v>
      </c>
      <c r="CC87" s="132"/>
      <c r="CD87" s="132"/>
      <c r="CE87" s="132">
        <v>2</v>
      </c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1</v>
      </c>
      <c r="CP87" s="141">
        <v>565000</v>
      </c>
      <c r="CQ87" s="141">
        <v>549000</v>
      </c>
      <c r="CR87" s="141"/>
      <c r="CS87" s="142" t="str">
        <f>IF(AND(CQ87=0,CR87=0),"",IF(AND(CQ87&lt;=100000,CR87&lt;=100000),"",IF(CQ87/CP87&gt;0.7,"男高",IF(CR87/CP87&gt;0.7,"女高",""))))</f>
        <v>男高</v>
      </c>
    </row>
    <row r="88" spans="1:98">
      <c r="A88" s="30"/>
      <c r="B88" s="87"/>
      <c r="C88" s="88"/>
      <c r="D88" s="88"/>
      <c r="E88" s="88"/>
      <c r="F88" s="89"/>
      <c r="G88" s="90"/>
      <c r="H88" s="90"/>
      <c r="I88" s="90"/>
      <c r="J88" s="192"/>
      <c r="K88" s="34"/>
      <c r="L88" s="34"/>
      <c r="M88" s="31"/>
      <c r="N88" s="23"/>
      <c r="O88" s="23"/>
      <c r="P88" s="23"/>
      <c r="Q88" s="33"/>
      <c r="R88" s="32"/>
      <c r="S88" s="23"/>
      <c r="T88" s="32"/>
      <c r="U88" s="183"/>
      <c r="V88" s="25"/>
      <c r="W88" s="25"/>
      <c r="X88" s="189"/>
      <c r="Y88" s="189"/>
      <c r="Z88" s="189"/>
      <c r="AA88" s="189"/>
      <c r="AB88" s="33"/>
      <c r="AC88" s="59"/>
      <c r="AD88" s="63"/>
      <c r="AE88" s="64"/>
      <c r="AF88" s="63"/>
      <c r="AG88" s="67"/>
      <c r="AH88" s="68"/>
      <c r="AI88" s="69"/>
      <c r="AJ88" s="70"/>
      <c r="AK88" s="70"/>
      <c r="AL88" s="70"/>
      <c r="AM88" s="63"/>
      <c r="AN88" s="64"/>
      <c r="AO88" s="63"/>
      <c r="AP88" s="67"/>
      <c r="AQ88" s="68"/>
      <c r="AR88" s="69"/>
      <c r="AS88" s="70"/>
      <c r="AT88" s="70"/>
      <c r="AU88" s="70"/>
      <c r="AV88" s="63"/>
      <c r="AW88" s="64"/>
      <c r="AX88" s="63"/>
      <c r="AY88" s="67"/>
      <c r="AZ88" s="68"/>
      <c r="BA88" s="69"/>
      <c r="BB88" s="70"/>
      <c r="BC88" s="70"/>
      <c r="BD88" s="70"/>
      <c r="BE88" s="63"/>
      <c r="BF88" s="64"/>
      <c r="BG88" s="63"/>
      <c r="BH88" s="67"/>
      <c r="BI88" s="68"/>
      <c r="BJ88" s="69"/>
      <c r="BK88" s="70"/>
      <c r="BL88" s="70"/>
      <c r="BM88" s="70"/>
      <c r="BN88" s="65"/>
      <c r="BO88" s="66"/>
      <c r="BP88" s="63"/>
      <c r="BQ88" s="67"/>
      <c r="BR88" s="68"/>
      <c r="BS88" s="69"/>
      <c r="BT88" s="70"/>
      <c r="BU88" s="70"/>
      <c r="BV88" s="70"/>
      <c r="BW88" s="65"/>
      <c r="BX88" s="66"/>
      <c r="BY88" s="63"/>
      <c r="BZ88" s="67"/>
      <c r="CA88" s="68"/>
      <c r="CB88" s="69"/>
      <c r="CC88" s="70"/>
      <c r="CD88" s="70"/>
      <c r="CE88" s="70"/>
      <c r="CF88" s="65"/>
      <c r="CG88" s="66"/>
      <c r="CH88" s="63"/>
      <c r="CI88" s="67"/>
      <c r="CJ88" s="68"/>
      <c r="CK88" s="69"/>
      <c r="CL88" s="70"/>
      <c r="CM88" s="70"/>
      <c r="CN88" s="70"/>
      <c r="CO88" s="71"/>
      <c r="CP88" s="68"/>
      <c r="CQ88" s="68"/>
      <c r="CR88" s="68"/>
      <c r="CS88" s="72"/>
    </row>
    <row r="89" spans="1:98">
      <c r="A89" s="30"/>
      <c r="B89" s="37"/>
      <c r="C89" s="21"/>
      <c r="D89" s="21"/>
      <c r="E89" s="21"/>
      <c r="F89" s="22"/>
      <c r="G89" s="36"/>
      <c r="H89" s="36"/>
      <c r="I89" s="75"/>
      <c r="J89" s="193"/>
      <c r="K89" s="34"/>
      <c r="L89" s="34"/>
      <c r="M89" s="31"/>
      <c r="N89" s="23"/>
      <c r="O89" s="23"/>
      <c r="P89" s="23"/>
      <c r="Q89" s="33"/>
      <c r="R89" s="32"/>
      <c r="S89" s="23"/>
      <c r="T89" s="32"/>
      <c r="U89" s="183"/>
      <c r="V89" s="25"/>
      <c r="W89" s="25"/>
      <c r="X89" s="189"/>
      <c r="Y89" s="189"/>
      <c r="Z89" s="189"/>
      <c r="AA89" s="189"/>
      <c r="AB89" s="33"/>
      <c r="AC89" s="61"/>
      <c r="AD89" s="63"/>
      <c r="AE89" s="64"/>
      <c r="AF89" s="63"/>
      <c r="AG89" s="67"/>
      <c r="AH89" s="68"/>
      <c r="AI89" s="69"/>
      <c r="AJ89" s="70"/>
      <c r="AK89" s="70"/>
      <c r="AL89" s="70"/>
      <c r="AM89" s="63"/>
      <c r="AN89" s="64"/>
      <c r="AO89" s="63"/>
      <c r="AP89" s="67"/>
      <c r="AQ89" s="68"/>
      <c r="AR89" s="69"/>
      <c r="AS89" s="70"/>
      <c r="AT89" s="70"/>
      <c r="AU89" s="70"/>
      <c r="AV89" s="63"/>
      <c r="AW89" s="64"/>
      <c r="AX89" s="63"/>
      <c r="AY89" s="67"/>
      <c r="AZ89" s="68"/>
      <c r="BA89" s="69"/>
      <c r="BB89" s="70"/>
      <c r="BC89" s="70"/>
      <c r="BD89" s="70"/>
      <c r="BE89" s="63"/>
      <c r="BF89" s="64"/>
      <c r="BG89" s="63"/>
      <c r="BH89" s="67"/>
      <c r="BI89" s="68"/>
      <c r="BJ89" s="69"/>
      <c r="BK89" s="70"/>
      <c r="BL89" s="70"/>
      <c r="BM89" s="70"/>
      <c r="BN89" s="65"/>
      <c r="BO89" s="66"/>
      <c r="BP89" s="63"/>
      <c r="BQ89" s="67"/>
      <c r="BR89" s="68"/>
      <c r="BS89" s="69"/>
      <c r="BT89" s="70"/>
      <c r="BU89" s="70"/>
      <c r="BV89" s="70"/>
      <c r="BW89" s="65"/>
      <c r="BX89" s="66"/>
      <c r="BY89" s="63"/>
      <c r="BZ89" s="67"/>
      <c r="CA89" s="68"/>
      <c r="CB89" s="69"/>
      <c r="CC89" s="70"/>
      <c r="CD89" s="70"/>
      <c r="CE89" s="70"/>
      <c r="CF89" s="65"/>
      <c r="CG89" s="66"/>
      <c r="CH89" s="63"/>
      <c r="CI89" s="67"/>
      <c r="CJ89" s="68"/>
      <c r="CK89" s="69"/>
      <c r="CL89" s="70"/>
      <c r="CM89" s="70"/>
      <c r="CN89" s="70"/>
      <c r="CO89" s="71"/>
      <c r="CP89" s="68"/>
      <c r="CQ89" s="68"/>
      <c r="CR89" s="68"/>
      <c r="CS89" s="72"/>
    </row>
    <row r="90" spans="1:98">
      <c r="A90" s="19">
        <f>AB90</f>
        <v>0.62897</v>
      </c>
      <c r="B90" s="39"/>
      <c r="C90" s="39"/>
      <c r="D90" s="39"/>
      <c r="E90" s="39"/>
      <c r="F90" s="39"/>
      <c r="G90" s="40" t="s">
        <v>273</v>
      </c>
      <c r="H90" s="40"/>
      <c r="I90" s="40"/>
      <c r="J90" s="190">
        <f>SUM(J6:J89)</f>
        <v>3000000</v>
      </c>
      <c r="K90" s="41">
        <f>SUM(K6:K89)</f>
        <v>572</v>
      </c>
      <c r="L90" s="41">
        <f>SUM(L6:L89)</f>
        <v>282</v>
      </c>
      <c r="M90" s="41">
        <f>SUM(M6:M89)</f>
        <v>552</v>
      </c>
      <c r="N90" s="41">
        <f>SUM(N6:N89)</f>
        <v>165</v>
      </c>
      <c r="O90" s="41">
        <f>SUM(O6:O89)</f>
        <v>2</v>
      </c>
      <c r="P90" s="41">
        <f>SUM(P6:P89)</f>
        <v>167</v>
      </c>
      <c r="Q90" s="42">
        <f>IFERROR(P90/M90,"-")</f>
        <v>0.30253623188406</v>
      </c>
      <c r="R90" s="78">
        <f>SUM(R6:R89)</f>
        <v>16</v>
      </c>
      <c r="S90" s="78">
        <f>SUM(S6:S89)</f>
        <v>27</v>
      </c>
      <c r="T90" s="42">
        <f>IFERROR(R90/P90,"-")</f>
        <v>0.095808383233533</v>
      </c>
      <c r="U90" s="184">
        <f>IFERROR(J90/P90,"-")</f>
        <v>17964.071856287</v>
      </c>
      <c r="V90" s="44">
        <f>SUM(V6:V89)</f>
        <v>23</v>
      </c>
      <c r="W90" s="42">
        <f>IFERROR(V90/P90,"-")</f>
        <v>0.1377245508982</v>
      </c>
      <c r="X90" s="190">
        <f>SUM(X6:X89)</f>
        <v>1886910</v>
      </c>
      <c r="Y90" s="190">
        <f>IFERROR(X90/P90,"-")</f>
        <v>11298.862275449</v>
      </c>
      <c r="Z90" s="190">
        <f>IFERROR(X90/V90,"-")</f>
        <v>82039.565217391</v>
      </c>
      <c r="AA90" s="190">
        <f>X90-J90</f>
        <v>-1113090</v>
      </c>
      <c r="AB90" s="47">
        <f>X90/J90</f>
        <v>0.62897</v>
      </c>
      <c r="AC90" s="60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55"/>
    <mergeCell ref="J42:J55"/>
    <mergeCell ref="U42:U55"/>
    <mergeCell ref="AA42:AA55"/>
    <mergeCell ref="AB42:AB55"/>
    <mergeCell ref="A56:A71"/>
    <mergeCell ref="J56:J71"/>
    <mergeCell ref="U56:U71"/>
    <mergeCell ref="AA56:AA71"/>
    <mergeCell ref="AB56:AB71"/>
    <mergeCell ref="A72:A75"/>
    <mergeCell ref="J72:J75"/>
    <mergeCell ref="U72:U75"/>
    <mergeCell ref="AA72:AA75"/>
    <mergeCell ref="AB72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274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0.011428571428571</v>
      </c>
      <c r="B6" s="203" t="s">
        <v>275</v>
      </c>
      <c r="C6" s="203" t="s">
        <v>276</v>
      </c>
      <c r="D6" s="203" t="s">
        <v>277</v>
      </c>
      <c r="E6" s="203" t="s">
        <v>278</v>
      </c>
      <c r="F6" s="203" t="s">
        <v>64</v>
      </c>
      <c r="G6" s="203" t="s">
        <v>279</v>
      </c>
      <c r="H6" s="90" t="s">
        <v>280</v>
      </c>
      <c r="I6" s="90" t="s">
        <v>281</v>
      </c>
      <c r="J6" s="188">
        <v>140000</v>
      </c>
      <c r="K6" s="81">
        <v>0</v>
      </c>
      <c r="L6" s="81">
        <v>0</v>
      </c>
      <c r="M6" s="81">
        <v>0</v>
      </c>
      <c r="N6" s="91">
        <v>14</v>
      </c>
      <c r="O6" s="92">
        <v>0</v>
      </c>
      <c r="P6" s="93">
        <f>N6+O6</f>
        <v>14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0.071428571428571</v>
      </c>
      <c r="U6" s="182">
        <f>IFERROR(J6/SUM(P6:P7),"-")</f>
        <v>9333.3333333333</v>
      </c>
      <c r="V6" s="84">
        <v>1</v>
      </c>
      <c r="W6" s="82">
        <f>IF(P6=0,"-",V6/P6)</f>
        <v>0.071428571428571</v>
      </c>
      <c r="X6" s="186">
        <v>1600</v>
      </c>
      <c r="Y6" s="187">
        <f>IFERROR(X6/P6,"-")</f>
        <v>114.28571428571</v>
      </c>
      <c r="Z6" s="187">
        <f>IFERROR(X6/V6,"-")</f>
        <v>1600</v>
      </c>
      <c r="AA6" s="188">
        <f>SUM(X6:X7)-SUM(J6:J7)</f>
        <v>-138400</v>
      </c>
      <c r="AB6" s="85">
        <f>SUM(X6:X7)/SUM(J6:J7)</f>
        <v>0.011428571428571</v>
      </c>
      <c r="AC6" s="79"/>
      <c r="AD6" s="94">
        <v>1</v>
      </c>
      <c r="AE6" s="95">
        <f>IF(P6=0,"",IF(AD6=0,"",(AD6/P6)))</f>
        <v>0.071428571428571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7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0.14285714285714</v>
      </c>
      <c r="AX6" s="106">
        <v>1</v>
      </c>
      <c r="AY6" s="108">
        <f>IFERROR(AX6/AV6,"-")</f>
        <v>0.5</v>
      </c>
      <c r="AZ6" s="109">
        <v>1600</v>
      </c>
      <c r="BA6" s="110">
        <f>IFERROR(AZ6/AV6,"-")</f>
        <v>800</v>
      </c>
      <c r="BB6" s="111"/>
      <c r="BC6" s="111"/>
      <c r="BD6" s="111">
        <v>1</v>
      </c>
      <c r="BE6" s="112">
        <v>2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0.071428571428571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0.071428571428571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1600</v>
      </c>
      <c r="CQ6" s="141">
        <v>1600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282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40</v>
      </c>
      <c r="L7" s="81">
        <v>21</v>
      </c>
      <c r="M7" s="81">
        <v>17</v>
      </c>
      <c r="N7" s="91">
        <v>1</v>
      </c>
      <c r="O7" s="92">
        <v>0</v>
      </c>
      <c r="P7" s="93">
        <f>N7+O7</f>
        <v>1</v>
      </c>
      <c r="Q7" s="82">
        <f>IFERROR(P7/M7,"-")</f>
        <v>0.058823529411765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0.011428571428571</v>
      </c>
      <c r="B10" s="39"/>
      <c r="C10" s="39"/>
      <c r="D10" s="39"/>
      <c r="E10" s="39"/>
      <c r="F10" s="39"/>
      <c r="G10" s="40" t="s">
        <v>283</v>
      </c>
      <c r="H10" s="40"/>
      <c r="I10" s="40"/>
      <c r="J10" s="190">
        <f>SUM(J6:J9)</f>
        <v>140000</v>
      </c>
      <c r="K10" s="41">
        <f>SUM(K6:K9)</f>
        <v>40</v>
      </c>
      <c r="L10" s="41">
        <f>SUM(L6:L9)</f>
        <v>21</v>
      </c>
      <c r="M10" s="41">
        <f>SUM(M6:M9)</f>
        <v>17</v>
      </c>
      <c r="N10" s="41">
        <f>SUM(N6:N9)</f>
        <v>15</v>
      </c>
      <c r="O10" s="41">
        <f>SUM(O6:O9)</f>
        <v>0</v>
      </c>
      <c r="P10" s="41">
        <f>SUM(P6:P9)</f>
        <v>15</v>
      </c>
      <c r="Q10" s="42">
        <f>IFERROR(P10/M10,"-")</f>
        <v>0.88235294117647</v>
      </c>
      <c r="R10" s="78">
        <f>SUM(R6:R9)</f>
        <v>0</v>
      </c>
      <c r="S10" s="78">
        <f>SUM(S6:S9)</f>
        <v>1</v>
      </c>
      <c r="T10" s="42">
        <f>IFERROR(R10/P10,"-")</f>
        <v>0</v>
      </c>
      <c r="U10" s="184">
        <f>IFERROR(J10/P10,"-")</f>
        <v>9333.3333333333</v>
      </c>
      <c r="V10" s="44">
        <f>SUM(V6:V9)</f>
        <v>1</v>
      </c>
      <c r="W10" s="42">
        <f>IFERROR(V10/P10,"-")</f>
        <v>0.066666666666667</v>
      </c>
      <c r="X10" s="190">
        <f>SUM(X6:X9)</f>
        <v>1600</v>
      </c>
      <c r="Y10" s="190">
        <f>IFERROR(X10/P10,"-")</f>
        <v>106.66666666667</v>
      </c>
      <c r="Z10" s="190">
        <f>IFERROR(X10/V10,"-")</f>
        <v>1600</v>
      </c>
      <c r="AA10" s="190">
        <f>X10-J10</f>
        <v>-138400</v>
      </c>
      <c r="AB10" s="47">
        <f>X10/J10</f>
        <v>0.011428571428571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