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<sst xmlns="http://schemas.openxmlformats.org/spreadsheetml/2006/main" uniqueCount="268">
  <si>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</si>
  <si>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</si>
  <si>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</si>
  <si>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</si>
  <si>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</si>
  <si>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</si>
  <si>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</si>
  <si>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</si>
  <si>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</si>
  <si>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</si>
  <si>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</si>
  <si>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</si>
  <si>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</si>
  <si>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</si>
  <si>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</si>
  <si>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</si>
  <si>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</si>
  <si>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</si>
  <si>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</si>
  <si>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</si>
  <si>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</si>
  <si>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</si>
  <si>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</si>
  <si>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</si>
  <si>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</si>
  <si>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06月</t>
  </si>
  <si>
    <t>ヘスティア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</si>
  <si>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</si>
  <si>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</si>
  <si>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</si>
  <si>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</si>
  <si>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</si>
  <si>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</si>
  <si>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</si>
  <si>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</si>
  <si>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</si>
  <si>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</si>
  <si>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</si>
  <si>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</si>
  <si>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</si>
  <si>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</si>
  <si>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</si>
  <si>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</si>
  <si>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</si>
  <si>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</si>
  <si>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</si>
  <si>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</si>
  <si>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</si>
  <si>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</si>
  <si>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</si>
  <si>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</si>
  <si>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</si>
  <si>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</si>
  <si>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</si>
  <si>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</si>
  <si>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</si>
  <si>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</si>
  <si>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</si>
  <si>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</si>
  <si>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</si>
  <si>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</si>
  <si>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ln_ink924</t>
  </si>
  <si>
    <t>老人ホーム版(LINEver)（高宮菜々子）</t>
  </si>
  <si>
    <t>お相手待ちの女性が出ました(LINEver)</t>
  </si>
  <si>
    <t>line</t>
  </si>
  <si>
    <t>サンスポ関東</t>
  </si>
  <si>
    <t>全5段つかみ15段</t>
  </si>
  <si>
    <t>1～15日</t>
  </si>
  <si>
    <t>ic3853</t>
  </si>
  <si>
    <t>空電</t>
  </si>
  <si>
    <t>ln_ink925</t>
  </si>
  <si>
    <t>半5段つかみ15段</t>
  </si>
  <si>
    <t>ic3854</t>
  </si>
  <si>
    <t>ln_ink926</t>
  </si>
  <si>
    <t>右女9版(ヘスティア)(LINEver)（晶エリー）</t>
  </si>
  <si>
    <t>白髪まじりの男性に出会いたい女性がLINEを待ってる</t>
  </si>
  <si>
    <t>16～31日</t>
  </si>
  <si>
    <t>ic3855</t>
  </si>
  <si>
    <t>ln_ink927</t>
  </si>
  <si>
    <t>ic3856</t>
  </si>
  <si>
    <t>ln_ink928</t>
  </si>
  <si>
    <t>LINEで出会いリクルート80歳まで応募可</t>
  </si>
  <si>
    <t>サンスポ関西</t>
  </si>
  <si>
    <t>ic3857</t>
  </si>
  <si>
    <t>ln_ink929</t>
  </si>
  <si>
    <t>ic3858</t>
  </si>
  <si>
    <t>ln_ink930</t>
  </si>
  <si>
    <t>デリヘル版3(LINEver)（晶エリー）</t>
  </si>
  <si>
    <t>LINEで出会いリクルート70歳まで応募可</t>
  </si>
  <si>
    <t>ic3859</t>
  </si>
  <si>
    <t>ln_ink931</t>
  </si>
  <si>
    <t>ic3860</t>
  </si>
  <si>
    <t>ln_ink932</t>
  </si>
  <si>
    <t>デイリースポーツ関西</t>
  </si>
  <si>
    <t>全5段・半5段つかみスライド</t>
  </si>
  <si>
    <t>6/1～</t>
  </si>
  <si>
    <t>ln_ink933</t>
  </si>
  <si>
    <t>いろいろな疑問版(LINEver)（藤井レイラ）</t>
  </si>
  <si>
    <t>登録すればわかります</t>
  </si>
  <si>
    <t>ln_ink934</t>
  </si>
  <si>
    <t>電話orライン２(LINEver)（高宮菜々子）</t>
  </si>
  <si>
    <t>出会いの力を</t>
  </si>
  <si>
    <t>ln_ink935</t>
  </si>
  <si>
    <t>雑誌版SPA(LINEver)（藤井レイラ）</t>
  </si>
  <si>
    <t>マカより効果的エロい熟女が誘ってくる魅力的なサイト</t>
  </si>
  <si>
    <t>ln_ink936</t>
  </si>
  <si>
    <t>選べる出会い版(LINEver)（藤井レイラ）</t>
  </si>
  <si>
    <t>圧倒的マッチング率</t>
  </si>
  <si>
    <t>ic3861</t>
  </si>
  <si>
    <t>(空電共通)</t>
  </si>
  <si>
    <t>ln_ink937</t>
  </si>
  <si>
    <t>右女9版(ヘスティア)(LINEver)（高宮菜々子）</t>
  </si>
  <si>
    <t>学生いませんギャルもいません熟女熟女熟女熟女(LINEver)</t>
  </si>
  <si>
    <t>スポーツ報知関西</t>
  </si>
  <si>
    <t>全5段つかみ4回</t>
  </si>
  <si>
    <t>ln_ink938</t>
  </si>
  <si>
    <t>雑誌版SPA(LINEver)（高宮菜々子）</t>
  </si>
  <si>
    <t>え?LINEでこんなに出会えんの！？ダメ元で始めたはずが</t>
  </si>
  <si>
    <t>ic3862</t>
  </si>
  <si>
    <t>デリヘル版3（高宮菜々子）</t>
  </si>
  <si>
    <t>70歳までの出会いお手伝い</t>
  </si>
  <si>
    <t>lp07</t>
  </si>
  <si>
    <t>ln_ink939</t>
  </si>
  <si>
    <t>再婚&amp;理解者版(LINEver)（晶エリー）</t>
  </si>
  <si>
    <t>再婚&amp;理解者(LINEver)</t>
  </si>
  <si>
    <t>ic3863</t>
  </si>
  <si>
    <t>ln_ink940</t>
  </si>
  <si>
    <t>スポニチ西部</t>
  </si>
  <si>
    <t>全5段つかみ20段保証</t>
  </si>
  <si>
    <t>20段保証</t>
  </si>
  <si>
    <t>ic3864</t>
  </si>
  <si>
    <t>雑誌版SPA（藤井レイラ）</t>
  </si>
  <si>
    <t>ln_ink941</t>
  </si>
  <si>
    <t>QRお股版(LINEver)（高宮菜々子）</t>
  </si>
  <si>
    <t>50歳からのパートナー探し（性生活を充実させたいのは女性も同じ）</t>
  </si>
  <si>
    <t>ln_ink942</t>
  </si>
  <si>
    <t>ic3865</t>
  </si>
  <si>
    <t>ln_ink943</t>
  </si>
  <si>
    <t>ダイヤルQ２版(LINEver)（晶エリー）</t>
  </si>
  <si>
    <t>寂しい夜をあなたと過ごしたい</t>
  </si>
  <si>
    <t>東スポ</t>
  </si>
  <si>
    <t>半2段つかみ10回</t>
  </si>
  <si>
    <t>1週目・3週目</t>
  </si>
  <si>
    <t>ln_ink944</t>
  </si>
  <si>
    <t>タイプ問いかけ版(LINEver)（複数）</t>
  </si>
  <si>
    <t>出会い求める50代以上</t>
  </si>
  <si>
    <t>2週目・4週目</t>
  </si>
  <si>
    <t>ic3866</t>
  </si>
  <si>
    <t>ln_ink945</t>
  </si>
  <si>
    <t>エロ想像(LINEver)（藤井レイラ）</t>
  </si>
  <si>
    <t>今すぐ即会いサイト</t>
  </si>
  <si>
    <t>中京スポーツ</t>
  </si>
  <si>
    <t>ln_ink946</t>
  </si>
  <si>
    <t>しちゃう？版(LINEver)（晶エリー）</t>
  </si>
  <si>
    <t>楽しみ方いろいろ</t>
  </si>
  <si>
    <t>ic3867</t>
  </si>
  <si>
    <t>ln_ink947</t>
  </si>
  <si>
    <t>寂しい女たち版(LINEver)（フリー女性②）</t>
  </si>
  <si>
    <t>私じゃダメですか尻画像</t>
  </si>
  <si>
    <t>大スポ</t>
  </si>
  <si>
    <t>ln_ink948</t>
  </si>
  <si>
    <t>ic3868</t>
  </si>
  <si>
    <t>ln_ink949</t>
  </si>
  <si>
    <t>令和最新版(LINEver)（複数）</t>
  </si>
  <si>
    <t>熟女の祭典</t>
  </si>
  <si>
    <t>九スポ</t>
  </si>
  <si>
    <t>ln_ink950</t>
  </si>
  <si>
    <t>胸の上広告版(LINEver)（藤井レイラ）</t>
  </si>
  <si>
    <t>ic3869</t>
  </si>
  <si>
    <t>ln_ink951</t>
  </si>
  <si>
    <t>密会版(LINEver)（晶エリー）</t>
  </si>
  <si>
    <t>ほぼ初体験</t>
  </si>
  <si>
    <t>アダルト面4C大雑4～5回</t>
  </si>
  <si>
    <t>6月07日(金)</t>
  </si>
  <si>
    <t>ln_ink952</t>
  </si>
  <si>
    <t>6月14日(金)</t>
  </si>
  <si>
    <t>ln_ink953</t>
  </si>
  <si>
    <t>欲におぼれた女版(LINEver)（複数）</t>
  </si>
  <si>
    <t>私を見て‼</t>
  </si>
  <si>
    <t>6月21日(金)</t>
  </si>
  <si>
    <t>ic3870</t>
  </si>
  <si>
    <t>ln_ink954</t>
  </si>
  <si>
    <t>女性会員急増!!</t>
  </si>
  <si>
    <t>アダルト面4C全3段</t>
  </si>
  <si>
    <t>6月24日(月)</t>
  </si>
  <si>
    <t>ic3871</t>
  </si>
  <si>
    <t>ln_ink955</t>
  </si>
  <si>
    <t>ヤリもく限定版(LINEver)（晶エリー）</t>
  </si>
  <si>
    <t>真面目な出会いはお断り</t>
  </si>
  <si>
    <t>ln_ink956</t>
  </si>
  <si>
    <t>熟女がエロくて版１(LINEver)（複数）</t>
  </si>
  <si>
    <t>LINE友だち登録で簡単</t>
  </si>
  <si>
    <t>ln_ink957</t>
  </si>
  <si>
    <t>即ヤリ版(LINEver)（高宮菜々子）</t>
  </si>
  <si>
    <t>魅惑の体験</t>
  </si>
  <si>
    <t>ln_ink958</t>
  </si>
  <si>
    <t>ヤリモクじゃダメですか(LINEver)（フリー女性⑧）</t>
  </si>
  <si>
    <t>高速マッチング恋愛</t>
  </si>
  <si>
    <t>6月29日(土)</t>
  </si>
  <si>
    <t>ic3872</t>
  </si>
  <si>
    <t>ln_ink959</t>
  </si>
  <si>
    <t>ln_ink960</t>
  </si>
  <si>
    <t>登録すれば恋が始まる(LINEver)（高宮菜々子）</t>
  </si>
  <si>
    <t>60歳以上の男性パートナー探し</t>
  </si>
  <si>
    <t>ln_ink961</t>
  </si>
  <si>
    <t>ln_ink962</t>
  </si>
  <si>
    <t>ic3873</t>
  </si>
  <si>
    <t>ln_ink963</t>
  </si>
  <si>
    <t>スポニチ関西</t>
  </si>
  <si>
    <t>全5段</t>
  </si>
  <si>
    <t>6月16日(日)</t>
  </si>
  <si>
    <t>ic3874</t>
  </si>
  <si>
    <t>ln_ink964</t>
  </si>
  <si>
    <t>携帯版(LINEver)（高宮菜々子）</t>
  </si>
  <si>
    <t>手間いらずのオヤジ向け出会い場！(LINEver)</t>
  </si>
  <si>
    <t>ic3875</t>
  </si>
  <si>
    <t>ln_ink965</t>
  </si>
  <si>
    <t>枯れ専女子版（LINEver)（藤井レイラ）</t>
  </si>
  <si>
    <t>日本の出会い系番付第1位に推薦します</t>
  </si>
  <si>
    <t>1C終面全5段</t>
  </si>
  <si>
    <t>6月09日(日)</t>
  </si>
  <si>
    <t>ic3876</t>
  </si>
  <si>
    <t>ic3877</t>
  </si>
  <si>
    <t>デリヘル版2（高宮菜々子）</t>
  </si>
  <si>
    <t>もう50代の熟女だけど</t>
  </si>
  <si>
    <t>6月30日(日)</t>
  </si>
  <si>
    <t>ic3878</t>
  </si>
  <si>
    <t>ln_ink966</t>
  </si>
  <si>
    <t>ニッカン関西</t>
  </si>
  <si>
    <t>6月02日(日)</t>
  </si>
  <si>
    <t>ic3879</t>
  </si>
  <si>
    <t>ln_ink967</t>
  </si>
  <si>
    <t>電話orライン１(LINEver)（複数）</t>
  </si>
  <si>
    <t>50歳以上あなたはどちらのタイプ</t>
  </si>
  <si>
    <t>6月13日(木)</t>
  </si>
  <si>
    <t>ic3880</t>
  </si>
  <si>
    <t>ic3881</t>
  </si>
  <si>
    <t>興奮版（高宮菜々子）</t>
  </si>
  <si>
    <t>学生いませんギャルもいません熟女熟女熟女熟女</t>
  </si>
  <si>
    <t>6月22日(土)</t>
  </si>
  <si>
    <t>ic3882</t>
  </si>
  <si>
    <t>ln_ink968</t>
  </si>
  <si>
    <t>ic3883</t>
  </si>
  <si>
    <t>ln_ink969</t>
  </si>
  <si>
    <t>スポーツ報知関東</t>
  </si>
  <si>
    <t>4C終面雑報</t>
  </si>
  <si>
    <t>6月08日(土)</t>
  </si>
  <si>
    <t>ic3884</t>
  </si>
  <si>
    <t>ln_ink970</t>
  </si>
  <si>
    <t>6月15日(土)</t>
  </si>
  <si>
    <t>ic3885</t>
  </si>
  <si>
    <t>ln_ink971</t>
  </si>
  <si>
    <t>男性募集版(LINEver)（高宮菜々子）</t>
  </si>
  <si>
    <t>50代以上の男性大募集(LINEver)</t>
  </si>
  <si>
    <t>ic3886</t>
  </si>
  <si>
    <t>ln_ink972</t>
  </si>
  <si>
    <t>ic3887</t>
  </si>
  <si>
    <t>新聞 TOTAL</t>
  </si>
  <si>
    <t>●雑誌 広告</t>
  </si>
  <si>
    <t>ln_ink923</t>
  </si>
  <si>
    <t>日本ジャーナル出版</t>
  </si>
  <si>
    <t>寂しい女たち版(LINEver)（フリー女性⑧）</t>
  </si>
  <si>
    <t>私じゃダメですか</t>
  </si>
  <si>
    <t>週刊実話ザ・タブー</t>
  </si>
  <si>
    <t>表4</t>
  </si>
  <si>
    <t>6月27日(木)</t>
  </si>
  <si>
    <t>za255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</si>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</sst>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84</v>
      </c>
      <c r="D6" s="195">
        <v>2810000</v>
      </c>
      <c r="E6" s="81">
        <v>507</v>
      </c>
      <c r="F6" s="81">
        <v>304</v>
      </c>
      <c r="G6" s="81">
        <v>291</v>
      </c>
      <c r="H6" s="91">
        <v>209</v>
      </c>
      <c r="I6" s="92">
        <v>2</v>
      </c>
      <c r="J6" s="145">
        <f>H6+I6</f>
        <v>211</v>
      </c>
      <c r="K6" s="82">
        <f>IFERROR(J6/G6,"-")</f>
        <v>0.72508591065292</v>
      </c>
      <c r="L6" s="81">
        <v>14</v>
      </c>
      <c r="M6" s="81">
        <v>39</v>
      </c>
      <c r="N6" s="82">
        <f>IFERROR(L6/J6,"-")</f>
        <v>0.066350710900474</v>
      </c>
      <c r="O6" s="83">
        <f>IFERROR(D6/J6,"-")</f>
        <v>13317.535545024</v>
      </c>
      <c r="P6" s="84">
        <v>24</v>
      </c>
      <c r="Q6" s="82">
        <f>IFERROR(P6/J6,"-")</f>
        <v>0.11374407582938</v>
      </c>
      <c r="R6" s="200">
        <v>458300</v>
      </c>
      <c r="S6" s="201">
        <f>IFERROR(R6/J6,"-")</f>
        <v>2172.0379146919</v>
      </c>
      <c r="T6" s="201">
        <f>IFERROR(R6/P6,"-")</f>
        <v>19095.833333333</v>
      </c>
      <c r="U6" s="195">
        <f>IFERROR(R6-D6,"-")</f>
        <v>-2351700</v>
      </c>
      <c r="V6" s="85">
        <f>R6/D6</f>
        <v>0.16309608540925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140000</v>
      </c>
      <c r="E7" s="81">
        <v>46</v>
      </c>
      <c r="F7" s="81">
        <v>20</v>
      </c>
      <c r="G7" s="81">
        <v>4</v>
      </c>
      <c r="H7" s="91">
        <v>24</v>
      </c>
      <c r="I7" s="92">
        <v>1</v>
      </c>
      <c r="J7" s="145">
        <f>H7+I7</f>
        <v>25</v>
      </c>
      <c r="K7" s="82">
        <f>IFERROR(J7/G7,"-")</f>
        <v>6.25</v>
      </c>
      <c r="L7" s="81">
        <v>3</v>
      </c>
      <c r="M7" s="81">
        <v>2</v>
      </c>
      <c r="N7" s="82">
        <f>IFERROR(L7/J7,"-")</f>
        <v>0.12</v>
      </c>
      <c r="O7" s="83">
        <f>IFERROR(D7/J7,"-")</f>
        <v>5600</v>
      </c>
      <c r="P7" s="84">
        <v>4</v>
      </c>
      <c r="Q7" s="82">
        <f>IFERROR(P7/J7,"-")</f>
        <v>0.16</v>
      </c>
      <c r="R7" s="200">
        <v>48000</v>
      </c>
      <c r="S7" s="201">
        <f>IFERROR(R7/J7,"-")</f>
        <v>1920</v>
      </c>
      <c r="T7" s="201">
        <f>IFERROR(R7/P7,"-")</f>
        <v>12000</v>
      </c>
      <c r="U7" s="195">
        <f>IFERROR(R7-D7,"-")</f>
        <v>-92000</v>
      </c>
      <c r="V7" s="85">
        <f>R7/D7</f>
        <v>0.34285714285714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2950000</v>
      </c>
      <c r="E10" s="41">
        <f>SUM(E6:E8)</f>
        <v>553</v>
      </c>
      <c r="F10" s="41">
        <f>SUM(F6:F8)</f>
        <v>324</v>
      </c>
      <c r="G10" s="41">
        <f>SUM(G6:G8)</f>
        <v>295</v>
      </c>
      <c r="H10" s="41">
        <f>SUM(H6:H8)</f>
        <v>233</v>
      </c>
      <c r="I10" s="41">
        <f>SUM(I6:I8)</f>
        <v>3</v>
      </c>
      <c r="J10" s="41">
        <f>SUM(J6:J8)</f>
        <v>236</v>
      </c>
      <c r="K10" s="42">
        <f>IFERROR(J10/G10,"-")</f>
        <v>0.8</v>
      </c>
      <c r="L10" s="78">
        <f>SUM(L6:L8)</f>
        <v>17</v>
      </c>
      <c r="M10" s="78">
        <f>SUM(M6:M8)</f>
        <v>41</v>
      </c>
      <c r="N10" s="42">
        <f>IFERROR(L10/J10,"-")</f>
        <v>0.072033898305085</v>
      </c>
      <c r="O10" s="43">
        <f>IFERROR(D10/J10,"-")</f>
        <v>12500</v>
      </c>
      <c r="P10" s="44">
        <f>SUM(P6:P8)</f>
        <v>28</v>
      </c>
      <c r="Q10" s="42">
        <f>IFERROR(P10/J10,"-")</f>
        <v>0.11864406779661</v>
      </c>
      <c r="R10" s="45">
        <f>SUM(R6:R8)</f>
        <v>506300</v>
      </c>
      <c r="S10" s="45">
        <f>IFERROR(R10/J10,"-")</f>
        <v>2145.3389830508</v>
      </c>
      <c r="T10" s="45">
        <f>IFERROR(R10/P10,"-")</f>
        <v>18082.142857143</v>
      </c>
      <c r="U10" s="46">
        <f>SUM(U6:U8)</f>
        <v>-2443700</v>
      </c>
      <c r="V10" s="47">
        <f>IFERROR(R10/D10,"-")</f>
        <v>0.17162711864407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0.11470588235294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5</v>
      </c>
      <c r="O6" s="92">
        <v>0</v>
      </c>
      <c r="P6" s="93">
        <f>N6+O6</f>
        <v>5</v>
      </c>
      <c r="Q6" s="82" t="str">
        <f>IFERROR(P6/M6,"-")</f>
        <v>-</v>
      </c>
      <c r="R6" s="81">
        <v>1</v>
      </c>
      <c r="S6" s="81">
        <v>1</v>
      </c>
      <c r="T6" s="82">
        <f>IFERROR(S6/(O6+P6),"-")</f>
        <v>0.2</v>
      </c>
      <c r="U6" s="182">
        <f>IFERROR(J6/SUM(P6:P21),"-")</f>
        <v>10303.03030303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-301000</v>
      </c>
      <c r="AB6" s="85">
        <f>SUM(X6:X21)/SUM(J6:J21)</f>
        <v>0.11470588235294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3</v>
      </c>
      <c r="BX6" s="127">
        <f>IF(P6=0,"",IF(BW6=0,"",(BW6/P6)))</f>
        <v>0.6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9</v>
      </c>
      <c r="L7" s="81">
        <v>8</v>
      </c>
      <c r="M7" s="81">
        <v>8</v>
      </c>
      <c r="N7" s="91">
        <v>2</v>
      </c>
      <c r="O7" s="92">
        <v>0</v>
      </c>
      <c r="P7" s="93">
        <f>N7+O7</f>
        <v>2</v>
      </c>
      <c r="Q7" s="82">
        <f>IFERROR(P7/M7,"-")</f>
        <v>0.25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2</v>
      </c>
      <c r="BX7" s="127">
        <f>IF(P7=0,"",IF(BW7=0,"",(BW7/P7)))</f>
        <v>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65</v>
      </c>
      <c r="H8" s="90" t="s">
        <v>71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69</v>
      </c>
      <c r="G9" s="203"/>
      <c r="H9" s="90"/>
      <c r="I9" s="90"/>
      <c r="J9" s="188"/>
      <c r="K9" s="81">
        <v>0</v>
      </c>
      <c r="L9" s="81">
        <v>0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75</v>
      </c>
      <c r="F10" s="203" t="s">
        <v>64</v>
      </c>
      <c r="G10" s="203" t="s">
        <v>65</v>
      </c>
      <c r="H10" s="90" t="s">
        <v>66</v>
      </c>
      <c r="I10" s="90" t="s">
        <v>76</v>
      </c>
      <c r="J10" s="188"/>
      <c r="K10" s="81">
        <v>0</v>
      </c>
      <c r="L10" s="81">
        <v>0</v>
      </c>
      <c r="M10" s="81">
        <v>0</v>
      </c>
      <c r="N10" s="91">
        <v>1</v>
      </c>
      <c r="O10" s="92">
        <v>0</v>
      </c>
      <c r="P10" s="93">
        <f>N10+O10</f>
        <v>1</v>
      </c>
      <c r="Q10" s="82" t="str">
        <f>IFERROR(P10/M10,"-")</f>
        <v>-</v>
      </c>
      <c r="R10" s="81">
        <v>0</v>
      </c>
      <c r="S10" s="81">
        <v>0</v>
      </c>
      <c r="T10" s="82">
        <f>IFERROR(S10/(O10+P10),"-")</f>
        <v>0</v>
      </c>
      <c r="U10" s="182"/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>
        <f>IF(P10=0,"",IF(BN10=0,"",(BN10/P10)))</f>
        <v>0</v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>
        <v>1</v>
      </c>
      <c r="CG10" s="134">
        <f>IF(P10=0,"",IF(CF10=0,"",(CF10/P10)))</f>
        <v>1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77</v>
      </c>
      <c r="C11" s="203"/>
      <c r="D11" s="203" t="s">
        <v>74</v>
      </c>
      <c r="E11" s="203" t="s">
        <v>75</v>
      </c>
      <c r="F11" s="203" t="s">
        <v>69</v>
      </c>
      <c r="G11" s="203"/>
      <c r="H11" s="90"/>
      <c r="I11" s="90"/>
      <c r="J11" s="188"/>
      <c r="K11" s="81">
        <v>10</v>
      </c>
      <c r="L11" s="81">
        <v>6</v>
      </c>
      <c r="M11" s="81">
        <v>6</v>
      </c>
      <c r="N11" s="91">
        <v>0</v>
      </c>
      <c r="O11" s="92">
        <v>0</v>
      </c>
      <c r="P11" s="93">
        <f>N11+O11</f>
        <v>0</v>
      </c>
      <c r="Q11" s="82">
        <f>IFERROR(P11/M11,"-")</f>
        <v>0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78</v>
      </c>
      <c r="C12" s="203"/>
      <c r="D12" s="203" t="s">
        <v>74</v>
      </c>
      <c r="E12" s="203" t="s">
        <v>75</v>
      </c>
      <c r="F12" s="203" t="s">
        <v>64</v>
      </c>
      <c r="G12" s="203" t="s">
        <v>65</v>
      </c>
      <c r="H12" s="90" t="s">
        <v>71</v>
      </c>
      <c r="I12" s="90"/>
      <c r="J12" s="188"/>
      <c r="K12" s="81">
        <v>0</v>
      </c>
      <c r="L12" s="81">
        <v>0</v>
      </c>
      <c r="M12" s="81">
        <v>0</v>
      </c>
      <c r="N12" s="91">
        <v>0</v>
      </c>
      <c r="O12" s="92">
        <v>0</v>
      </c>
      <c r="P12" s="93">
        <f>N12+O12</f>
        <v>0</v>
      </c>
      <c r="Q12" s="82" t="str">
        <f>IFERROR(P12/M12,"-")</f>
        <v>-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74</v>
      </c>
      <c r="E13" s="203" t="s">
        <v>75</v>
      </c>
      <c r="F13" s="203" t="s">
        <v>69</v>
      </c>
      <c r="G13" s="203"/>
      <c r="H13" s="90"/>
      <c r="I13" s="90"/>
      <c r="J13" s="188"/>
      <c r="K13" s="81">
        <v>5</v>
      </c>
      <c r="L13" s="81">
        <v>1</v>
      </c>
      <c r="M13" s="81">
        <v>0</v>
      </c>
      <c r="N13" s="91">
        <v>0</v>
      </c>
      <c r="O13" s="92">
        <v>0</v>
      </c>
      <c r="P13" s="93">
        <f>N13+O13</f>
        <v>0</v>
      </c>
      <c r="Q13" s="82" t="str">
        <f>IFERROR(P13/M13,"-")</f>
        <v>-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80</v>
      </c>
      <c r="C14" s="203"/>
      <c r="D14" s="203" t="s">
        <v>62</v>
      </c>
      <c r="E14" s="203" t="s">
        <v>81</v>
      </c>
      <c r="F14" s="203" t="s">
        <v>64</v>
      </c>
      <c r="G14" s="203" t="s">
        <v>82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0</v>
      </c>
      <c r="N14" s="91">
        <v>2</v>
      </c>
      <c r="O14" s="92">
        <v>0</v>
      </c>
      <c r="P14" s="93">
        <f>N14+O14</f>
        <v>2</v>
      </c>
      <c r="Q14" s="82" t="str">
        <f>IFERROR(P14/M14,"-")</f>
        <v>-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1</v>
      </c>
      <c r="W14" s="82">
        <f>IF(P14=0,"-",V14/P14)</f>
        <v>0.5</v>
      </c>
      <c r="X14" s="186">
        <v>3000</v>
      </c>
      <c r="Y14" s="187">
        <f>IFERROR(X14/P14,"-")</f>
        <v>1500</v>
      </c>
      <c r="Z14" s="187">
        <f>IFERROR(X14/V14,"-")</f>
        <v>3000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0.5</v>
      </c>
      <c r="BP14" s="121">
        <v>1</v>
      </c>
      <c r="BQ14" s="122">
        <f>IFERROR(BP14/BN14,"-")</f>
        <v>1</v>
      </c>
      <c r="BR14" s="123">
        <v>3000</v>
      </c>
      <c r="BS14" s="124">
        <f>IFERROR(BR14/BN14,"-")</f>
        <v>3000</v>
      </c>
      <c r="BT14" s="125">
        <v>1</v>
      </c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>
        <v>1</v>
      </c>
      <c r="CG14" s="134">
        <f>IF(P14=0,"",IF(CF14=0,"",(CF14/P14)))</f>
        <v>0.5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1</v>
      </c>
      <c r="CP14" s="141">
        <v>3000</v>
      </c>
      <c r="CQ14" s="141">
        <v>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83</v>
      </c>
      <c r="C15" s="203"/>
      <c r="D15" s="203" t="s">
        <v>62</v>
      </c>
      <c r="E15" s="203" t="s">
        <v>81</v>
      </c>
      <c r="F15" s="203" t="s">
        <v>69</v>
      </c>
      <c r="G15" s="203"/>
      <c r="H15" s="90"/>
      <c r="I15" s="90"/>
      <c r="J15" s="188"/>
      <c r="K15" s="81">
        <v>15</v>
      </c>
      <c r="L15" s="81">
        <v>13</v>
      </c>
      <c r="M15" s="81">
        <v>2</v>
      </c>
      <c r="N15" s="91">
        <v>2</v>
      </c>
      <c r="O15" s="92">
        <v>0</v>
      </c>
      <c r="P15" s="93">
        <f>N15+O15</f>
        <v>2</v>
      </c>
      <c r="Q15" s="82">
        <f>IFERROR(P15/M15,"-")</f>
        <v>1</v>
      </c>
      <c r="R15" s="81">
        <v>0</v>
      </c>
      <c r="S15" s="81">
        <v>1</v>
      </c>
      <c r="T15" s="82">
        <f>IFERROR(S15/(O15+P15),"-")</f>
        <v>0.5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1</v>
      </c>
      <c r="BX15" s="127">
        <f>IF(P15=0,"",IF(BW15=0,"",(BW15/P15)))</f>
        <v>0.5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>
        <v>1</v>
      </c>
      <c r="CG15" s="134">
        <f>IF(P15=0,"",IF(CF15=0,"",(CF15/P15)))</f>
        <v>0.5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84</v>
      </c>
      <c r="C16" s="203"/>
      <c r="D16" s="203" t="s">
        <v>62</v>
      </c>
      <c r="E16" s="203" t="s">
        <v>81</v>
      </c>
      <c r="F16" s="203" t="s">
        <v>64</v>
      </c>
      <c r="G16" s="203" t="s">
        <v>82</v>
      </c>
      <c r="H16" s="90" t="s">
        <v>71</v>
      </c>
      <c r="I16" s="90"/>
      <c r="J16" s="188"/>
      <c r="K16" s="81">
        <v>0</v>
      </c>
      <c r="L16" s="81">
        <v>0</v>
      </c>
      <c r="M16" s="81">
        <v>0</v>
      </c>
      <c r="N16" s="91">
        <v>0</v>
      </c>
      <c r="O16" s="92">
        <v>0</v>
      </c>
      <c r="P16" s="93">
        <f>N16+O16</f>
        <v>0</v>
      </c>
      <c r="Q16" s="82" t="str">
        <f>IFERROR(P16/M16,"-")</f>
        <v>-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85</v>
      </c>
      <c r="C17" s="203"/>
      <c r="D17" s="203" t="s">
        <v>62</v>
      </c>
      <c r="E17" s="203" t="s">
        <v>81</v>
      </c>
      <c r="F17" s="203" t="s">
        <v>69</v>
      </c>
      <c r="G17" s="203"/>
      <c r="H17" s="90"/>
      <c r="I17" s="90"/>
      <c r="J17" s="188"/>
      <c r="K17" s="81">
        <v>0</v>
      </c>
      <c r="L17" s="81">
        <v>0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86</v>
      </c>
      <c r="C18" s="203"/>
      <c r="D18" s="203" t="s">
        <v>87</v>
      </c>
      <c r="E18" s="203" t="s">
        <v>88</v>
      </c>
      <c r="F18" s="203" t="s">
        <v>64</v>
      </c>
      <c r="G18" s="203" t="s">
        <v>82</v>
      </c>
      <c r="H18" s="90" t="s">
        <v>66</v>
      </c>
      <c r="I18" s="90" t="s">
        <v>76</v>
      </c>
      <c r="J18" s="188"/>
      <c r="K18" s="81">
        <v>0</v>
      </c>
      <c r="L18" s="81">
        <v>0</v>
      </c>
      <c r="M18" s="81">
        <v>0</v>
      </c>
      <c r="N18" s="91">
        <v>9</v>
      </c>
      <c r="O18" s="92">
        <v>0</v>
      </c>
      <c r="P18" s="93">
        <f>N18+O18</f>
        <v>9</v>
      </c>
      <c r="Q18" s="82" t="str">
        <f>IFERROR(P18/M18,"-")</f>
        <v>-</v>
      </c>
      <c r="R18" s="81">
        <v>1</v>
      </c>
      <c r="S18" s="81">
        <v>0</v>
      </c>
      <c r="T18" s="82">
        <f>IFERROR(S18/(O18+P18),"-")</f>
        <v>0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>
        <v>1</v>
      </c>
      <c r="AE18" s="95">
        <f>IF(P18=0,"",IF(AD18=0,"",(AD18/P18)))</f>
        <v>0.11111111111111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>
        <v>2</v>
      </c>
      <c r="AN18" s="101">
        <f>IF(P18=0,"",IF(AM18=0,"",(AM18/P18)))</f>
        <v>0.22222222222222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3</v>
      </c>
      <c r="BO18" s="120">
        <f>IF(P18=0,"",IF(BN18=0,"",(BN18/P18)))</f>
        <v>0.33333333333333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3</v>
      </c>
      <c r="BX18" s="127">
        <f>IF(P18=0,"",IF(BW18=0,"",(BW18/P18)))</f>
        <v>0.33333333333333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89</v>
      </c>
      <c r="C19" s="203"/>
      <c r="D19" s="203" t="s">
        <v>87</v>
      </c>
      <c r="E19" s="203" t="s">
        <v>88</v>
      </c>
      <c r="F19" s="203" t="s">
        <v>69</v>
      </c>
      <c r="G19" s="203"/>
      <c r="H19" s="90"/>
      <c r="I19" s="90"/>
      <c r="J19" s="188"/>
      <c r="K19" s="81">
        <v>7</v>
      </c>
      <c r="L19" s="81">
        <v>7</v>
      </c>
      <c r="M19" s="81">
        <v>0</v>
      </c>
      <c r="N19" s="91">
        <v>0</v>
      </c>
      <c r="O19" s="92">
        <v>0</v>
      </c>
      <c r="P19" s="93">
        <f>N19+O19</f>
        <v>0</v>
      </c>
      <c r="Q19" s="82" t="str">
        <f>IFERROR(P19/M19,"-")</f>
        <v>-</v>
      </c>
      <c r="R19" s="81">
        <v>0</v>
      </c>
      <c r="S19" s="81">
        <v>0</v>
      </c>
      <c r="T19" s="82" t="str">
        <f>IFERROR(S19/(O19+P19),"-")</f>
        <v>-</v>
      </c>
      <c r="U19" s="182"/>
      <c r="V19" s="84">
        <v>0</v>
      </c>
      <c r="W19" s="82" t="str">
        <f>IF(P19=0,"-",V19/P19)</f>
        <v>-</v>
      </c>
      <c r="X19" s="186">
        <v>0</v>
      </c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90</v>
      </c>
      <c r="C20" s="203"/>
      <c r="D20" s="203" t="s">
        <v>87</v>
      </c>
      <c r="E20" s="203" t="s">
        <v>88</v>
      </c>
      <c r="F20" s="203" t="s">
        <v>64</v>
      </c>
      <c r="G20" s="203" t="s">
        <v>82</v>
      </c>
      <c r="H20" s="90" t="s">
        <v>71</v>
      </c>
      <c r="I20" s="90"/>
      <c r="J20" s="188"/>
      <c r="K20" s="81">
        <v>0</v>
      </c>
      <c r="L20" s="81">
        <v>0</v>
      </c>
      <c r="M20" s="81">
        <v>0</v>
      </c>
      <c r="N20" s="91">
        <v>9</v>
      </c>
      <c r="O20" s="92">
        <v>0</v>
      </c>
      <c r="P20" s="93">
        <f>N20+O20</f>
        <v>9</v>
      </c>
      <c r="Q20" s="82" t="str">
        <f>IFERROR(P20/M20,"-")</f>
        <v>-</v>
      </c>
      <c r="R20" s="81">
        <v>1</v>
      </c>
      <c r="S20" s="81">
        <v>0</v>
      </c>
      <c r="T20" s="82">
        <f>IFERROR(S20/(O20+P20),"-")</f>
        <v>0</v>
      </c>
      <c r="U20" s="182"/>
      <c r="V20" s="84">
        <v>2</v>
      </c>
      <c r="W20" s="82">
        <f>IF(P20=0,"-",V20/P20)</f>
        <v>0.22222222222222</v>
      </c>
      <c r="X20" s="186">
        <v>33000</v>
      </c>
      <c r="Y20" s="187">
        <f>IFERROR(X20/P20,"-")</f>
        <v>3666.6666666667</v>
      </c>
      <c r="Z20" s="187">
        <f>IFERROR(X20/V20,"-")</f>
        <v>16500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7</v>
      </c>
      <c r="BO20" s="120">
        <f>IF(P20=0,"",IF(BN20=0,"",(BN20/P20)))</f>
        <v>0.77777777777778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2</v>
      </c>
      <c r="BX20" s="127">
        <f>IF(P20=0,"",IF(BW20=0,"",(BW20/P20)))</f>
        <v>0.22222222222222</v>
      </c>
      <c r="BY20" s="128">
        <v>2</v>
      </c>
      <c r="BZ20" s="129">
        <f>IFERROR(BY20/BW20,"-")</f>
        <v>1</v>
      </c>
      <c r="CA20" s="130">
        <v>33000</v>
      </c>
      <c r="CB20" s="131">
        <f>IFERROR(CA20/BW20,"-")</f>
        <v>16500</v>
      </c>
      <c r="CC20" s="132">
        <v>1</v>
      </c>
      <c r="CD20" s="132"/>
      <c r="CE20" s="132">
        <v>1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2</v>
      </c>
      <c r="CP20" s="141">
        <v>33000</v>
      </c>
      <c r="CQ20" s="141">
        <v>30000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91</v>
      </c>
      <c r="C21" s="203"/>
      <c r="D21" s="203" t="s">
        <v>87</v>
      </c>
      <c r="E21" s="203" t="s">
        <v>88</v>
      </c>
      <c r="F21" s="203" t="s">
        <v>69</v>
      </c>
      <c r="G21" s="203"/>
      <c r="H21" s="90"/>
      <c r="I21" s="90"/>
      <c r="J21" s="188"/>
      <c r="K21" s="81">
        <v>7</v>
      </c>
      <c r="L21" s="81">
        <v>6</v>
      </c>
      <c r="M21" s="81">
        <v>2</v>
      </c>
      <c r="N21" s="91">
        <v>3</v>
      </c>
      <c r="O21" s="92">
        <v>0</v>
      </c>
      <c r="P21" s="93">
        <f>N21+O21</f>
        <v>3</v>
      </c>
      <c r="Q21" s="82">
        <f>IFERROR(P21/M21,"-")</f>
        <v>1.5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1</v>
      </c>
      <c r="W21" s="82">
        <f>IF(P21=0,"-",V21/P21)</f>
        <v>0.33333333333333</v>
      </c>
      <c r="X21" s="186">
        <v>3000</v>
      </c>
      <c r="Y21" s="187">
        <f>IFERROR(X21/P21,"-")</f>
        <v>1000</v>
      </c>
      <c r="Z21" s="187">
        <f>IFERROR(X21/V21,"-")</f>
        <v>3000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0.33333333333333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0.33333333333333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>
        <v>1</v>
      </c>
      <c r="CG21" s="134">
        <f>IF(P21=0,"",IF(CF21=0,"",(CF21/P21)))</f>
        <v>0.33333333333333</v>
      </c>
      <c r="CH21" s="135">
        <v>1</v>
      </c>
      <c r="CI21" s="136">
        <f>IFERROR(CH21/CF21,"-")</f>
        <v>1</v>
      </c>
      <c r="CJ21" s="137">
        <v>3000</v>
      </c>
      <c r="CK21" s="138">
        <f>IFERROR(CJ21/CF21,"-")</f>
        <v>3000</v>
      </c>
      <c r="CL21" s="139">
        <v>1</v>
      </c>
      <c r="CM21" s="139"/>
      <c r="CN21" s="139"/>
      <c r="CO21" s="140">
        <v>1</v>
      </c>
      <c r="CP21" s="141">
        <v>3000</v>
      </c>
      <c r="CQ21" s="141">
        <v>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</v>
      </c>
      <c r="B22" s="203" t="s">
        <v>92</v>
      </c>
      <c r="C22" s="203"/>
      <c r="D22" s="203" t="s">
        <v>74</v>
      </c>
      <c r="E22" s="203" t="s">
        <v>75</v>
      </c>
      <c r="F22" s="203" t="s">
        <v>64</v>
      </c>
      <c r="G22" s="203" t="s">
        <v>93</v>
      </c>
      <c r="H22" s="90" t="s">
        <v>94</v>
      </c>
      <c r="I22" s="90" t="s">
        <v>95</v>
      </c>
      <c r="J22" s="188">
        <v>200000</v>
      </c>
      <c r="K22" s="81">
        <v>0</v>
      </c>
      <c r="L22" s="81">
        <v>0</v>
      </c>
      <c r="M22" s="81">
        <v>0</v>
      </c>
      <c r="N22" s="91">
        <v>5</v>
      </c>
      <c r="O22" s="92">
        <v>0</v>
      </c>
      <c r="P22" s="93">
        <f>N22+O22</f>
        <v>5</v>
      </c>
      <c r="Q22" s="82" t="str">
        <f>IFERROR(P22/M22,"-")</f>
        <v>-</v>
      </c>
      <c r="R22" s="81">
        <v>0</v>
      </c>
      <c r="S22" s="81">
        <v>0</v>
      </c>
      <c r="T22" s="82">
        <f>IFERROR(S22/(O22+P22),"-")</f>
        <v>0</v>
      </c>
      <c r="U22" s="182">
        <f>IFERROR(J22/SUM(P22:P27),"-")</f>
        <v>13333.333333333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SUM(X22:X27)-SUM(J22:J27)</f>
        <v>-200000</v>
      </c>
      <c r="AB22" s="85">
        <f>SUM(X22:X27)/SUM(J22:J27)</f>
        <v>0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2</v>
      </c>
      <c r="BO22" s="120">
        <f>IF(P22=0,"",IF(BN22=0,"",(BN22/P22)))</f>
        <v>0.4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2</v>
      </c>
      <c r="BX22" s="127">
        <f>IF(P22=0,"",IF(BW22=0,"",(BW22/P22)))</f>
        <v>0.4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>
        <v>1</v>
      </c>
      <c r="CG22" s="134">
        <f>IF(P22=0,"",IF(CF22=0,"",(CF22/P22)))</f>
        <v>0.2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96</v>
      </c>
      <c r="C23" s="203"/>
      <c r="D23" s="203" t="s">
        <v>97</v>
      </c>
      <c r="E23" s="203" t="s">
        <v>98</v>
      </c>
      <c r="F23" s="203" t="s">
        <v>64</v>
      </c>
      <c r="G23" s="203"/>
      <c r="H23" s="90" t="s">
        <v>94</v>
      </c>
      <c r="I23" s="90"/>
      <c r="J23" s="188"/>
      <c r="K23" s="81">
        <v>0</v>
      </c>
      <c r="L23" s="81">
        <v>0</v>
      </c>
      <c r="M23" s="81">
        <v>0</v>
      </c>
      <c r="N23" s="91">
        <v>1</v>
      </c>
      <c r="O23" s="92">
        <v>1</v>
      </c>
      <c r="P23" s="93">
        <f>N23+O23</f>
        <v>2</v>
      </c>
      <c r="Q23" s="82" t="str">
        <f>IFERROR(P23/M23,"-")</f>
        <v>-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1</v>
      </c>
      <c r="BX23" s="127">
        <f>IF(P23=0,"",IF(BW23=0,"",(BW23/P23)))</f>
        <v>0.5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>
        <v>1</v>
      </c>
      <c r="CG23" s="134">
        <f>IF(P23=0,"",IF(CF23=0,"",(CF23/P23)))</f>
        <v>0.5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99</v>
      </c>
      <c r="C24" s="203"/>
      <c r="D24" s="203" t="s">
        <v>100</v>
      </c>
      <c r="E24" s="203" t="s">
        <v>101</v>
      </c>
      <c r="F24" s="203" t="s">
        <v>64</v>
      </c>
      <c r="G24" s="203"/>
      <c r="H24" s="90" t="s">
        <v>94</v>
      </c>
      <c r="I24" s="90"/>
      <c r="J24" s="188"/>
      <c r="K24" s="81">
        <v>0</v>
      </c>
      <c r="L24" s="81">
        <v>0</v>
      </c>
      <c r="M24" s="81">
        <v>0</v>
      </c>
      <c r="N24" s="91">
        <v>1</v>
      </c>
      <c r="O24" s="92">
        <v>0</v>
      </c>
      <c r="P24" s="93">
        <f>N24+O24</f>
        <v>1</v>
      </c>
      <c r="Q24" s="82" t="str">
        <f>IFERROR(P24/M24,"-")</f>
        <v>-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1</v>
      </c>
      <c r="BX24" s="127">
        <f>IF(P24=0,"",IF(BW24=0,"",(BW24/P24)))</f>
        <v>1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102</v>
      </c>
      <c r="C25" s="203"/>
      <c r="D25" s="203" t="s">
        <v>103</v>
      </c>
      <c r="E25" s="203" t="s">
        <v>104</v>
      </c>
      <c r="F25" s="203" t="s">
        <v>64</v>
      </c>
      <c r="G25" s="203"/>
      <c r="H25" s="90" t="s">
        <v>94</v>
      </c>
      <c r="I25" s="90"/>
      <c r="J25" s="188"/>
      <c r="K25" s="81">
        <v>0</v>
      </c>
      <c r="L25" s="81">
        <v>0</v>
      </c>
      <c r="M25" s="81">
        <v>0</v>
      </c>
      <c r="N25" s="91">
        <v>1</v>
      </c>
      <c r="O25" s="92">
        <v>0</v>
      </c>
      <c r="P25" s="93">
        <f>N25+O25</f>
        <v>1</v>
      </c>
      <c r="Q25" s="82" t="str">
        <f>IFERROR(P25/M25,"-")</f>
        <v>-</v>
      </c>
      <c r="R25" s="81">
        <v>1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>
        <v>1</v>
      </c>
      <c r="BX25" s="127">
        <f>IF(P25=0,"",IF(BW25=0,"",(BW25/P25)))</f>
        <v>1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105</v>
      </c>
      <c r="C26" s="203"/>
      <c r="D26" s="203" t="s">
        <v>106</v>
      </c>
      <c r="E26" s="203" t="s">
        <v>107</v>
      </c>
      <c r="F26" s="203" t="s">
        <v>64</v>
      </c>
      <c r="G26" s="203"/>
      <c r="H26" s="90" t="s">
        <v>94</v>
      </c>
      <c r="I26" s="90"/>
      <c r="J26" s="188"/>
      <c r="K26" s="81">
        <v>0</v>
      </c>
      <c r="L26" s="81">
        <v>0</v>
      </c>
      <c r="M26" s="81">
        <v>0</v>
      </c>
      <c r="N26" s="91">
        <v>3</v>
      </c>
      <c r="O26" s="92">
        <v>0</v>
      </c>
      <c r="P26" s="93">
        <f>N26+O26</f>
        <v>3</v>
      </c>
      <c r="Q26" s="82" t="str">
        <f>IFERROR(P26/M26,"-")</f>
        <v>-</v>
      </c>
      <c r="R26" s="81">
        <v>0</v>
      </c>
      <c r="S26" s="81">
        <v>1</v>
      </c>
      <c r="T26" s="82">
        <f>IFERROR(S26/(O26+P26),"-")</f>
        <v>0.33333333333333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0.33333333333333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2</v>
      </c>
      <c r="BO26" s="120">
        <f>IF(P26=0,"",IF(BN26=0,"",(BN26/P26)))</f>
        <v>0.66666666666667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108</v>
      </c>
      <c r="C27" s="203"/>
      <c r="D27" s="203" t="s">
        <v>109</v>
      </c>
      <c r="E27" s="203" t="s">
        <v>109</v>
      </c>
      <c r="F27" s="203" t="s">
        <v>69</v>
      </c>
      <c r="G27" s="203"/>
      <c r="H27" s="90"/>
      <c r="I27" s="90"/>
      <c r="J27" s="188"/>
      <c r="K27" s="81">
        <v>58</v>
      </c>
      <c r="L27" s="81">
        <v>21</v>
      </c>
      <c r="M27" s="81">
        <v>70</v>
      </c>
      <c r="N27" s="91">
        <v>3</v>
      </c>
      <c r="O27" s="92">
        <v>0</v>
      </c>
      <c r="P27" s="93">
        <f>N27+O27</f>
        <v>3</v>
      </c>
      <c r="Q27" s="82">
        <f>IFERROR(P27/M27,"-")</f>
        <v>0.042857142857143</v>
      </c>
      <c r="R27" s="81">
        <v>0</v>
      </c>
      <c r="S27" s="81">
        <v>2</v>
      </c>
      <c r="T27" s="82">
        <f>IFERROR(S27/(O27+P27),"-")</f>
        <v>0.66666666666667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2</v>
      </c>
      <c r="BO27" s="120">
        <f>IF(P27=0,"",IF(BN27=0,"",(BN27/P27)))</f>
        <v>0.66666666666667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>
        <v>1</v>
      </c>
      <c r="CG27" s="134">
        <f>IF(P27=0,"",IF(CF27=0,"",(CF27/P27)))</f>
        <v>0.33333333333333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0.010714285714286</v>
      </c>
      <c r="B28" s="203" t="s">
        <v>110</v>
      </c>
      <c r="C28" s="203"/>
      <c r="D28" s="203" t="s">
        <v>111</v>
      </c>
      <c r="E28" s="203" t="s">
        <v>112</v>
      </c>
      <c r="F28" s="203" t="s">
        <v>64</v>
      </c>
      <c r="G28" s="203" t="s">
        <v>113</v>
      </c>
      <c r="H28" s="90" t="s">
        <v>114</v>
      </c>
      <c r="I28" s="90"/>
      <c r="J28" s="188">
        <v>280000</v>
      </c>
      <c r="K28" s="81">
        <v>0</v>
      </c>
      <c r="L28" s="81">
        <v>0</v>
      </c>
      <c r="M28" s="81">
        <v>0</v>
      </c>
      <c r="N28" s="91">
        <v>3</v>
      </c>
      <c r="O28" s="92">
        <v>0</v>
      </c>
      <c r="P28" s="93">
        <f>N28+O28</f>
        <v>3</v>
      </c>
      <c r="Q28" s="82" t="str">
        <f>IFERROR(P28/M28,"-")</f>
        <v>-</v>
      </c>
      <c r="R28" s="81">
        <v>0</v>
      </c>
      <c r="S28" s="81">
        <v>2</v>
      </c>
      <c r="T28" s="82">
        <f>IFERROR(S28/(O28+P28),"-")</f>
        <v>0.66666666666667</v>
      </c>
      <c r="U28" s="182">
        <f>IFERROR(J28/SUM(P28:P32),"-")</f>
        <v>23333.333333333</v>
      </c>
      <c r="V28" s="84">
        <v>1</v>
      </c>
      <c r="W28" s="82">
        <f>IF(P28=0,"-",V28/P28)</f>
        <v>0.33333333333333</v>
      </c>
      <c r="X28" s="186">
        <v>0</v>
      </c>
      <c r="Y28" s="187">
        <f>IFERROR(X28/P28,"-")</f>
        <v>0</v>
      </c>
      <c r="Z28" s="187">
        <f>IFERROR(X28/V28,"-")</f>
        <v>0</v>
      </c>
      <c r="AA28" s="188">
        <f>SUM(X28:X32)-SUM(J28:J32)</f>
        <v>-277000</v>
      </c>
      <c r="AB28" s="85">
        <f>SUM(X28:X32)/SUM(J28:J32)</f>
        <v>0.010714285714286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2</v>
      </c>
      <c r="BO28" s="120">
        <f>IF(P28=0,"",IF(BN28=0,"",(BN28/P28)))</f>
        <v>0.66666666666667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0.33333333333333</v>
      </c>
      <c r="BY28" s="128">
        <v>1</v>
      </c>
      <c r="BZ28" s="129">
        <f>IFERROR(BY28/BW28,"-")</f>
        <v>1</v>
      </c>
      <c r="CA28" s="130">
        <v>87000</v>
      </c>
      <c r="CB28" s="131">
        <f>IFERROR(CA28/BW28,"-")</f>
        <v>87000</v>
      </c>
      <c r="CC28" s="132"/>
      <c r="CD28" s="132"/>
      <c r="CE28" s="132">
        <v>1</v>
      </c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0</v>
      </c>
      <c r="CQ28" s="141">
        <v>87000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115</v>
      </c>
      <c r="C29" s="203"/>
      <c r="D29" s="203" t="s">
        <v>116</v>
      </c>
      <c r="E29" s="203" t="s">
        <v>117</v>
      </c>
      <c r="F29" s="203" t="s">
        <v>64</v>
      </c>
      <c r="G29" s="203"/>
      <c r="H29" s="90" t="s">
        <v>114</v>
      </c>
      <c r="I29" s="90"/>
      <c r="J29" s="188"/>
      <c r="K29" s="81">
        <v>0</v>
      </c>
      <c r="L29" s="81">
        <v>0</v>
      </c>
      <c r="M29" s="81">
        <v>0</v>
      </c>
      <c r="N29" s="91">
        <v>3</v>
      </c>
      <c r="O29" s="92">
        <v>0</v>
      </c>
      <c r="P29" s="93">
        <f>N29+O29</f>
        <v>3</v>
      </c>
      <c r="Q29" s="82" t="str">
        <f>IFERROR(P29/M29,"-")</f>
        <v>-</v>
      </c>
      <c r="R29" s="81">
        <v>0</v>
      </c>
      <c r="S29" s="81">
        <v>1</v>
      </c>
      <c r="T29" s="82">
        <f>IFERROR(S29/(O29+P29),"-")</f>
        <v>0.33333333333333</v>
      </c>
      <c r="U29" s="182"/>
      <c r="V29" s="84">
        <v>1</v>
      </c>
      <c r="W29" s="82">
        <f>IF(P29=0,"-",V29/P29)</f>
        <v>0.33333333333333</v>
      </c>
      <c r="X29" s="186">
        <v>3000</v>
      </c>
      <c r="Y29" s="187">
        <f>IFERROR(X29/P29,"-")</f>
        <v>1000</v>
      </c>
      <c r="Z29" s="187">
        <f>IFERROR(X29/V29,"-")</f>
        <v>3000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0.33333333333333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1</v>
      </c>
      <c r="BO29" s="120">
        <f>IF(P29=0,"",IF(BN29=0,"",(BN29/P29)))</f>
        <v>0.33333333333333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>
        <v>1</v>
      </c>
      <c r="CG29" s="134">
        <f>IF(P29=0,"",IF(CF29=0,"",(CF29/P29)))</f>
        <v>0.33333333333333</v>
      </c>
      <c r="CH29" s="135">
        <v>1</v>
      </c>
      <c r="CI29" s="136">
        <f>IFERROR(CH29/CF29,"-")</f>
        <v>1</v>
      </c>
      <c r="CJ29" s="137">
        <v>6000</v>
      </c>
      <c r="CK29" s="138">
        <f>IFERROR(CJ29/CF29,"-")</f>
        <v>6000</v>
      </c>
      <c r="CL29" s="139"/>
      <c r="CM29" s="139">
        <v>1</v>
      </c>
      <c r="CN29" s="139"/>
      <c r="CO29" s="140">
        <v>1</v>
      </c>
      <c r="CP29" s="141">
        <v>3000</v>
      </c>
      <c r="CQ29" s="141">
        <v>6000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118</v>
      </c>
      <c r="C30" s="203"/>
      <c r="D30" s="203" t="s">
        <v>119</v>
      </c>
      <c r="E30" s="203" t="s">
        <v>120</v>
      </c>
      <c r="F30" s="203" t="s">
        <v>121</v>
      </c>
      <c r="G30" s="203"/>
      <c r="H30" s="90" t="s">
        <v>114</v>
      </c>
      <c r="I30" s="90"/>
      <c r="J30" s="188"/>
      <c r="K30" s="81">
        <v>5</v>
      </c>
      <c r="L30" s="81">
        <v>0</v>
      </c>
      <c r="M30" s="81">
        <v>20</v>
      </c>
      <c r="N30" s="91">
        <v>2</v>
      </c>
      <c r="O30" s="92">
        <v>0</v>
      </c>
      <c r="P30" s="93">
        <f>N30+O30</f>
        <v>2</v>
      </c>
      <c r="Q30" s="82">
        <f>IFERROR(P30/M30,"-")</f>
        <v>0.1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0.5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1</v>
      </c>
      <c r="BX30" s="127">
        <f>IF(P30=0,"",IF(BW30=0,"",(BW30/P30)))</f>
        <v>0.5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122</v>
      </c>
      <c r="C31" s="203"/>
      <c r="D31" s="203" t="s">
        <v>123</v>
      </c>
      <c r="E31" s="203" t="s">
        <v>124</v>
      </c>
      <c r="F31" s="203" t="s">
        <v>64</v>
      </c>
      <c r="G31" s="203"/>
      <c r="H31" s="90" t="s">
        <v>114</v>
      </c>
      <c r="I31" s="90"/>
      <c r="J31" s="188"/>
      <c r="K31" s="81">
        <v>0</v>
      </c>
      <c r="L31" s="81">
        <v>0</v>
      </c>
      <c r="M31" s="81">
        <v>0</v>
      </c>
      <c r="N31" s="91">
        <v>1</v>
      </c>
      <c r="O31" s="92">
        <v>0</v>
      </c>
      <c r="P31" s="93">
        <f>N31+O31</f>
        <v>1</v>
      </c>
      <c r="Q31" s="82" t="str">
        <f>IFERROR(P31/M31,"-")</f>
        <v>-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>
        <v>1</v>
      </c>
      <c r="BX31" s="127">
        <f>IF(P31=0,"",IF(BW31=0,"",(BW31/P31)))</f>
        <v>1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125</v>
      </c>
      <c r="C32" s="203"/>
      <c r="D32" s="203" t="s">
        <v>109</v>
      </c>
      <c r="E32" s="203" t="s">
        <v>109</v>
      </c>
      <c r="F32" s="203" t="s">
        <v>69</v>
      </c>
      <c r="G32" s="203"/>
      <c r="H32" s="90"/>
      <c r="I32" s="90"/>
      <c r="J32" s="188"/>
      <c r="K32" s="81">
        <v>33</v>
      </c>
      <c r="L32" s="81">
        <v>22</v>
      </c>
      <c r="M32" s="81">
        <v>20</v>
      </c>
      <c r="N32" s="91">
        <v>3</v>
      </c>
      <c r="O32" s="92">
        <v>0</v>
      </c>
      <c r="P32" s="93">
        <f>N32+O32</f>
        <v>3</v>
      </c>
      <c r="Q32" s="82">
        <f>IFERROR(P32/M32,"-")</f>
        <v>0.15</v>
      </c>
      <c r="R32" s="81">
        <v>1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0.33333333333333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0.33333333333333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>
        <v>1</v>
      </c>
      <c r="CG32" s="134">
        <f>IF(P32=0,"",IF(CF32=0,"",(CF32/P32)))</f>
        <v>0.33333333333333</v>
      </c>
      <c r="CH32" s="135"/>
      <c r="CI32" s="136">
        <f>IFERROR(CH32/CF32,"-")</f>
        <v>0</v>
      </c>
      <c r="CJ32" s="137"/>
      <c r="CK32" s="138">
        <f>IFERROR(CJ32/CF32,"-")</f>
        <v>0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0.53666666666667</v>
      </c>
      <c r="B33" s="203" t="s">
        <v>126</v>
      </c>
      <c r="C33" s="203"/>
      <c r="D33" s="203" t="s">
        <v>100</v>
      </c>
      <c r="E33" s="203" t="s">
        <v>101</v>
      </c>
      <c r="F33" s="203" t="s">
        <v>64</v>
      </c>
      <c r="G33" s="203" t="s">
        <v>127</v>
      </c>
      <c r="H33" s="90" t="s">
        <v>128</v>
      </c>
      <c r="I33" s="90" t="s">
        <v>129</v>
      </c>
      <c r="J33" s="188">
        <v>300000</v>
      </c>
      <c r="K33" s="81">
        <v>0</v>
      </c>
      <c r="L33" s="81">
        <v>0</v>
      </c>
      <c r="M33" s="81">
        <v>0</v>
      </c>
      <c r="N33" s="91">
        <v>1</v>
      </c>
      <c r="O33" s="92">
        <v>0</v>
      </c>
      <c r="P33" s="93">
        <f>N33+O33</f>
        <v>1</v>
      </c>
      <c r="Q33" s="82" t="str">
        <f>IFERROR(P33/M33,"-")</f>
        <v>-</v>
      </c>
      <c r="R33" s="81">
        <v>0</v>
      </c>
      <c r="S33" s="81">
        <v>0</v>
      </c>
      <c r="T33" s="82">
        <f>IFERROR(S33/(O33+P33),"-")</f>
        <v>0</v>
      </c>
      <c r="U33" s="182">
        <f>IFERROR(J33/SUM(P33:P37),"-")</f>
        <v>27272.727272727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SUM(X33:X37)-SUM(J33:J37)</f>
        <v>-139000</v>
      </c>
      <c r="AB33" s="85">
        <f>SUM(X33:X37)/SUM(J33:J37)</f>
        <v>0.53666666666667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1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130</v>
      </c>
      <c r="C34" s="203"/>
      <c r="D34" s="203" t="s">
        <v>131</v>
      </c>
      <c r="E34" s="203" t="s">
        <v>104</v>
      </c>
      <c r="F34" s="203" t="s">
        <v>121</v>
      </c>
      <c r="G34" s="203"/>
      <c r="H34" s="90" t="s">
        <v>128</v>
      </c>
      <c r="I34" s="90"/>
      <c r="J34" s="188"/>
      <c r="K34" s="81">
        <v>0</v>
      </c>
      <c r="L34" s="81">
        <v>0</v>
      </c>
      <c r="M34" s="81">
        <v>11</v>
      </c>
      <c r="N34" s="91">
        <v>0</v>
      </c>
      <c r="O34" s="92">
        <v>0</v>
      </c>
      <c r="P34" s="93">
        <f>N34+O34</f>
        <v>0</v>
      </c>
      <c r="Q34" s="82">
        <f>IFERROR(P34/M34,"-")</f>
        <v>0</v>
      </c>
      <c r="R34" s="81">
        <v>0</v>
      </c>
      <c r="S34" s="81">
        <v>0</v>
      </c>
      <c r="T34" s="82" t="str">
        <f>IFERROR(S34/(O34+P34),"-")</f>
        <v>-</v>
      </c>
      <c r="U34" s="182"/>
      <c r="V34" s="84">
        <v>0</v>
      </c>
      <c r="W34" s="82" t="str">
        <f>IF(P34=0,"-",V34/P34)</f>
        <v>-</v>
      </c>
      <c r="X34" s="186">
        <v>0</v>
      </c>
      <c r="Y34" s="187" t="str">
        <f>IFERROR(X34/P34,"-")</f>
        <v>-</v>
      </c>
      <c r="Z34" s="187" t="str">
        <f>IFERROR(X34/V34,"-")</f>
        <v>-</v>
      </c>
      <c r="AA34" s="188"/>
      <c r="AB34" s="85"/>
      <c r="AC34" s="79"/>
      <c r="AD34" s="94"/>
      <c r="AE34" s="95" t="str">
        <f>IF(P34=0,"",IF(AD34=0,"",(AD34/P34)))</f>
        <v/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 t="str">
        <f>IF(P34=0,"",IF(AM34=0,"",(AM34/P34)))</f>
        <v/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 t="str">
        <f>IF(P34=0,"",IF(AV34=0,"",(AV34/P34)))</f>
        <v/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 t="str">
        <f>IF(P34=0,"",IF(BE34=0,"",(BE34/P34)))</f>
        <v/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 t="str">
        <f>IF(P34=0,"",IF(BN34=0,"",(BN34/P34)))</f>
        <v/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 t="str">
        <f>IF(P34=0,"",IF(BW34=0,"",(BW34/P34)))</f>
        <v/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 t="str">
        <f>IF(P34=0,"",IF(CF34=0,"",(CF34/P34)))</f>
        <v/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132</v>
      </c>
      <c r="C35" s="203"/>
      <c r="D35" s="203" t="s">
        <v>133</v>
      </c>
      <c r="E35" s="203" t="s">
        <v>134</v>
      </c>
      <c r="F35" s="203" t="s">
        <v>64</v>
      </c>
      <c r="G35" s="203"/>
      <c r="H35" s="90" t="s">
        <v>128</v>
      </c>
      <c r="I35" s="90"/>
      <c r="J35" s="188"/>
      <c r="K35" s="81">
        <v>0</v>
      </c>
      <c r="L35" s="81">
        <v>0</v>
      </c>
      <c r="M35" s="81">
        <v>0</v>
      </c>
      <c r="N35" s="91">
        <v>9</v>
      </c>
      <c r="O35" s="92">
        <v>0</v>
      </c>
      <c r="P35" s="93">
        <f>N35+O35</f>
        <v>9</v>
      </c>
      <c r="Q35" s="82" t="str">
        <f>IFERROR(P35/M35,"-")</f>
        <v>-</v>
      </c>
      <c r="R35" s="81">
        <v>1</v>
      </c>
      <c r="S35" s="81">
        <v>3</v>
      </c>
      <c r="T35" s="82">
        <f>IFERROR(S35/(O35+P35),"-")</f>
        <v>0.33333333333333</v>
      </c>
      <c r="U35" s="182"/>
      <c r="V35" s="84">
        <v>3</v>
      </c>
      <c r="W35" s="82">
        <f>IF(P35=0,"-",V35/P35)</f>
        <v>0.33333333333333</v>
      </c>
      <c r="X35" s="186">
        <v>161000</v>
      </c>
      <c r="Y35" s="187">
        <f>IFERROR(X35/P35,"-")</f>
        <v>17888.888888889</v>
      </c>
      <c r="Z35" s="187">
        <f>IFERROR(X35/V35,"-")</f>
        <v>53666.666666667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1</v>
      </c>
      <c r="AN35" s="101">
        <f>IF(P35=0,"",IF(AM35=0,"",(AM35/P35)))</f>
        <v>0.11111111111111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5</v>
      </c>
      <c r="BO35" s="120">
        <f>IF(P35=0,"",IF(BN35=0,"",(BN35/P35)))</f>
        <v>0.55555555555556</v>
      </c>
      <c r="BP35" s="121">
        <v>2</v>
      </c>
      <c r="BQ35" s="122">
        <f>IFERROR(BP35/BN35,"-")</f>
        <v>0.4</v>
      </c>
      <c r="BR35" s="123">
        <v>125000</v>
      </c>
      <c r="BS35" s="124">
        <f>IFERROR(BR35/BN35,"-")</f>
        <v>25000</v>
      </c>
      <c r="BT35" s="125">
        <v>1</v>
      </c>
      <c r="BU35" s="125"/>
      <c r="BV35" s="125">
        <v>1</v>
      </c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>
        <v>3</v>
      </c>
      <c r="CG35" s="134">
        <f>IF(P35=0,"",IF(CF35=0,"",(CF35/P35)))</f>
        <v>0.33333333333333</v>
      </c>
      <c r="CH35" s="135">
        <v>1</v>
      </c>
      <c r="CI35" s="136">
        <f>IFERROR(CH35/CF35,"-")</f>
        <v>0.33333333333333</v>
      </c>
      <c r="CJ35" s="137">
        <v>36000</v>
      </c>
      <c r="CK35" s="138">
        <f>IFERROR(CJ35/CF35,"-")</f>
        <v>12000</v>
      </c>
      <c r="CL35" s="139"/>
      <c r="CM35" s="139"/>
      <c r="CN35" s="139">
        <v>1</v>
      </c>
      <c r="CO35" s="140">
        <v>3</v>
      </c>
      <c r="CP35" s="141">
        <v>161000</v>
      </c>
      <c r="CQ35" s="141">
        <v>115000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/>
      <c r="B36" s="203" t="s">
        <v>135</v>
      </c>
      <c r="C36" s="203"/>
      <c r="D36" s="203" t="s">
        <v>74</v>
      </c>
      <c r="E36" s="203" t="s">
        <v>75</v>
      </c>
      <c r="F36" s="203" t="s">
        <v>64</v>
      </c>
      <c r="G36" s="203"/>
      <c r="H36" s="90" t="s">
        <v>128</v>
      </c>
      <c r="I36" s="90"/>
      <c r="J36" s="188"/>
      <c r="K36" s="81">
        <v>0</v>
      </c>
      <c r="L36" s="81">
        <v>0</v>
      </c>
      <c r="M36" s="81">
        <v>0</v>
      </c>
      <c r="N36" s="91">
        <v>1</v>
      </c>
      <c r="O36" s="92">
        <v>0</v>
      </c>
      <c r="P36" s="93">
        <f>N36+O36</f>
        <v>1</v>
      </c>
      <c r="Q36" s="82" t="str">
        <f>IFERROR(P36/M36,"-")</f>
        <v>-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>
        <v>1</v>
      </c>
      <c r="BX36" s="127">
        <f>IF(P36=0,"",IF(BW36=0,"",(BW36/P36)))</f>
        <v>1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136</v>
      </c>
      <c r="C37" s="203"/>
      <c r="D37" s="203" t="s">
        <v>109</v>
      </c>
      <c r="E37" s="203" t="s">
        <v>109</v>
      </c>
      <c r="F37" s="203" t="s">
        <v>69</v>
      </c>
      <c r="G37" s="203"/>
      <c r="H37" s="90"/>
      <c r="I37" s="90"/>
      <c r="J37" s="188"/>
      <c r="K37" s="81">
        <v>36</v>
      </c>
      <c r="L37" s="81">
        <v>22</v>
      </c>
      <c r="M37" s="81">
        <v>8</v>
      </c>
      <c r="N37" s="91">
        <v>0</v>
      </c>
      <c r="O37" s="92">
        <v>0</v>
      </c>
      <c r="P37" s="93">
        <f>N37+O37</f>
        <v>0</v>
      </c>
      <c r="Q37" s="82">
        <f>IFERROR(P37/M37,"-")</f>
        <v>0</v>
      </c>
      <c r="R37" s="81">
        <v>0</v>
      </c>
      <c r="S37" s="81">
        <v>0</v>
      </c>
      <c r="T37" s="82" t="str">
        <f>IFERROR(S37/(O37+P37),"-")</f>
        <v>-</v>
      </c>
      <c r="U37" s="182"/>
      <c r="V37" s="84">
        <v>0</v>
      </c>
      <c r="W37" s="82" t="str">
        <f>IF(P37=0,"-",V37/P37)</f>
        <v>-</v>
      </c>
      <c r="X37" s="186">
        <v>0</v>
      </c>
      <c r="Y37" s="187" t="str">
        <f>IFERROR(X37/P37,"-")</f>
        <v>-</v>
      </c>
      <c r="Z37" s="187" t="str">
        <f>IFERROR(X37/V37,"-")</f>
        <v>-</v>
      </c>
      <c r="AA37" s="188"/>
      <c r="AB37" s="85"/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0.32666666666667</v>
      </c>
      <c r="B38" s="203" t="s">
        <v>137</v>
      </c>
      <c r="C38" s="203"/>
      <c r="D38" s="203" t="s">
        <v>138</v>
      </c>
      <c r="E38" s="203" t="s">
        <v>139</v>
      </c>
      <c r="F38" s="203" t="s">
        <v>64</v>
      </c>
      <c r="G38" s="203" t="s">
        <v>140</v>
      </c>
      <c r="H38" s="90" t="s">
        <v>141</v>
      </c>
      <c r="I38" s="90" t="s">
        <v>142</v>
      </c>
      <c r="J38" s="188">
        <v>300000</v>
      </c>
      <c r="K38" s="81">
        <v>0</v>
      </c>
      <c r="L38" s="81">
        <v>0</v>
      </c>
      <c r="M38" s="81">
        <v>0</v>
      </c>
      <c r="N38" s="91">
        <v>1</v>
      </c>
      <c r="O38" s="92">
        <v>0</v>
      </c>
      <c r="P38" s="93">
        <f>N38+O38</f>
        <v>1</v>
      </c>
      <c r="Q38" s="82" t="str">
        <f>IFERROR(P38/M38,"-")</f>
        <v>-</v>
      </c>
      <c r="R38" s="81">
        <v>0</v>
      </c>
      <c r="S38" s="81">
        <v>0</v>
      </c>
      <c r="T38" s="82">
        <f>IFERROR(S38/(O38+P38),"-")</f>
        <v>0</v>
      </c>
      <c r="U38" s="182">
        <f>IFERROR(J38/SUM(P38:P49),"-")</f>
        <v>11538.461538462</v>
      </c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>
        <f>SUM(X38:X49)-SUM(J38:J49)</f>
        <v>-202000</v>
      </c>
      <c r="AB38" s="85">
        <f>SUM(X38:X49)/SUM(J38:J49)</f>
        <v>0.32666666666667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>
        <v>1</v>
      </c>
      <c r="AW38" s="107">
        <f>IF(P38=0,"",IF(AV38=0,"",(AV38/P38)))</f>
        <v>1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143</v>
      </c>
      <c r="C39" s="203"/>
      <c r="D39" s="203" t="s">
        <v>144</v>
      </c>
      <c r="E39" s="203" t="s">
        <v>145</v>
      </c>
      <c r="F39" s="203" t="s">
        <v>64</v>
      </c>
      <c r="G39" s="203"/>
      <c r="H39" s="90" t="s">
        <v>141</v>
      </c>
      <c r="I39" s="90" t="s">
        <v>146</v>
      </c>
      <c r="J39" s="188"/>
      <c r="K39" s="81">
        <v>0</v>
      </c>
      <c r="L39" s="81">
        <v>0</v>
      </c>
      <c r="M39" s="81">
        <v>0</v>
      </c>
      <c r="N39" s="91">
        <v>7</v>
      </c>
      <c r="O39" s="92">
        <v>0</v>
      </c>
      <c r="P39" s="93">
        <f>N39+O39</f>
        <v>7</v>
      </c>
      <c r="Q39" s="82" t="str">
        <f>IFERROR(P39/M39,"-")</f>
        <v>-</v>
      </c>
      <c r="R39" s="81">
        <v>0</v>
      </c>
      <c r="S39" s="81">
        <v>3</v>
      </c>
      <c r="T39" s="82">
        <f>IFERROR(S39/(O39+P39),"-")</f>
        <v>0.42857142857143</v>
      </c>
      <c r="U39" s="182"/>
      <c r="V39" s="84">
        <v>1</v>
      </c>
      <c r="W39" s="82">
        <f>IF(P39=0,"-",V39/P39)</f>
        <v>0.14285714285714</v>
      </c>
      <c r="X39" s="186">
        <v>18000</v>
      </c>
      <c r="Y39" s="187">
        <f>IFERROR(X39/P39,"-")</f>
        <v>2571.4285714286</v>
      </c>
      <c r="Z39" s="187">
        <f>IFERROR(X39/V39,"-")</f>
        <v>18000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0.14285714285714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5</v>
      </c>
      <c r="BO39" s="120">
        <f>IF(P39=0,"",IF(BN39=0,"",(BN39/P39)))</f>
        <v>0.71428571428571</v>
      </c>
      <c r="BP39" s="121">
        <v>1</v>
      </c>
      <c r="BQ39" s="122">
        <f>IFERROR(BP39/BN39,"-")</f>
        <v>0.2</v>
      </c>
      <c r="BR39" s="123">
        <v>18000</v>
      </c>
      <c r="BS39" s="124">
        <f>IFERROR(BR39/BN39,"-")</f>
        <v>3600</v>
      </c>
      <c r="BT39" s="125"/>
      <c r="BU39" s="125"/>
      <c r="BV39" s="125">
        <v>1</v>
      </c>
      <c r="BW39" s="126">
        <v>1</v>
      </c>
      <c r="BX39" s="127">
        <f>IF(P39=0,"",IF(BW39=0,"",(BW39/P39)))</f>
        <v>0.14285714285714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18000</v>
      </c>
      <c r="CQ39" s="141">
        <v>18000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147</v>
      </c>
      <c r="C40" s="203"/>
      <c r="D40" s="203" t="s">
        <v>109</v>
      </c>
      <c r="E40" s="203" t="s">
        <v>109</v>
      </c>
      <c r="F40" s="203" t="s">
        <v>69</v>
      </c>
      <c r="G40" s="203"/>
      <c r="H40" s="90"/>
      <c r="I40" s="90"/>
      <c r="J40" s="188"/>
      <c r="K40" s="81">
        <v>20</v>
      </c>
      <c r="L40" s="81">
        <v>14</v>
      </c>
      <c r="M40" s="81">
        <v>7</v>
      </c>
      <c r="N40" s="91">
        <v>1</v>
      </c>
      <c r="O40" s="92">
        <v>0</v>
      </c>
      <c r="P40" s="93">
        <f>N40+O40</f>
        <v>1</v>
      </c>
      <c r="Q40" s="82">
        <f>IFERROR(P40/M40,"-")</f>
        <v>0.14285714285714</v>
      </c>
      <c r="R40" s="81">
        <v>1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>
        <v>1</v>
      </c>
      <c r="CG40" s="134">
        <f>IF(P40=0,"",IF(CF40=0,"",(CF40/P40)))</f>
        <v>1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148</v>
      </c>
      <c r="C41" s="203"/>
      <c r="D41" s="203" t="s">
        <v>149</v>
      </c>
      <c r="E41" s="203" t="s">
        <v>150</v>
      </c>
      <c r="F41" s="203" t="s">
        <v>64</v>
      </c>
      <c r="G41" s="203" t="s">
        <v>151</v>
      </c>
      <c r="H41" s="90" t="s">
        <v>141</v>
      </c>
      <c r="I41" s="90" t="s">
        <v>142</v>
      </c>
      <c r="J41" s="188"/>
      <c r="K41" s="81">
        <v>0</v>
      </c>
      <c r="L41" s="81">
        <v>0</v>
      </c>
      <c r="M41" s="81">
        <v>0</v>
      </c>
      <c r="N41" s="91">
        <v>4</v>
      </c>
      <c r="O41" s="92">
        <v>0</v>
      </c>
      <c r="P41" s="93">
        <f>N41+O41</f>
        <v>4</v>
      </c>
      <c r="Q41" s="82" t="str">
        <f>IFERROR(P41/M41,"-")</f>
        <v>-</v>
      </c>
      <c r="R41" s="81">
        <v>1</v>
      </c>
      <c r="S41" s="81">
        <v>1</v>
      </c>
      <c r="T41" s="82">
        <f>IFERROR(S41/(O41+P41),"-")</f>
        <v>0.25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2</v>
      </c>
      <c r="BF41" s="113">
        <f>IF(P41=0,"",IF(BE41=0,"",(BE41/P41)))</f>
        <v>0.5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1</v>
      </c>
      <c r="BO41" s="120">
        <f>IF(P41=0,"",IF(BN41=0,"",(BN41/P41)))</f>
        <v>0.25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1</v>
      </c>
      <c r="BX41" s="127">
        <f>IF(P41=0,"",IF(BW41=0,"",(BW41/P41)))</f>
        <v>0.25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152</v>
      </c>
      <c r="C42" s="203"/>
      <c r="D42" s="203" t="s">
        <v>153</v>
      </c>
      <c r="E42" s="203" t="s">
        <v>154</v>
      </c>
      <c r="F42" s="203" t="s">
        <v>64</v>
      </c>
      <c r="G42" s="203"/>
      <c r="H42" s="90" t="s">
        <v>141</v>
      </c>
      <c r="I42" s="90" t="s">
        <v>146</v>
      </c>
      <c r="J42" s="188"/>
      <c r="K42" s="81">
        <v>0</v>
      </c>
      <c r="L42" s="81">
        <v>0</v>
      </c>
      <c r="M42" s="81">
        <v>0</v>
      </c>
      <c r="N42" s="91">
        <v>4</v>
      </c>
      <c r="O42" s="92">
        <v>0</v>
      </c>
      <c r="P42" s="93">
        <f>N42+O42</f>
        <v>4</v>
      </c>
      <c r="Q42" s="82" t="str">
        <f>IFERROR(P42/M42,"-")</f>
        <v>-</v>
      </c>
      <c r="R42" s="81">
        <v>0</v>
      </c>
      <c r="S42" s="81">
        <v>0</v>
      </c>
      <c r="T42" s="82">
        <f>IFERROR(S42/(O42+P42),"-")</f>
        <v>0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0.25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2</v>
      </c>
      <c r="BO42" s="120">
        <f>IF(P42=0,"",IF(BN42=0,"",(BN42/P42)))</f>
        <v>0.5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>
        <v>1</v>
      </c>
      <c r="CG42" s="134">
        <f>IF(P42=0,"",IF(CF42=0,"",(CF42/P42)))</f>
        <v>0.25</v>
      </c>
      <c r="CH42" s="135"/>
      <c r="CI42" s="136">
        <f>IFERROR(CH42/CF42,"-")</f>
        <v>0</v>
      </c>
      <c r="CJ42" s="137"/>
      <c r="CK42" s="138">
        <f>IFERROR(CJ42/CF42,"-")</f>
        <v>0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155</v>
      </c>
      <c r="C43" s="203"/>
      <c r="D43" s="203" t="s">
        <v>109</v>
      </c>
      <c r="E43" s="203" t="s">
        <v>109</v>
      </c>
      <c r="F43" s="203" t="s">
        <v>69</v>
      </c>
      <c r="G43" s="203"/>
      <c r="H43" s="90"/>
      <c r="I43" s="90"/>
      <c r="J43" s="188"/>
      <c r="K43" s="81">
        <v>39</v>
      </c>
      <c r="L43" s="81">
        <v>9</v>
      </c>
      <c r="M43" s="81">
        <v>9</v>
      </c>
      <c r="N43" s="91">
        <v>2</v>
      </c>
      <c r="O43" s="92">
        <v>0</v>
      </c>
      <c r="P43" s="93">
        <f>N43+O43</f>
        <v>2</v>
      </c>
      <c r="Q43" s="82">
        <f>IFERROR(P43/M43,"-")</f>
        <v>0.22222222222222</v>
      </c>
      <c r="R43" s="81">
        <v>1</v>
      </c>
      <c r="S43" s="81">
        <v>0</v>
      </c>
      <c r="T43" s="82">
        <f>IFERROR(S43/(O43+P43),"-")</f>
        <v>0</v>
      </c>
      <c r="U43" s="182"/>
      <c r="V43" s="84">
        <v>1</v>
      </c>
      <c r="W43" s="82">
        <f>IF(P43=0,"-",V43/P43)</f>
        <v>0.5</v>
      </c>
      <c r="X43" s="186">
        <v>10000</v>
      </c>
      <c r="Y43" s="187">
        <f>IFERROR(X43/P43,"-")</f>
        <v>5000</v>
      </c>
      <c r="Z43" s="187">
        <f>IFERROR(X43/V43,"-")</f>
        <v>10000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1</v>
      </c>
      <c r="BO43" s="120">
        <f>IF(P43=0,"",IF(BN43=0,"",(BN43/P43)))</f>
        <v>0.5</v>
      </c>
      <c r="BP43" s="121">
        <v>1</v>
      </c>
      <c r="BQ43" s="122">
        <f>IFERROR(BP43/BN43,"-")</f>
        <v>1</v>
      </c>
      <c r="BR43" s="123">
        <v>20000</v>
      </c>
      <c r="BS43" s="124">
        <f>IFERROR(BR43/BN43,"-")</f>
        <v>20000</v>
      </c>
      <c r="BT43" s="125"/>
      <c r="BU43" s="125"/>
      <c r="BV43" s="125">
        <v>1</v>
      </c>
      <c r="BW43" s="126">
        <v>1</v>
      </c>
      <c r="BX43" s="127">
        <f>IF(P43=0,"",IF(BW43=0,"",(BW43/P43)))</f>
        <v>0.5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10000</v>
      </c>
      <c r="CQ43" s="141">
        <v>20000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156</v>
      </c>
      <c r="C44" s="203"/>
      <c r="D44" s="203" t="s">
        <v>157</v>
      </c>
      <c r="E44" s="203" t="s">
        <v>158</v>
      </c>
      <c r="F44" s="203" t="s">
        <v>64</v>
      </c>
      <c r="G44" s="203" t="s">
        <v>159</v>
      </c>
      <c r="H44" s="90" t="s">
        <v>141</v>
      </c>
      <c r="I44" s="90" t="s">
        <v>142</v>
      </c>
      <c r="J44" s="188"/>
      <c r="K44" s="81">
        <v>0</v>
      </c>
      <c r="L44" s="81">
        <v>0</v>
      </c>
      <c r="M44" s="81">
        <v>0</v>
      </c>
      <c r="N44" s="91">
        <v>1</v>
      </c>
      <c r="O44" s="92">
        <v>0</v>
      </c>
      <c r="P44" s="93">
        <f>N44+O44</f>
        <v>1</v>
      </c>
      <c r="Q44" s="82" t="str">
        <f>IFERROR(P44/M44,"-")</f>
        <v>-</v>
      </c>
      <c r="R44" s="81">
        <v>0</v>
      </c>
      <c r="S44" s="81">
        <v>1</v>
      </c>
      <c r="T44" s="82">
        <f>IFERROR(S44/(O44+P44),"-")</f>
        <v>1</v>
      </c>
      <c r="U44" s="182"/>
      <c r="V44" s="84">
        <v>1</v>
      </c>
      <c r="W44" s="82">
        <f>IF(P44=0,"-",V44/P44)</f>
        <v>1</v>
      </c>
      <c r="X44" s="186">
        <v>70000</v>
      </c>
      <c r="Y44" s="187">
        <f>IFERROR(X44/P44,"-")</f>
        <v>70000</v>
      </c>
      <c r="Z44" s="187">
        <f>IFERROR(X44/V44,"-")</f>
        <v>70000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1</v>
      </c>
      <c r="BP44" s="121">
        <v>1</v>
      </c>
      <c r="BQ44" s="122">
        <f>IFERROR(BP44/BN44,"-")</f>
        <v>1</v>
      </c>
      <c r="BR44" s="123">
        <v>70000</v>
      </c>
      <c r="BS44" s="124">
        <f>IFERROR(BR44/BN44,"-")</f>
        <v>70000</v>
      </c>
      <c r="BT44" s="125"/>
      <c r="BU44" s="125"/>
      <c r="BV44" s="125">
        <v>1</v>
      </c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70000</v>
      </c>
      <c r="CQ44" s="141">
        <v>70000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160</v>
      </c>
      <c r="C45" s="203"/>
      <c r="D45" s="203" t="s">
        <v>138</v>
      </c>
      <c r="E45" s="203" t="s">
        <v>139</v>
      </c>
      <c r="F45" s="203" t="s">
        <v>64</v>
      </c>
      <c r="G45" s="203"/>
      <c r="H45" s="90" t="s">
        <v>141</v>
      </c>
      <c r="I45" s="90" t="s">
        <v>146</v>
      </c>
      <c r="J45" s="188"/>
      <c r="K45" s="81">
        <v>0</v>
      </c>
      <c r="L45" s="81">
        <v>0</v>
      </c>
      <c r="M45" s="81">
        <v>0</v>
      </c>
      <c r="N45" s="91">
        <v>2</v>
      </c>
      <c r="O45" s="92">
        <v>0</v>
      </c>
      <c r="P45" s="93">
        <f>N45+O45</f>
        <v>2</v>
      </c>
      <c r="Q45" s="82" t="str">
        <f>IFERROR(P45/M45,"-")</f>
        <v>-</v>
      </c>
      <c r="R45" s="81">
        <v>0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0.5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>
        <v>1</v>
      </c>
      <c r="CG45" s="134">
        <f>IF(P45=0,"",IF(CF45=0,"",(CF45/P45)))</f>
        <v>0.5</v>
      </c>
      <c r="CH45" s="135"/>
      <c r="CI45" s="136">
        <f>IFERROR(CH45/CF45,"-")</f>
        <v>0</v>
      </c>
      <c r="CJ45" s="137"/>
      <c r="CK45" s="138">
        <f>IFERROR(CJ45/CF45,"-")</f>
        <v>0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161</v>
      </c>
      <c r="C46" s="203"/>
      <c r="D46" s="203" t="s">
        <v>109</v>
      </c>
      <c r="E46" s="203" t="s">
        <v>109</v>
      </c>
      <c r="F46" s="203" t="s">
        <v>69</v>
      </c>
      <c r="G46" s="203"/>
      <c r="H46" s="90"/>
      <c r="I46" s="90"/>
      <c r="J46" s="188"/>
      <c r="K46" s="81">
        <v>10</v>
      </c>
      <c r="L46" s="81">
        <v>8</v>
      </c>
      <c r="M46" s="81">
        <v>2</v>
      </c>
      <c r="N46" s="91">
        <v>1</v>
      </c>
      <c r="O46" s="92">
        <v>0</v>
      </c>
      <c r="P46" s="93">
        <f>N46+O46</f>
        <v>1</v>
      </c>
      <c r="Q46" s="82">
        <f>IFERROR(P46/M46,"-")</f>
        <v>0.5</v>
      </c>
      <c r="R46" s="81">
        <v>0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>
        <v>1</v>
      </c>
      <c r="AE46" s="95">
        <f>IF(P46=0,"",IF(AD46=0,"",(AD46/P46)))</f>
        <v>1</v>
      </c>
      <c r="AF46" s="94"/>
      <c r="AG46" s="96">
        <f>IFERROR(AF46/AD46,"-")</f>
        <v>0</v>
      </c>
      <c r="AH46" s="97"/>
      <c r="AI46" s="98">
        <f>IFERROR(AH46/AD46,"-")</f>
        <v>0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162</v>
      </c>
      <c r="C47" s="203"/>
      <c r="D47" s="203" t="s">
        <v>163</v>
      </c>
      <c r="E47" s="203" t="s">
        <v>164</v>
      </c>
      <c r="F47" s="203" t="s">
        <v>64</v>
      </c>
      <c r="G47" s="203" t="s">
        <v>165</v>
      </c>
      <c r="H47" s="90" t="s">
        <v>141</v>
      </c>
      <c r="I47" s="90" t="s">
        <v>142</v>
      </c>
      <c r="J47" s="188"/>
      <c r="K47" s="81">
        <v>0</v>
      </c>
      <c r="L47" s="81">
        <v>0</v>
      </c>
      <c r="M47" s="81">
        <v>0</v>
      </c>
      <c r="N47" s="91">
        <v>1</v>
      </c>
      <c r="O47" s="92">
        <v>0</v>
      </c>
      <c r="P47" s="93">
        <f>N47+O47</f>
        <v>1</v>
      </c>
      <c r="Q47" s="82" t="str">
        <f>IFERROR(P47/M47,"-")</f>
        <v>-</v>
      </c>
      <c r="R47" s="81">
        <v>0</v>
      </c>
      <c r="S47" s="81">
        <v>1</v>
      </c>
      <c r="T47" s="82">
        <f>IFERROR(S47/(O47+P47),"-")</f>
        <v>1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>
        <v>1</v>
      </c>
      <c r="AN47" s="101">
        <f>IF(P47=0,"",IF(AM47=0,"",(AM47/P47)))</f>
        <v>1</v>
      </c>
      <c r="AO47" s="100"/>
      <c r="AP47" s="102">
        <f>IFERROR(AP47/AM47,"-")</f>
        <v>0</v>
      </c>
      <c r="AQ47" s="103"/>
      <c r="AR47" s="104">
        <f>IFERROR(AQ47/AM47,"-")</f>
        <v>0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166</v>
      </c>
      <c r="C48" s="203"/>
      <c r="D48" s="203" t="s">
        <v>167</v>
      </c>
      <c r="E48" s="203" t="s">
        <v>120</v>
      </c>
      <c r="F48" s="203" t="s">
        <v>64</v>
      </c>
      <c r="G48" s="203"/>
      <c r="H48" s="90" t="s">
        <v>141</v>
      </c>
      <c r="I48" s="90" t="s">
        <v>146</v>
      </c>
      <c r="J48" s="188"/>
      <c r="K48" s="81">
        <v>0</v>
      </c>
      <c r="L48" s="81">
        <v>0</v>
      </c>
      <c r="M48" s="81">
        <v>0</v>
      </c>
      <c r="N48" s="91">
        <v>0</v>
      </c>
      <c r="O48" s="92">
        <v>0</v>
      </c>
      <c r="P48" s="93">
        <f>N48+O48</f>
        <v>0</v>
      </c>
      <c r="Q48" s="82" t="str">
        <f>IFERROR(P48/M48,"-")</f>
        <v>-</v>
      </c>
      <c r="R48" s="81">
        <v>0</v>
      </c>
      <c r="S48" s="81">
        <v>0</v>
      </c>
      <c r="T48" s="82" t="str">
        <f>IFERROR(S48/(O48+P48),"-")</f>
        <v>-</v>
      </c>
      <c r="U48" s="182"/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/>
      <c r="AB48" s="85"/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168</v>
      </c>
      <c r="C49" s="203"/>
      <c r="D49" s="203" t="s">
        <v>109</v>
      </c>
      <c r="E49" s="203" t="s">
        <v>109</v>
      </c>
      <c r="F49" s="203" t="s">
        <v>69</v>
      </c>
      <c r="G49" s="203"/>
      <c r="H49" s="90"/>
      <c r="I49" s="90"/>
      <c r="J49" s="188"/>
      <c r="K49" s="81">
        <v>13</v>
      </c>
      <c r="L49" s="81">
        <v>12</v>
      </c>
      <c r="M49" s="81">
        <v>5</v>
      </c>
      <c r="N49" s="91">
        <v>2</v>
      </c>
      <c r="O49" s="92">
        <v>0</v>
      </c>
      <c r="P49" s="93">
        <f>N49+O49</f>
        <v>2</v>
      </c>
      <c r="Q49" s="82">
        <f>IFERROR(P49/M49,"-")</f>
        <v>0.4</v>
      </c>
      <c r="R49" s="81">
        <v>0</v>
      </c>
      <c r="S49" s="81">
        <v>0</v>
      </c>
      <c r="T49" s="82">
        <f>IFERROR(S49/(O49+P49),"-")</f>
        <v>0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0.5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1</v>
      </c>
      <c r="BO49" s="120">
        <f>IF(P49=0,"",IF(BN49=0,"",(BN49/P49)))</f>
        <v>0.5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0.084615384615385</v>
      </c>
      <c r="B50" s="203" t="s">
        <v>169</v>
      </c>
      <c r="C50" s="203"/>
      <c r="D50" s="203" t="s">
        <v>170</v>
      </c>
      <c r="E50" s="203" t="s">
        <v>171</v>
      </c>
      <c r="F50" s="203" t="s">
        <v>64</v>
      </c>
      <c r="G50" s="203" t="s">
        <v>140</v>
      </c>
      <c r="H50" s="90" t="s">
        <v>172</v>
      </c>
      <c r="I50" s="90" t="s">
        <v>173</v>
      </c>
      <c r="J50" s="188">
        <v>130000</v>
      </c>
      <c r="K50" s="81">
        <v>0</v>
      </c>
      <c r="L50" s="81">
        <v>0</v>
      </c>
      <c r="M50" s="81">
        <v>0</v>
      </c>
      <c r="N50" s="91">
        <v>2</v>
      </c>
      <c r="O50" s="92">
        <v>0</v>
      </c>
      <c r="P50" s="93">
        <f>N50+O50</f>
        <v>2</v>
      </c>
      <c r="Q50" s="82" t="str">
        <f>IFERROR(P50/M50,"-")</f>
        <v>-</v>
      </c>
      <c r="R50" s="81">
        <v>0</v>
      </c>
      <c r="S50" s="81">
        <v>0</v>
      </c>
      <c r="T50" s="82">
        <f>IFERROR(S50/(O50+P50),"-")</f>
        <v>0</v>
      </c>
      <c r="U50" s="182">
        <f>IFERROR(J50/SUM(P50:P65),"-")</f>
        <v>4642.8571428571</v>
      </c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>
        <f>SUM(X50:X65)-SUM(J50:J65)</f>
        <v>-119000</v>
      </c>
      <c r="AB50" s="85">
        <f>SUM(X50:X65)/SUM(J50:J65)</f>
        <v>0.084615384615385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1</v>
      </c>
      <c r="AW50" s="107">
        <f>IF(P50=0,"",IF(AV50=0,"",(AV50/P50)))</f>
        <v>0.5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>
        <v>1</v>
      </c>
      <c r="BF50" s="113">
        <f>IF(P50=0,"",IF(BE50=0,"",(BE50/P50)))</f>
        <v>0.5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174</v>
      </c>
      <c r="C51" s="203"/>
      <c r="D51" s="203" t="s">
        <v>157</v>
      </c>
      <c r="E51" s="203" t="s">
        <v>158</v>
      </c>
      <c r="F51" s="203" t="s">
        <v>64</v>
      </c>
      <c r="G51" s="203"/>
      <c r="H51" s="90" t="s">
        <v>172</v>
      </c>
      <c r="I51" s="90" t="s">
        <v>175</v>
      </c>
      <c r="J51" s="188"/>
      <c r="K51" s="81">
        <v>0</v>
      </c>
      <c r="L51" s="81">
        <v>0</v>
      </c>
      <c r="M51" s="81">
        <v>0</v>
      </c>
      <c r="N51" s="91">
        <v>3</v>
      </c>
      <c r="O51" s="92">
        <v>0</v>
      </c>
      <c r="P51" s="93">
        <f>N51+O51</f>
        <v>3</v>
      </c>
      <c r="Q51" s="82" t="str">
        <f>IFERROR(P51/M51,"-")</f>
        <v>-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>
        <v>2</v>
      </c>
      <c r="BX51" s="127">
        <f>IF(P51=0,"",IF(BW51=0,"",(BW51/P51)))</f>
        <v>0.66666666666667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>
        <v>1</v>
      </c>
      <c r="CG51" s="134">
        <f>IF(P51=0,"",IF(CF51=0,"",(CF51/P51)))</f>
        <v>0.33333333333333</v>
      </c>
      <c r="CH51" s="135"/>
      <c r="CI51" s="136">
        <f>IFERROR(CH51/CF51,"-")</f>
        <v>0</v>
      </c>
      <c r="CJ51" s="137"/>
      <c r="CK51" s="138">
        <f>IFERROR(CJ51/CF51,"-")</f>
        <v>0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176</v>
      </c>
      <c r="C52" s="203"/>
      <c r="D52" s="203" t="s">
        <v>177</v>
      </c>
      <c r="E52" s="203" t="s">
        <v>178</v>
      </c>
      <c r="F52" s="203" t="s">
        <v>64</v>
      </c>
      <c r="G52" s="203"/>
      <c r="H52" s="90" t="s">
        <v>172</v>
      </c>
      <c r="I52" s="90" t="s">
        <v>179</v>
      </c>
      <c r="J52" s="188"/>
      <c r="K52" s="81">
        <v>0</v>
      </c>
      <c r="L52" s="81">
        <v>0</v>
      </c>
      <c r="M52" s="81">
        <v>0</v>
      </c>
      <c r="N52" s="91">
        <v>0</v>
      </c>
      <c r="O52" s="92">
        <v>0</v>
      </c>
      <c r="P52" s="93">
        <f>N52+O52</f>
        <v>0</v>
      </c>
      <c r="Q52" s="82" t="str">
        <f>IFERROR(P52/M52,"-")</f>
        <v>-</v>
      </c>
      <c r="R52" s="81">
        <v>0</v>
      </c>
      <c r="S52" s="81">
        <v>0</v>
      </c>
      <c r="T52" s="82" t="str">
        <f>IFERROR(S52/(O52+P52),"-")</f>
        <v>-</v>
      </c>
      <c r="U52" s="182"/>
      <c r="V52" s="84">
        <v>0</v>
      </c>
      <c r="W52" s="82" t="str">
        <f>IF(P52=0,"-",V52/P52)</f>
        <v>-</v>
      </c>
      <c r="X52" s="186">
        <v>0</v>
      </c>
      <c r="Y52" s="187" t="str">
        <f>IFERROR(X52/P52,"-")</f>
        <v>-</v>
      </c>
      <c r="Z52" s="187" t="str">
        <f>IFERROR(X52/V52,"-")</f>
        <v>-</v>
      </c>
      <c r="AA52" s="188"/>
      <c r="AB52" s="85"/>
      <c r="AC52" s="79"/>
      <c r="AD52" s="94"/>
      <c r="AE52" s="95" t="str">
        <f>IF(P52=0,"",IF(AD52=0,"",(AD52/P52)))</f>
        <v/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 t="str">
        <f>IF(P52=0,"",IF(AM52=0,"",(AM52/P52)))</f>
        <v/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 t="str">
        <f>IF(P52=0,"",IF(AV52=0,"",(AV52/P52)))</f>
        <v/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 t="str">
        <f>IF(P52=0,"",IF(BE52=0,"",(BE52/P52)))</f>
        <v/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 t="str">
        <f>IF(P52=0,"",IF(BN52=0,"",(BN52/P52)))</f>
        <v/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 t="str">
        <f>IF(P52=0,"",IF(BW52=0,"",(BW52/P52)))</f>
        <v/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 t="str">
        <f>IF(P52=0,"",IF(CF52=0,"",(CF52/P52)))</f>
        <v/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180</v>
      </c>
      <c r="C53" s="203"/>
      <c r="D53" s="203" t="s">
        <v>109</v>
      </c>
      <c r="E53" s="203" t="s">
        <v>109</v>
      </c>
      <c r="F53" s="203" t="s">
        <v>69</v>
      </c>
      <c r="G53" s="203"/>
      <c r="H53" s="90"/>
      <c r="I53" s="90"/>
      <c r="J53" s="188"/>
      <c r="K53" s="81">
        <v>8</v>
      </c>
      <c r="L53" s="81">
        <v>6</v>
      </c>
      <c r="M53" s="81">
        <v>1</v>
      </c>
      <c r="N53" s="91">
        <v>0</v>
      </c>
      <c r="O53" s="92">
        <v>0</v>
      </c>
      <c r="P53" s="93">
        <f>N53+O53</f>
        <v>0</v>
      </c>
      <c r="Q53" s="82">
        <f>IFERROR(P53/M53,"-")</f>
        <v>0</v>
      </c>
      <c r="R53" s="81">
        <v>0</v>
      </c>
      <c r="S53" s="81">
        <v>0</v>
      </c>
      <c r="T53" s="82" t="str">
        <f>IFERROR(S53/(O53+P53),"-")</f>
        <v>-</v>
      </c>
      <c r="U53" s="182"/>
      <c r="V53" s="84">
        <v>0</v>
      </c>
      <c r="W53" s="82" t="str">
        <f>IF(P53=0,"-",V53/P53)</f>
        <v>-</v>
      </c>
      <c r="X53" s="186">
        <v>0</v>
      </c>
      <c r="Y53" s="187" t="str">
        <f>IFERROR(X53/P53,"-")</f>
        <v>-</v>
      </c>
      <c r="Z53" s="187" t="str">
        <f>IFERROR(X53/V53,"-")</f>
        <v>-</v>
      </c>
      <c r="AA53" s="188"/>
      <c r="AB53" s="85"/>
      <c r="AC53" s="79"/>
      <c r="AD53" s="94"/>
      <c r="AE53" s="95" t="str">
        <f>IF(P53=0,"",IF(AD53=0,"",(AD53/P53)))</f>
        <v/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 t="str">
        <f>IF(P53=0,"",IF(AM53=0,"",(AM53/P53)))</f>
        <v/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 t="str">
        <f>IF(P53=0,"",IF(AV53=0,"",(AV53/P53)))</f>
        <v/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 t="str">
        <f>IF(P53=0,"",IF(BE53=0,"",(BE53/P53)))</f>
        <v/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 t="str">
        <f>IF(P53=0,"",IF(BN53=0,"",(BN53/P53)))</f>
        <v/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 t="str">
        <f>IF(P53=0,"",IF(BW53=0,"",(BW53/P53)))</f>
        <v/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 t="str">
        <f>IF(P53=0,"",IF(CF53=0,"",(CF53/P53)))</f>
        <v/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181</v>
      </c>
      <c r="C54" s="203"/>
      <c r="D54" s="203" t="s">
        <v>133</v>
      </c>
      <c r="E54" s="203" t="s">
        <v>182</v>
      </c>
      <c r="F54" s="203" t="s">
        <v>64</v>
      </c>
      <c r="G54" s="203" t="s">
        <v>140</v>
      </c>
      <c r="H54" s="90" t="s">
        <v>183</v>
      </c>
      <c r="I54" s="90" t="s">
        <v>184</v>
      </c>
      <c r="J54" s="188"/>
      <c r="K54" s="81">
        <v>0</v>
      </c>
      <c r="L54" s="81">
        <v>0</v>
      </c>
      <c r="M54" s="81">
        <v>0</v>
      </c>
      <c r="N54" s="91">
        <v>1</v>
      </c>
      <c r="O54" s="92">
        <v>0</v>
      </c>
      <c r="P54" s="93">
        <f>N54+O54</f>
        <v>1</v>
      </c>
      <c r="Q54" s="82" t="str">
        <f>IFERROR(P54/M54,"-")</f>
        <v>-</v>
      </c>
      <c r="R54" s="81">
        <v>0</v>
      </c>
      <c r="S54" s="81">
        <v>1</v>
      </c>
      <c r="T54" s="82">
        <f>IFERROR(S54/(O54+P54),"-")</f>
        <v>1</v>
      </c>
      <c r="U54" s="182"/>
      <c r="V54" s="84">
        <v>1</v>
      </c>
      <c r="W54" s="82">
        <f>IF(P54=0,"-",V54/P54)</f>
        <v>1</v>
      </c>
      <c r="X54" s="186">
        <v>0</v>
      </c>
      <c r="Y54" s="187">
        <f>IFERROR(X54/P54,"-")</f>
        <v>0</v>
      </c>
      <c r="Z54" s="187">
        <f>IFERROR(X54/V54,"-")</f>
        <v>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1</v>
      </c>
      <c r="BP54" s="121">
        <v>1</v>
      </c>
      <c r="BQ54" s="122">
        <f>IFERROR(BP54/BN54,"-")</f>
        <v>1</v>
      </c>
      <c r="BR54" s="123">
        <v>9000</v>
      </c>
      <c r="BS54" s="124">
        <f>IFERROR(BR54/BN54,"-")</f>
        <v>9000</v>
      </c>
      <c r="BT54" s="125"/>
      <c r="BU54" s="125"/>
      <c r="BV54" s="125">
        <v>1</v>
      </c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0</v>
      </c>
      <c r="CQ54" s="141">
        <v>9000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185</v>
      </c>
      <c r="C55" s="203"/>
      <c r="D55" s="203" t="s">
        <v>133</v>
      </c>
      <c r="E55" s="203" t="s">
        <v>182</v>
      </c>
      <c r="F55" s="203" t="s">
        <v>69</v>
      </c>
      <c r="G55" s="203"/>
      <c r="H55" s="90"/>
      <c r="I55" s="90"/>
      <c r="J55" s="188"/>
      <c r="K55" s="81">
        <v>3</v>
      </c>
      <c r="L55" s="81">
        <v>1</v>
      </c>
      <c r="M55" s="81">
        <v>0</v>
      </c>
      <c r="N55" s="91">
        <v>0</v>
      </c>
      <c r="O55" s="92">
        <v>0</v>
      </c>
      <c r="P55" s="93">
        <f>N55+O55</f>
        <v>0</v>
      </c>
      <c r="Q55" s="82" t="str">
        <f>IFERROR(P55/M55,"-")</f>
        <v>-</v>
      </c>
      <c r="R55" s="81">
        <v>0</v>
      </c>
      <c r="S55" s="81">
        <v>0</v>
      </c>
      <c r="T55" s="82" t="str">
        <f>IFERROR(S55/(O55+P55),"-")</f>
        <v>-</v>
      </c>
      <c r="U55" s="182"/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/>
      <c r="AB55" s="85"/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186</v>
      </c>
      <c r="C56" s="203"/>
      <c r="D56" s="203" t="s">
        <v>187</v>
      </c>
      <c r="E56" s="203" t="s">
        <v>188</v>
      </c>
      <c r="F56" s="203" t="s">
        <v>64</v>
      </c>
      <c r="G56" s="203" t="s">
        <v>151</v>
      </c>
      <c r="H56" s="90" t="s">
        <v>172</v>
      </c>
      <c r="I56" s="90" t="s">
        <v>173</v>
      </c>
      <c r="J56" s="188"/>
      <c r="K56" s="81">
        <v>0</v>
      </c>
      <c r="L56" s="81">
        <v>0</v>
      </c>
      <c r="M56" s="81">
        <v>0</v>
      </c>
      <c r="N56" s="91">
        <v>1</v>
      </c>
      <c r="O56" s="92">
        <v>0</v>
      </c>
      <c r="P56" s="93">
        <f>N56+O56</f>
        <v>1</v>
      </c>
      <c r="Q56" s="82" t="str">
        <f>IFERROR(P56/M56,"-")</f>
        <v>-</v>
      </c>
      <c r="R56" s="81">
        <v>0</v>
      </c>
      <c r="S56" s="81">
        <v>0</v>
      </c>
      <c r="T56" s="82">
        <f>IFERROR(S56/(O56+P56),"-")</f>
        <v>0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1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/>
      <c r="BO56" s="120">
        <f>IF(P56=0,"",IF(BN56=0,"",(BN56/P56)))</f>
        <v>0</v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189</v>
      </c>
      <c r="C57" s="203"/>
      <c r="D57" s="203" t="s">
        <v>190</v>
      </c>
      <c r="E57" s="203" t="s">
        <v>191</v>
      </c>
      <c r="F57" s="203" t="s">
        <v>64</v>
      </c>
      <c r="G57" s="203"/>
      <c r="H57" s="90" t="s">
        <v>172</v>
      </c>
      <c r="I57" s="90" t="s">
        <v>175</v>
      </c>
      <c r="J57" s="188"/>
      <c r="K57" s="81">
        <v>0</v>
      </c>
      <c r="L57" s="81">
        <v>0</v>
      </c>
      <c r="M57" s="81">
        <v>0</v>
      </c>
      <c r="N57" s="91">
        <v>2</v>
      </c>
      <c r="O57" s="92">
        <v>0</v>
      </c>
      <c r="P57" s="93">
        <f>N57+O57</f>
        <v>2</v>
      </c>
      <c r="Q57" s="82" t="str">
        <f>IFERROR(P57/M57,"-")</f>
        <v>-</v>
      </c>
      <c r="R57" s="81">
        <v>0</v>
      </c>
      <c r="S57" s="81">
        <v>1</v>
      </c>
      <c r="T57" s="82">
        <f>IFERROR(S57/(O57+P57),"-")</f>
        <v>0.5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0.5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>
        <v>1</v>
      </c>
      <c r="BX57" s="127">
        <f>IF(P57=0,"",IF(BW57=0,"",(BW57/P57)))</f>
        <v>0.5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192</v>
      </c>
      <c r="C58" s="203"/>
      <c r="D58" s="203" t="s">
        <v>193</v>
      </c>
      <c r="E58" s="203" t="s">
        <v>194</v>
      </c>
      <c r="F58" s="203" t="s">
        <v>64</v>
      </c>
      <c r="G58" s="203"/>
      <c r="H58" s="90" t="s">
        <v>172</v>
      </c>
      <c r="I58" s="90" t="s">
        <v>179</v>
      </c>
      <c r="J58" s="188"/>
      <c r="K58" s="81">
        <v>0</v>
      </c>
      <c r="L58" s="81">
        <v>0</v>
      </c>
      <c r="M58" s="81">
        <v>0</v>
      </c>
      <c r="N58" s="91">
        <v>1</v>
      </c>
      <c r="O58" s="92">
        <v>0</v>
      </c>
      <c r="P58" s="93">
        <f>N58+O58</f>
        <v>1</v>
      </c>
      <c r="Q58" s="82" t="str">
        <f>IFERROR(P58/M58,"-")</f>
        <v>-</v>
      </c>
      <c r="R58" s="81">
        <v>0</v>
      </c>
      <c r="S58" s="81">
        <v>0</v>
      </c>
      <c r="T58" s="82">
        <f>IFERROR(S58/(O58+P58),"-")</f>
        <v>0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1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195</v>
      </c>
      <c r="C59" s="203"/>
      <c r="D59" s="203" t="s">
        <v>196</v>
      </c>
      <c r="E59" s="203" t="s">
        <v>197</v>
      </c>
      <c r="F59" s="203" t="s">
        <v>64</v>
      </c>
      <c r="G59" s="203"/>
      <c r="H59" s="90" t="s">
        <v>172</v>
      </c>
      <c r="I59" s="204" t="s">
        <v>198</v>
      </c>
      <c r="J59" s="188"/>
      <c r="K59" s="81">
        <v>0</v>
      </c>
      <c r="L59" s="81">
        <v>0</v>
      </c>
      <c r="M59" s="81">
        <v>0</v>
      </c>
      <c r="N59" s="91">
        <v>1</v>
      </c>
      <c r="O59" s="92">
        <v>0</v>
      </c>
      <c r="P59" s="93">
        <f>N59+O59</f>
        <v>1</v>
      </c>
      <c r="Q59" s="82" t="str">
        <f>IFERROR(P59/M59,"-")</f>
        <v>-</v>
      </c>
      <c r="R59" s="81">
        <v>0</v>
      </c>
      <c r="S59" s="81">
        <v>1</v>
      </c>
      <c r="T59" s="82">
        <f>IFERROR(S59/(O59+P59),"-")</f>
        <v>1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1</v>
      </c>
      <c r="BF59" s="113">
        <f>IF(P59=0,"",IF(BE59=0,"",(BE59/P59)))</f>
        <v>1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/>
      <c r="BO59" s="120">
        <f>IF(P59=0,"",IF(BN59=0,"",(BN59/P59)))</f>
        <v>0</v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199</v>
      </c>
      <c r="C60" s="203"/>
      <c r="D60" s="203" t="s">
        <v>109</v>
      </c>
      <c r="E60" s="203" t="s">
        <v>109</v>
      </c>
      <c r="F60" s="203" t="s">
        <v>69</v>
      </c>
      <c r="G60" s="203"/>
      <c r="H60" s="90"/>
      <c r="I60" s="90"/>
      <c r="J60" s="188"/>
      <c r="K60" s="81">
        <v>42</v>
      </c>
      <c r="L60" s="81">
        <v>22</v>
      </c>
      <c r="M60" s="81">
        <v>7</v>
      </c>
      <c r="N60" s="91">
        <v>7</v>
      </c>
      <c r="O60" s="92">
        <v>0</v>
      </c>
      <c r="P60" s="93">
        <f>N60+O60</f>
        <v>7</v>
      </c>
      <c r="Q60" s="82">
        <f>IFERROR(P60/M60,"-")</f>
        <v>1</v>
      </c>
      <c r="R60" s="81">
        <v>1</v>
      </c>
      <c r="S60" s="81">
        <v>1</v>
      </c>
      <c r="T60" s="82">
        <f>IFERROR(S60/(O60+P60),"-")</f>
        <v>0.14285714285714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>
        <v>1</v>
      </c>
      <c r="AW60" s="107">
        <f>IF(P60=0,"",IF(AV60=0,"",(AV60/P60)))</f>
        <v>0.14285714285714</v>
      </c>
      <c r="AX60" s="106"/>
      <c r="AY60" s="108">
        <f>IFERROR(AX60/AV60,"-")</f>
        <v>0</v>
      </c>
      <c r="AZ60" s="109"/>
      <c r="BA60" s="110">
        <f>IFERROR(AZ60/AV60,"-")</f>
        <v>0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5</v>
      </c>
      <c r="BO60" s="120">
        <f>IF(P60=0,"",IF(BN60=0,"",(BN60/P60)))</f>
        <v>0.71428571428571</v>
      </c>
      <c r="BP60" s="121">
        <v>1</v>
      </c>
      <c r="BQ60" s="122">
        <f>IFERROR(BP60/BN60,"-")</f>
        <v>0.2</v>
      </c>
      <c r="BR60" s="123">
        <v>41450</v>
      </c>
      <c r="BS60" s="124">
        <f>IFERROR(BR60/BN60,"-")</f>
        <v>8290</v>
      </c>
      <c r="BT60" s="125"/>
      <c r="BU60" s="125"/>
      <c r="BV60" s="125">
        <v>1</v>
      </c>
      <c r="BW60" s="126">
        <v>1</v>
      </c>
      <c r="BX60" s="127">
        <f>IF(P60=0,"",IF(BW60=0,"",(BW60/P60)))</f>
        <v>0.14285714285714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>
        <v>41450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200</v>
      </c>
      <c r="C61" s="203"/>
      <c r="D61" s="203" t="s">
        <v>187</v>
      </c>
      <c r="E61" s="203" t="s">
        <v>188</v>
      </c>
      <c r="F61" s="203" t="s">
        <v>64</v>
      </c>
      <c r="G61" s="203" t="s">
        <v>159</v>
      </c>
      <c r="H61" s="90" t="s">
        <v>172</v>
      </c>
      <c r="I61" s="90" t="s">
        <v>173</v>
      </c>
      <c r="J61" s="188"/>
      <c r="K61" s="81">
        <v>0</v>
      </c>
      <c r="L61" s="81">
        <v>0</v>
      </c>
      <c r="M61" s="81">
        <v>0</v>
      </c>
      <c r="N61" s="91">
        <v>4</v>
      </c>
      <c r="O61" s="92">
        <v>0</v>
      </c>
      <c r="P61" s="93">
        <f>N61+O61</f>
        <v>4</v>
      </c>
      <c r="Q61" s="82" t="str">
        <f>IFERROR(P61/M61,"-")</f>
        <v>-</v>
      </c>
      <c r="R61" s="81">
        <v>0</v>
      </c>
      <c r="S61" s="81">
        <v>1</v>
      </c>
      <c r="T61" s="82">
        <f>IFERROR(S61/(O61+P61),"-")</f>
        <v>0.25</v>
      </c>
      <c r="U61" s="182"/>
      <c r="V61" s="84">
        <v>1</v>
      </c>
      <c r="W61" s="82">
        <f>IF(P61=0,"-",V61/P61)</f>
        <v>0.25</v>
      </c>
      <c r="X61" s="186">
        <v>8000</v>
      </c>
      <c r="Y61" s="187">
        <f>IFERROR(X61/P61,"-")</f>
        <v>2000</v>
      </c>
      <c r="Z61" s="187">
        <f>IFERROR(X61/V61,"-")</f>
        <v>8000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>
        <v>3</v>
      </c>
      <c r="AW61" s="107">
        <f>IF(P61=0,"",IF(AV61=0,"",(AV61/P61)))</f>
        <v>0.75</v>
      </c>
      <c r="AX61" s="106">
        <v>1</v>
      </c>
      <c r="AY61" s="108">
        <f>IFERROR(AX61/AV61,"-")</f>
        <v>0.33333333333333</v>
      </c>
      <c r="AZ61" s="109">
        <v>8000</v>
      </c>
      <c r="BA61" s="110">
        <f>IFERROR(AZ61/AV61,"-")</f>
        <v>2666.6666666667</v>
      </c>
      <c r="BB61" s="111"/>
      <c r="BC61" s="111">
        <v>1</v>
      </c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>
        <v>1</v>
      </c>
      <c r="BX61" s="127">
        <f>IF(P61=0,"",IF(BW61=0,"",(BW61/P61)))</f>
        <v>0.25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1</v>
      </c>
      <c r="CP61" s="141">
        <v>8000</v>
      </c>
      <c r="CQ61" s="141">
        <v>8000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201</v>
      </c>
      <c r="C62" s="203"/>
      <c r="D62" s="203" t="s">
        <v>202</v>
      </c>
      <c r="E62" s="203" t="s">
        <v>203</v>
      </c>
      <c r="F62" s="203" t="s">
        <v>64</v>
      </c>
      <c r="G62" s="203"/>
      <c r="H62" s="90" t="s">
        <v>172</v>
      </c>
      <c r="I62" s="90" t="s">
        <v>175</v>
      </c>
      <c r="J62" s="188"/>
      <c r="K62" s="81">
        <v>0</v>
      </c>
      <c r="L62" s="81">
        <v>0</v>
      </c>
      <c r="M62" s="81">
        <v>0</v>
      </c>
      <c r="N62" s="91">
        <v>1</v>
      </c>
      <c r="O62" s="92">
        <v>0</v>
      </c>
      <c r="P62" s="93">
        <f>N62+O62</f>
        <v>1</v>
      </c>
      <c r="Q62" s="82" t="str">
        <f>IFERROR(P62/M62,"-")</f>
        <v>-</v>
      </c>
      <c r="R62" s="81">
        <v>0</v>
      </c>
      <c r="S62" s="81">
        <v>0</v>
      </c>
      <c r="T62" s="82">
        <f>IFERROR(S62/(O62+P62),"-")</f>
        <v>0</v>
      </c>
      <c r="U62" s="182"/>
      <c r="V62" s="84">
        <v>1</v>
      </c>
      <c r="W62" s="82">
        <f>IF(P62=0,"-",V62/P62)</f>
        <v>1</v>
      </c>
      <c r="X62" s="186">
        <v>3000</v>
      </c>
      <c r="Y62" s="187">
        <f>IFERROR(X62/P62,"-")</f>
        <v>3000</v>
      </c>
      <c r="Z62" s="187">
        <f>IFERROR(X62/V62,"-")</f>
        <v>3000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>
        <v>1</v>
      </c>
      <c r="CG62" s="134">
        <f>IF(P62=0,"",IF(CF62=0,"",(CF62/P62)))</f>
        <v>1</v>
      </c>
      <c r="CH62" s="135">
        <v>1</v>
      </c>
      <c r="CI62" s="136">
        <f>IFERROR(CH62/CF62,"-")</f>
        <v>1</v>
      </c>
      <c r="CJ62" s="137">
        <v>3000</v>
      </c>
      <c r="CK62" s="138">
        <f>IFERROR(CJ62/CF62,"-")</f>
        <v>3000</v>
      </c>
      <c r="CL62" s="139">
        <v>1</v>
      </c>
      <c r="CM62" s="139"/>
      <c r="CN62" s="139"/>
      <c r="CO62" s="140">
        <v>1</v>
      </c>
      <c r="CP62" s="141">
        <v>3000</v>
      </c>
      <c r="CQ62" s="141">
        <v>3000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204</v>
      </c>
      <c r="C63" s="203"/>
      <c r="D63" s="203" t="s">
        <v>163</v>
      </c>
      <c r="E63" s="203" t="s">
        <v>164</v>
      </c>
      <c r="F63" s="203" t="s">
        <v>64</v>
      </c>
      <c r="G63" s="203"/>
      <c r="H63" s="90" t="s">
        <v>172</v>
      </c>
      <c r="I63" s="90" t="s">
        <v>179</v>
      </c>
      <c r="J63" s="188"/>
      <c r="K63" s="81">
        <v>0</v>
      </c>
      <c r="L63" s="81">
        <v>0</v>
      </c>
      <c r="M63" s="81">
        <v>0</v>
      </c>
      <c r="N63" s="91">
        <v>2</v>
      </c>
      <c r="O63" s="92">
        <v>0</v>
      </c>
      <c r="P63" s="93">
        <f>N63+O63</f>
        <v>2</v>
      </c>
      <c r="Q63" s="82" t="str">
        <f>IFERROR(P63/M63,"-")</f>
        <v>-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1</v>
      </c>
      <c r="BF63" s="113">
        <f>IF(P63=0,"",IF(BE63=0,"",(BE63/P63)))</f>
        <v>0.5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1</v>
      </c>
      <c r="BO63" s="120">
        <f>IF(P63=0,"",IF(BN63=0,"",(BN63/P63)))</f>
        <v>0.5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205</v>
      </c>
      <c r="C64" s="203"/>
      <c r="D64" s="203" t="s">
        <v>196</v>
      </c>
      <c r="E64" s="203" t="s">
        <v>197</v>
      </c>
      <c r="F64" s="203" t="s">
        <v>64</v>
      </c>
      <c r="G64" s="203"/>
      <c r="H64" s="90" t="s">
        <v>172</v>
      </c>
      <c r="I64" s="204" t="s">
        <v>198</v>
      </c>
      <c r="J64" s="188"/>
      <c r="K64" s="81">
        <v>0</v>
      </c>
      <c r="L64" s="81">
        <v>0</v>
      </c>
      <c r="M64" s="81">
        <v>0</v>
      </c>
      <c r="N64" s="91">
        <v>3</v>
      </c>
      <c r="O64" s="92">
        <v>0</v>
      </c>
      <c r="P64" s="93">
        <f>N64+O64</f>
        <v>3</v>
      </c>
      <c r="Q64" s="82" t="str">
        <f>IFERROR(P64/M64,"-")</f>
        <v>-</v>
      </c>
      <c r="R64" s="81">
        <v>0</v>
      </c>
      <c r="S64" s="81">
        <v>0</v>
      </c>
      <c r="T64" s="82">
        <f>IFERROR(S64/(O64+P64),"-")</f>
        <v>0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>
        <v>1</v>
      </c>
      <c r="AN64" s="101">
        <f>IF(P64=0,"",IF(AM64=0,"",(AM64/P64)))</f>
        <v>0.33333333333333</v>
      </c>
      <c r="AO64" s="100"/>
      <c r="AP64" s="102">
        <f>IFERROR(AP64/AM64,"-")</f>
        <v>0</v>
      </c>
      <c r="AQ64" s="103"/>
      <c r="AR64" s="104">
        <f>IFERROR(AQ64/AM64,"-")</f>
        <v>0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1</v>
      </c>
      <c r="BO64" s="120">
        <f>IF(P64=0,"",IF(BN64=0,"",(BN64/P64)))</f>
        <v>0.33333333333333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>
        <v>1</v>
      </c>
      <c r="CG64" s="134">
        <f>IF(P64=0,"",IF(CF64=0,"",(CF64/P64)))</f>
        <v>0.33333333333333</v>
      </c>
      <c r="CH64" s="135"/>
      <c r="CI64" s="136">
        <f>IFERROR(CH64/CF64,"-")</f>
        <v>0</v>
      </c>
      <c r="CJ64" s="137"/>
      <c r="CK64" s="138">
        <f>IFERROR(CJ64/CF64,"-")</f>
        <v>0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206</v>
      </c>
      <c r="C65" s="203"/>
      <c r="D65" s="203" t="s">
        <v>109</v>
      </c>
      <c r="E65" s="203" t="s">
        <v>109</v>
      </c>
      <c r="F65" s="203" t="s">
        <v>69</v>
      </c>
      <c r="G65" s="203"/>
      <c r="H65" s="90"/>
      <c r="I65" s="90"/>
      <c r="J65" s="188"/>
      <c r="K65" s="81">
        <v>5</v>
      </c>
      <c r="L65" s="81">
        <v>5</v>
      </c>
      <c r="M65" s="81">
        <v>1</v>
      </c>
      <c r="N65" s="91">
        <v>0</v>
      </c>
      <c r="O65" s="92">
        <v>0</v>
      </c>
      <c r="P65" s="93">
        <f>N65+O65</f>
        <v>0</v>
      </c>
      <c r="Q65" s="82">
        <f>IFERROR(P65/M65,"-")</f>
        <v>0</v>
      </c>
      <c r="R65" s="81">
        <v>0</v>
      </c>
      <c r="S65" s="81">
        <v>0</v>
      </c>
      <c r="T65" s="82" t="str">
        <f>IFERROR(S65/(O65+P65),"-")</f>
        <v>-</v>
      </c>
      <c r="U65" s="182"/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/>
      <c r="AB65" s="85"/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0.11533333333333</v>
      </c>
      <c r="B66" s="203" t="s">
        <v>207</v>
      </c>
      <c r="C66" s="203"/>
      <c r="D66" s="203" t="s">
        <v>74</v>
      </c>
      <c r="E66" s="203" t="s">
        <v>75</v>
      </c>
      <c r="F66" s="203" t="s">
        <v>64</v>
      </c>
      <c r="G66" s="203" t="s">
        <v>208</v>
      </c>
      <c r="H66" s="90" t="s">
        <v>209</v>
      </c>
      <c r="I66" s="205" t="s">
        <v>210</v>
      </c>
      <c r="J66" s="188">
        <v>150000</v>
      </c>
      <c r="K66" s="81">
        <v>0</v>
      </c>
      <c r="L66" s="81">
        <v>0</v>
      </c>
      <c r="M66" s="81">
        <v>0</v>
      </c>
      <c r="N66" s="91">
        <v>14</v>
      </c>
      <c r="O66" s="92">
        <v>0</v>
      </c>
      <c r="P66" s="93">
        <f>N66+O66</f>
        <v>14</v>
      </c>
      <c r="Q66" s="82" t="str">
        <f>IFERROR(P66/M66,"-")</f>
        <v>-</v>
      </c>
      <c r="R66" s="81">
        <v>0</v>
      </c>
      <c r="S66" s="81">
        <v>2</v>
      </c>
      <c r="T66" s="82">
        <f>IFERROR(S66/(O66+P66),"-")</f>
        <v>0.14285714285714</v>
      </c>
      <c r="U66" s="182">
        <f>IFERROR(J66/SUM(P66:P67),"-")</f>
        <v>9375</v>
      </c>
      <c r="V66" s="84">
        <v>2</v>
      </c>
      <c r="W66" s="82">
        <f>IF(P66=0,"-",V66/P66)</f>
        <v>0.14285714285714</v>
      </c>
      <c r="X66" s="186">
        <v>17300</v>
      </c>
      <c r="Y66" s="187">
        <f>IFERROR(X66/P66,"-")</f>
        <v>1235.7142857143</v>
      </c>
      <c r="Z66" s="187">
        <f>IFERROR(X66/V66,"-")</f>
        <v>8650</v>
      </c>
      <c r="AA66" s="188">
        <f>SUM(X66:X67)-SUM(J66:J67)</f>
        <v>-132700</v>
      </c>
      <c r="AB66" s="85">
        <f>SUM(X66:X67)/SUM(J66:J67)</f>
        <v>0.11533333333333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>
        <v>1</v>
      </c>
      <c r="AW66" s="107">
        <f>IF(P66=0,"",IF(AV66=0,"",(AV66/P66)))</f>
        <v>0.071428571428571</v>
      </c>
      <c r="AX66" s="106"/>
      <c r="AY66" s="108">
        <f>IFERROR(AX66/AV66,"-")</f>
        <v>0</v>
      </c>
      <c r="AZ66" s="109"/>
      <c r="BA66" s="110">
        <f>IFERROR(AZ66/AV66,"-")</f>
        <v>0</v>
      </c>
      <c r="BB66" s="111"/>
      <c r="BC66" s="111"/>
      <c r="BD66" s="111"/>
      <c r="BE66" s="112">
        <v>4</v>
      </c>
      <c r="BF66" s="113">
        <f>IF(P66=0,"",IF(BE66=0,"",(BE66/P66)))</f>
        <v>0.28571428571429</v>
      </c>
      <c r="BG66" s="112">
        <v>1</v>
      </c>
      <c r="BH66" s="114">
        <f>IFERROR(BG66/BE66,"-")</f>
        <v>0.25</v>
      </c>
      <c r="BI66" s="115">
        <v>14300</v>
      </c>
      <c r="BJ66" s="116">
        <f>IFERROR(BI66/BE66,"-")</f>
        <v>3575</v>
      </c>
      <c r="BK66" s="117"/>
      <c r="BL66" s="117"/>
      <c r="BM66" s="117">
        <v>1</v>
      </c>
      <c r="BN66" s="119">
        <v>5</v>
      </c>
      <c r="BO66" s="120">
        <f>IF(P66=0,"",IF(BN66=0,"",(BN66/P66)))</f>
        <v>0.35714285714286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4</v>
      </c>
      <c r="BX66" s="127">
        <f>IF(P66=0,"",IF(BW66=0,"",(BW66/P66)))</f>
        <v>0.28571428571429</v>
      </c>
      <c r="BY66" s="128">
        <v>1</v>
      </c>
      <c r="BZ66" s="129">
        <f>IFERROR(BY66/BW66,"-")</f>
        <v>0.25</v>
      </c>
      <c r="CA66" s="130">
        <v>16000</v>
      </c>
      <c r="CB66" s="131">
        <f>IFERROR(CA66/BW66,"-")</f>
        <v>4000</v>
      </c>
      <c r="CC66" s="132"/>
      <c r="CD66" s="132"/>
      <c r="CE66" s="132">
        <v>1</v>
      </c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2</v>
      </c>
      <c r="CP66" s="141">
        <v>17300</v>
      </c>
      <c r="CQ66" s="141">
        <v>16000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211</v>
      </c>
      <c r="C67" s="203"/>
      <c r="D67" s="203" t="s">
        <v>74</v>
      </c>
      <c r="E67" s="203" t="s">
        <v>75</v>
      </c>
      <c r="F67" s="203" t="s">
        <v>69</v>
      </c>
      <c r="G67" s="203"/>
      <c r="H67" s="90"/>
      <c r="I67" s="90"/>
      <c r="J67" s="188"/>
      <c r="K67" s="81">
        <v>20</v>
      </c>
      <c r="L67" s="81">
        <v>13</v>
      </c>
      <c r="M67" s="81">
        <v>2</v>
      </c>
      <c r="N67" s="91">
        <v>2</v>
      </c>
      <c r="O67" s="92">
        <v>0</v>
      </c>
      <c r="P67" s="93">
        <f>N67+O67</f>
        <v>2</v>
      </c>
      <c r="Q67" s="82">
        <f>IFERROR(P67/M67,"-")</f>
        <v>1</v>
      </c>
      <c r="R67" s="81">
        <v>1</v>
      </c>
      <c r="S67" s="81">
        <v>0</v>
      </c>
      <c r="T67" s="82">
        <f>IFERROR(S67/(O67+P67),"-")</f>
        <v>0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0.5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>
        <v>1</v>
      </c>
      <c r="BO67" s="120">
        <f>IF(P67=0,"",IF(BN67=0,"",(BN67/P67)))</f>
        <v>0.5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0.44</v>
      </c>
      <c r="B68" s="203" t="s">
        <v>212</v>
      </c>
      <c r="C68" s="203"/>
      <c r="D68" s="203" t="s">
        <v>213</v>
      </c>
      <c r="E68" s="203" t="s">
        <v>214</v>
      </c>
      <c r="F68" s="203" t="s">
        <v>64</v>
      </c>
      <c r="G68" s="203" t="s">
        <v>208</v>
      </c>
      <c r="H68" s="90" t="s">
        <v>209</v>
      </c>
      <c r="I68" s="204" t="s">
        <v>198</v>
      </c>
      <c r="J68" s="188">
        <v>150000</v>
      </c>
      <c r="K68" s="81">
        <v>0</v>
      </c>
      <c r="L68" s="81">
        <v>0</v>
      </c>
      <c r="M68" s="81">
        <v>0</v>
      </c>
      <c r="N68" s="91">
        <v>8</v>
      </c>
      <c r="O68" s="92">
        <v>0</v>
      </c>
      <c r="P68" s="93">
        <f>N68+O68</f>
        <v>8</v>
      </c>
      <c r="Q68" s="82" t="str">
        <f>IFERROR(P68/M68,"-")</f>
        <v>-</v>
      </c>
      <c r="R68" s="81">
        <v>1</v>
      </c>
      <c r="S68" s="81">
        <v>1</v>
      </c>
      <c r="T68" s="82">
        <f>IFERROR(S68/(O68+P68),"-")</f>
        <v>0.125</v>
      </c>
      <c r="U68" s="182">
        <f>IFERROR(J68/SUM(P68:P69),"-")</f>
        <v>16666.666666667</v>
      </c>
      <c r="V68" s="84">
        <v>2</v>
      </c>
      <c r="W68" s="82">
        <f>IF(P68=0,"-",V68/P68)</f>
        <v>0.25</v>
      </c>
      <c r="X68" s="186">
        <v>66000</v>
      </c>
      <c r="Y68" s="187">
        <f>IFERROR(X68/P68,"-")</f>
        <v>8250</v>
      </c>
      <c r="Z68" s="187">
        <f>IFERROR(X68/V68,"-")</f>
        <v>33000</v>
      </c>
      <c r="AA68" s="188">
        <f>SUM(X68:X69)-SUM(J68:J69)</f>
        <v>-84000</v>
      </c>
      <c r="AB68" s="85">
        <f>SUM(X68:X69)/SUM(J68:J69)</f>
        <v>0.44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2</v>
      </c>
      <c r="BF68" s="113">
        <f>IF(P68=0,"",IF(BE68=0,"",(BE68/P68)))</f>
        <v>0.25</v>
      </c>
      <c r="BG68" s="112"/>
      <c r="BH68" s="114">
        <f>IFERROR(BG68/BE68,"-")</f>
        <v>0</v>
      </c>
      <c r="BI68" s="115"/>
      <c r="BJ68" s="116">
        <f>IFERROR(BI68/BE68,"-")</f>
        <v>0</v>
      </c>
      <c r="BK68" s="117"/>
      <c r="BL68" s="117"/>
      <c r="BM68" s="117"/>
      <c r="BN68" s="119">
        <v>1</v>
      </c>
      <c r="BO68" s="120">
        <f>IF(P68=0,"",IF(BN68=0,"",(BN68/P68)))</f>
        <v>0.125</v>
      </c>
      <c r="BP68" s="121">
        <v>1</v>
      </c>
      <c r="BQ68" s="122">
        <f>IFERROR(BP68/BN68,"-")</f>
        <v>1</v>
      </c>
      <c r="BR68" s="123">
        <v>5000</v>
      </c>
      <c r="BS68" s="124">
        <f>IFERROR(BR68/BN68,"-")</f>
        <v>5000</v>
      </c>
      <c r="BT68" s="125">
        <v>1</v>
      </c>
      <c r="BU68" s="125"/>
      <c r="BV68" s="125"/>
      <c r="BW68" s="126">
        <v>2</v>
      </c>
      <c r="BX68" s="127">
        <f>IF(P68=0,"",IF(BW68=0,"",(BW68/P68)))</f>
        <v>0.25</v>
      </c>
      <c r="BY68" s="128">
        <v>1</v>
      </c>
      <c r="BZ68" s="129">
        <f>IFERROR(BY68/BW68,"-")</f>
        <v>0.5</v>
      </c>
      <c r="CA68" s="130">
        <v>61000</v>
      </c>
      <c r="CB68" s="131">
        <f>IFERROR(CA68/BW68,"-")</f>
        <v>30500</v>
      </c>
      <c r="CC68" s="132"/>
      <c r="CD68" s="132"/>
      <c r="CE68" s="132">
        <v>1</v>
      </c>
      <c r="CF68" s="133">
        <v>3</v>
      </c>
      <c r="CG68" s="134">
        <f>IF(P68=0,"",IF(CF68=0,"",(CF68/P68)))</f>
        <v>0.375</v>
      </c>
      <c r="CH68" s="135"/>
      <c r="CI68" s="136">
        <f>IFERROR(CH68/CF68,"-")</f>
        <v>0</v>
      </c>
      <c r="CJ68" s="137"/>
      <c r="CK68" s="138">
        <f>IFERROR(CJ68/CF68,"-")</f>
        <v>0</v>
      </c>
      <c r="CL68" s="139"/>
      <c r="CM68" s="139"/>
      <c r="CN68" s="139"/>
      <c r="CO68" s="140">
        <v>2</v>
      </c>
      <c r="CP68" s="141">
        <v>66000</v>
      </c>
      <c r="CQ68" s="141">
        <v>61000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215</v>
      </c>
      <c r="C69" s="203"/>
      <c r="D69" s="203" t="s">
        <v>213</v>
      </c>
      <c r="E69" s="203" t="s">
        <v>214</v>
      </c>
      <c r="F69" s="203" t="s">
        <v>69</v>
      </c>
      <c r="G69" s="203"/>
      <c r="H69" s="90"/>
      <c r="I69" s="90"/>
      <c r="J69" s="188"/>
      <c r="K69" s="81">
        <v>6</v>
      </c>
      <c r="L69" s="81">
        <v>5</v>
      </c>
      <c r="M69" s="81">
        <v>2</v>
      </c>
      <c r="N69" s="91">
        <v>1</v>
      </c>
      <c r="O69" s="92">
        <v>0</v>
      </c>
      <c r="P69" s="93">
        <f>N69+O69</f>
        <v>1</v>
      </c>
      <c r="Q69" s="82">
        <f>IFERROR(P69/M69,"-")</f>
        <v>0.5</v>
      </c>
      <c r="R69" s="81">
        <v>0</v>
      </c>
      <c r="S69" s="81">
        <v>0</v>
      </c>
      <c r="T69" s="82">
        <f>IFERROR(S69/(O69+P69),"-")</f>
        <v>0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>
        <v>1</v>
      </c>
      <c r="BX69" s="127">
        <f>IF(P69=0,"",IF(BW69=0,"",(BW69/P69)))</f>
        <v>1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0.033333333333333</v>
      </c>
      <c r="B70" s="203" t="s">
        <v>216</v>
      </c>
      <c r="C70" s="203"/>
      <c r="D70" s="203" t="s">
        <v>217</v>
      </c>
      <c r="E70" s="203" t="s">
        <v>218</v>
      </c>
      <c r="F70" s="203" t="s">
        <v>64</v>
      </c>
      <c r="G70" s="203" t="s">
        <v>65</v>
      </c>
      <c r="H70" s="90" t="s">
        <v>219</v>
      </c>
      <c r="I70" s="205" t="s">
        <v>220</v>
      </c>
      <c r="J70" s="188">
        <v>150000</v>
      </c>
      <c r="K70" s="81">
        <v>0</v>
      </c>
      <c r="L70" s="81">
        <v>0</v>
      </c>
      <c r="M70" s="81">
        <v>0</v>
      </c>
      <c r="N70" s="91">
        <v>8</v>
      </c>
      <c r="O70" s="92">
        <v>0</v>
      </c>
      <c r="P70" s="93">
        <f>N70+O70</f>
        <v>8</v>
      </c>
      <c r="Q70" s="82" t="str">
        <f>IFERROR(P70/M70,"-")</f>
        <v>-</v>
      </c>
      <c r="R70" s="81">
        <v>0</v>
      </c>
      <c r="S70" s="81">
        <v>2</v>
      </c>
      <c r="T70" s="82">
        <f>IFERROR(S70/(O70+P70),"-")</f>
        <v>0.25</v>
      </c>
      <c r="U70" s="182">
        <f>IFERROR(J70/SUM(P70:P71),"-")</f>
        <v>13636.363636364</v>
      </c>
      <c r="V70" s="84">
        <v>1</v>
      </c>
      <c r="W70" s="82">
        <f>IF(P70=0,"-",V70/P70)</f>
        <v>0.125</v>
      </c>
      <c r="X70" s="186">
        <v>5000</v>
      </c>
      <c r="Y70" s="187">
        <f>IFERROR(X70/P70,"-")</f>
        <v>625</v>
      </c>
      <c r="Z70" s="187">
        <f>IFERROR(X70/V70,"-")</f>
        <v>5000</v>
      </c>
      <c r="AA70" s="188">
        <f>SUM(X70:X71)-SUM(J70:J71)</f>
        <v>-145000</v>
      </c>
      <c r="AB70" s="85">
        <f>SUM(X70:X71)/SUM(J70:J71)</f>
        <v>0.033333333333333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6</v>
      </c>
      <c r="BO70" s="120">
        <f>IF(P70=0,"",IF(BN70=0,"",(BN70/P70)))</f>
        <v>0.75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>
        <v>1</v>
      </c>
      <c r="BX70" s="127">
        <f>IF(P70=0,"",IF(BW70=0,"",(BW70/P70)))</f>
        <v>0.125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>
        <v>1</v>
      </c>
      <c r="CG70" s="134">
        <f>IF(P70=0,"",IF(CF70=0,"",(CF70/P70)))</f>
        <v>0.125</v>
      </c>
      <c r="CH70" s="135">
        <v>1</v>
      </c>
      <c r="CI70" s="136">
        <f>IFERROR(CH70/CF70,"-")</f>
        <v>1</v>
      </c>
      <c r="CJ70" s="137">
        <v>5000</v>
      </c>
      <c r="CK70" s="138">
        <f>IFERROR(CJ70/CF70,"-")</f>
        <v>5000</v>
      </c>
      <c r="CL70" s="139">
        <v>1</v>
      </c>
      <c r="CM70" s="139"/>
      <c r="CN70" s="139"/>
      <c r="CO70" s="140">
        <v>1</v>
      </c>
      <c r="CP70" s="141">
        <v>5000</v>
      </c>
      <c r="CQ70" s="141">
        <v>5000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221</v>
      </c>
      <c r="C71" s="203"/>
      <c r="D71" s="203" t="s">
        <v>217</v>
      </c>
      <c r="E71" s="203" t="s">
        <v>218</v>
      </c>
      <c r="F71" s="203" t="s">
        <v>69</v>
      </c>
      <c r="G71" s="203"/>
      <c r="H71" s="90"/>
      <c r="I71" s="90"/>
      <c r="J71" s="188"/>
      <c r="K71" s="81">
        <v>14</v>
      </c>
      <c r="L71" s="81">
        <v>12</v>
      </c>
      <c r="M71" s="81">
        <v>2</v>
      </c>
      <c r="N71" s="91">
        <v>2</v>
      </c>
      <c r="O71" s="92">
        <v>1</v>
      </c>
      <c r="P71" s="93">
        <f>N71+O71</f>
        <v>3</v>
      </c>
      <c r="Q71" s="82">
        <f>IFERROR(P71/M71,"-")</f>
        <v>1.5</v>
      </c>
      <c r="R71" s="81">
        <v>0</v>
      </c>
      <c r="S71" s="81">
        <v>3</v>
      </c>
      <c r="T71" s="82">
        <f>IFERROR(S71/(O71+P71),"-")</f>
        <v>0.75</v>
      </c>
      <c r="U71" s="182"/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1</v>
      </c>
      <c r="BO71" s="120">
        <f>IF(P71=0,"",IF(BN71=0,"",(BN71/P71)))</f>
        <v>0.33333333333333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>
        <v>2</v>
      </c>
      <c r="BX71" s="127">
        <f>IF(P71=0,"",IF(BW71=0,"",(BW71/P71)))</f>
        <v>0.66666666666667</v>
      </c>
      <c r="BY71" s="128"/>
      <c r="BZ71" s="129">
        <f>IFERROR(BY71/BW71,"-")</f>
        <v>0</v>
      </c>
      <c r="CA71" s="130"/>
      <c r="CB71" s="131">
        <f>IFERROR(CA71/BW71,"-")</f>
        <v>0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0.16666666666667</v>
      </c>
      <c r="B72" s="203" t="s">
        <v>222</v>
      </c>
      <c r="C72" s="203"/>
      <c r="D72" s="203" t="s">
        <v>223</v>
      </c>
      <c r="E72" s="203" t="s">
        <v>224</v>
      </c>
      <c r="F72" s="203" t="s">
        <v>121</v>
      </c>
      <c r="G72" s="203" t="s">
        <v>65</v>
      </c>
      <c r="H72" s="90" t="s">
        <v>219</v>
      </c>
      <c r="I72" s="205" t="s">
        <v>225</v>
      </c>
      <c r="J72" s="188">
        <v>150000</v>
      </c>
      <c r="K72" s="81">
        <v>15</v>
      </c>
      <c r="L72" s="81">
        <v>0</v>
      </c>
      <c r="M72" s="81">
        <v>45</v>
      </c>
      <c r="N72" s="91">
        <v>8</v>
      </c>
      <c r="O72" s="92">
        <v>0</v>
      </c>
      <c r="P72" s="93">
        <f>N72+O72</f>
        <v>8</v>
      </c>
      <c r="Q72" s="82">
        <f>IFERROR(P72/M72,"-")</f>
        <v>0.17777777777778</v>
      </c>
      <c r="R72" s="81">
        <v>1</v>
      </c>
      <c r="S72" s="81">
        <v>2</v>
      </c>
      <c r="T72" s="82">
        <f>IFERROR(S72/(O72+P72),"-")</f>
        <v>0.25</v>
      </c>
      <c r="U72" s="182">
        <f>IFERROR(J72/SUM(P72:P73),"-")</f>
        <v>13636.363636364</v>
      </c>
      <c r="V72" s="84">
        <v>1</v>
      </c>
      <c r="W72" s="82">
        <f>IF(P72=0,"-",V72/P72)</f>
        <v>0.125</v>
      </c>
      <c r="X72" s="186">
        <v>5000</v>
      </c>
      <c r="Y72" s="187">
        <f>IFERROR(X72/P72,"-")</f>
        <v>625</v>
      </c>
      <c r="Z72" s="187">
        <f>IFERROR(X72/V72,"-")</f>
        <v>5000</v>
      </c>
      <c r="AA72" s="188">
        <f>SUM(X72:X73)-SUM(J72:J73)</f>
        <v>-125000</v>
      </c>
      <c r="AB72" s="85">
        <f>SUM(X72:X73)/SUM(J72:J73)</f>
        <v>0.16666666666667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4</v>
      </c>
      <c r="BO72" s="120">
        <f>IF(P72=0,"",IF(BN72=0,"",(BN72/P72)))</f>
        <v>0.5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>
        <v>3</v>
      </c>
      <c r="BX72" s="127">
        <f>IF(P72=0,"",IF(BW72=0,"",(BW72/P72)))</f>
        <v>0.375</v>
      </c>
      <c r="BY72" s="128">
        <v>1</v>
      </c>
      <c r="BZ72" s="129">
        <f>IFERROR(BY72/BW72,"-")</f>
        <v>0.33333333333333</v>
      </c>
      <c r="CA72" s="130">
        <v>5000</v>
      </c>
      <c r="CB72" s="131">
        <f>IFERROR(CA72/BW72,"-")</f>
        <v>1666.6666666667</v>
      </c>
      <c r="CC72" s="132">
        <v>1</v>
      </c>
      <c r="CD72" s="132"/>
      <c r="CE72" s="132"/>
      <c r="CF72" s="133">
        <v>1</v>
      </c>
      <c r="CG72" s="134">
        <f>IF(P72=0,"",IF(CF72=0,"",(CF72/P72)))</f>
        <v>0.125</v>
      </c>
      <c r="CH72" s="135"/>
      <c r="CI72" s="136">
        <f>IFERROR(CH72/CF72,"-")</f>
        <v>0</v>
      </c>
      <c r="CJ72" s="137"/>
      <c r="CK72" s="138">
        <f>IFERROR(CJ72/CF72,"-")</f>
        <v>0</v>
      </c>
      <c r="CL72" s="139"/>
      <c r="CM72" s="139"/>
      <c r="CN72" s="139"/>
      <c r="CO72" s="140">
        <v>1</v>
      </c>
      <c r="CP72" s="141">
        <v>5000</v>
      </c>
      <c r="CQ72" s="141">
        <v>5000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226</v>
      </c>
      <c r="C73" s="203"/>
      <c r="D73" s="203" t="s">
        <v>223</v>
      </c>
      <c r="E73" s="203" t="s">
        <v>224</v>
      </c>
      <c r="F73" s="203" t="s">
        <v>69</v>
      </c>
      <c r="G73" s="203"/>
      <c r="H73" s="90"/>
      <c r="I73" s="90"/>
      <c r="J73" s="188"/>
      <c r="K73" s="81">
        <v>29</v>
      </c>
      <c r="L73" s="81">
        <v>20</v>
      </c>
      <c r="M73" s="81">
        <v>13</v>
      </c>
      <c r="N73" s="91">
        <v>3</v>
      </c>
      <c r="O73" s="92">
        <v>0</v>
      </c>
      <c r="P73" s="93">
        <f>N73+O73</f>
        <v>3</v>
      </c>
      <c r="Q73" s="82">
        <f>IFERROR(P73/M73,"-")</f>
        <v>0.23076923076923</v>
      </c>
      <c r="R73" s="81">
        <v>0</v>
      </c>
      <c r="S73" s="81">
        <v>1</v>
      </c>
      <c r="T73" s="82">
        <f>IFERROR(S73/(O73+P73),"-")</f>
        <v>0.33333333333333</v>
      </c>
      <c r="U73" s="182"/>
      <c r="V73" s="84">
        <v>1</v>
      </c>
      <c r="W73" s="82">
        <f>IF(P73=0,"-",V73/P73)</f>
        <v>0.33333333333333</v>
      </c>
      <c r="X73" s="186">
        <v>20000</v>
      </c>
      <c r="Y73" s="187">
        <f>IFERROR(X73/P73,"-")</f>
        <v>6666.6666666667</v>
      </c>
      <c r="Z73" s="187">
        <f>IFERROR(X73/V73,"-")</f>
        <v>20000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>
        <v>1</v>
      </c>
      <c r="AN73" s="101">
        <f>IF(P73=0,"",IF(AM73=0,"",(AM73/P73)))</f>
        <v>0.33333333333333</v>
      </c>
      <c r="AO73" s="100">
        <v>1</v>
      </c>
      <c r="AP73" s="102">
        <f>IFERROR(AP73/AM73,"-")</f>
        <v>0</v>
      </c>
      <c r="AQ73" s="103">
        <v>20000</v>
      </c>
      <c r="AR73" s="104">
        <f>IFERROR(AQ73/AM73,"-")</f>
        <v>20000</v>
      </c>
      <c r="AS73" s="105"/>
      <c r="AT73" s="105"/>
      <c r="AU73" s="105">
        <v>1</v>
      </c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1</v>
      </c>
      <c r="BF73" s="113">
        <f>IF(P73=0,"",IF(BE73=0,"",(BE73/P73)))</f>
        <v>0.33333333333333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>
        <v>1</v>
      </c>
      <c r="BO73" s="120">
        <f>IF(P73=0,"",IF(BN73=0,"",(BN73/P73)))</f>
        <v>0.33333333333333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1</v>
      </c>
      <c r="CP73" s="141">
        <v>20000</v>
      </c>
      <c r="CQ73" s="141">
        <v>20000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>
        <f>AB74</f>
        <v>0</v>
      </c>
      <c r="B74" s="203" t="s">
        <v>227</v>
      </c>
      <c r="C74" s="203"/>
      <c r="D74" s="203" t="s">
        <v>217</v>
      </c>
      <c r="E74" s="203" t="s">
        <v>218</v>
      </c>
      <c r="F74" s="203" t="s">
        <v>64</v>
      </c>
      <c r="G74" s="203" t="s">
        <v>228</v>
      </c>
      <c r="H74" s="90" t="s">
        <v>209</v>
      </c>
      <c r="I74" s="205" t="s">
        <v>229</v>
      </c>
      <c r="J74" s="188">
        <v>115000</v>
      </c>
      <c r="K74" s="81">
        <v>0</v>
      </c>
      <c r="L74" s="81">
        <v>0</v>
      </c>
      <c r="M74" s="81">
        <v>0</v>
      </c>
      <c r="N74" s="91">
        <v>4</v>
      </c>
      <c r="O74" s="92">
        <v>0</v>
      </c>
      <c r="P74" s="93">
        <f>N74+O74</f>
        <v>4</v>
      </c>
      <c r="Q74" s="82" t="str">
        <f>IFERROR(P74/M74,"-")</f>
        <v>-</v>
      </c>
      <c r="R74" s="81">
        <v>0</v>
      </c>
      <c r="S74" s="81">
        <v>0</v>
      </c>
      <c r="T74" s="82">
        <f>IFERROR(S74/(O74+P74),"-")</f>
        <v>0</v>
      </c>
      <c r="U74" s="182">
        <f>IFERROR(J74/SUM(P74:P75),"-")</f>
        <v>28750</v>
      </c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>
        <f>SUM(X74:X75)-SUM(J74:J75)</f>
        <v>-115000</v>
      </c>
      <c r="AB74" s="85">
        <f>SUM(X74:X75)/SUM(J74:J75)</f>
        <v>0</v>
      </c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2</v>
      </c>
      <c r="BF74" s="113">
        <f>IF(P74=0,"",IF(BE74=0,"",(BE74/P74)))</f>
        <v>0.5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1</v>
      </c>
      <c r="BO74" s="120">
        <f>IF(P74=0,"",IF(BN74=0,"",(BN74/P74)))</f>
        <v>0.25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>
        <v>1</v>
      </c>
      <c r="BX74" s="127">
        <f>IF(P74=0,"",IF(BW74=0,"",(BW74/P74)))</f>
        <v>0.25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230</v>
      </c>
      <c r="C75" s="203"/>
      <c r="D75" s="203" t="s">
        <v>217</v>
      </c>
      <c r="E75" s="203" t="s">
        <v>218</v>
      </c>
      <c r="F75" s="203" t="s">
        <v>69</v>
      </c>
      <c r="G75" s="203"/>
      <c r="H75" s="90"/>
      <c r="I75" s="90"/>
      <c r="J75" s="188"/>
      <c r="K75" s="81">
        <v>8</v>
      </c>
      <c r="L75" s="81">
        <v>6</v>
      </c>
      <c r="M75" s="81">
        <v>0</v>
      </c>
      <c r="N75" s="91">
        <v>0</v>
      </c>
      <c r="O75" s="92">
        <v>0</v>
      </c>
      <c r="P75" s="93">
        <f>N75+O75</f>
        <v>0</v>
      </c>
      <c r="Q75" s="82" t="str">
        <f>IFERROR(P75/M75,"-")</f>
        <v>-</v>
      </c>
      <c r="R75" s="81">
        <v>0</v>
      </c>
      <c r="S75" s="81">
        <v>0</v>
      </c>
      <c r="T75" s="82" t="str">
        <f>IFERROR(S75/(O75+P75),"-")</f>
        <v>-</v>
      </c>
      <c r="U75" s="182"/>
      <c r="V75" s="84">
        <v>0</v>
      </c>
      <c r="W75" s="82" t="str">
        <f>IF(P75=0,"-",V75/P75)</f>
        <v>-</v>
      </c>
      <c r="X75" s="186">
        <v>0</v>
      </c>
      <c r="Y75" s="187" t="str">
        <f>IFERROR(X75/P75,"-")</f>
        <v>-</v>
      </c>
      <c r="Z75" s="187" t="str">
        <f>IFERROR(X75/V75,"-")</f>
        <v>-</v>
      </c>
      <c r="AA75" s="188"/>
      <c r="AB75" s="85"/>
      <c r="AC75" s="79"/>
      <c r="AD75" s="94"/>
      <c r="AE75" s="95" t="str">
        <f>IF(P75=0,"",IF(AD75=0,"",(AD75/P75)))</f>
        <v/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 t="str">
        <f>IF(P75=0,"",IF(AM75=0,"",(AM75/P75)))</f>
        <v/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 t="str">
        <f>IF(P75=0,"",IF(AV75=0,"",(AV75/P75)))</f>
        <v/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 t="str">
        <f>IF(P75=0,"",IF(BE75=0,"",(BE75/P75)))</f>
        <v/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 t="str">
        <f>IF(P75=0,"",IF(BN75=0,"",(BN75/P75)))</f>
        <v/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 t="str">
        <f>IF(P75=0,"",IF(BW75=0,"",(BW75/P75)))</f>
        <v/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 t="str">
        <f>IF(P75=0,"",IF(CF75=0,"",(CF75/P75)))</f>
        <v/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0.2</v>
      </c>
      <c r="B76" s="203" t="s">
        <v>231</v>
      </c>
      <c r="C76" s="203"/>
      <c r="D76" s="203" t="s">
        <v>232</v>
      </c>
      <c r="E76" s="203" t="s">
        <v>233</v>
      </c>
      <c r="F76" s="203" t="s">
        <v>64</v>
      </c>
      <c r="G76" s="203" t="s">
        <v>228</v>
      </c>
      <c r="H76" s="90" t="s">
        <v>209</v>
      </c>
      <c r="I76" s="90" t="s">
        <v>234</v>
      </c>
      <c r="J76" s="188">
        <v>115000</v>
      </c>
      <c r="K76" s="81">
        <v>0</v>
      </c>
      <c r="L76" s="81">
        <v>0</v>
      </c>
      <c r="M76" s="81">
        <v>0</v>
      </c>
      <c r="N76" s="91">
        <v>2</v>
      </c>
      <c r="O76" s="92">
        <v>0</v>
      </c>
      <c r="P76" s="93">
        <f>N76+O76</f>
        <v>2</v>
      </c>
      <c r="Q76" s="82" t="str">
        <f>IFERROR(P76/M76,"-")</f>
        <v>-</v>
      </c>
      <c r="R76" s="81">
        <v>0</v>
      </c>
      <c r="S76" s="81">
        <v>1</v>
      </c>
      <c r="T76" s="82">
        <f>IFERROR(S76/(O76+P76),"-")</f>
        <v>0.5</v>
      </c>
      <c r="U76" s="182">
        <f>IFERROR(J76/SUM(P76:P77),"-")</f>
        <v>57500</v>
      </c>
      <c r="V76" s="84">
        <v>1</v>
      </c>
      <c r="W76" s="82">
        <f>IF(P76=0,"-",V76/P76)</f>
        <v>0.5</v>
      </c>
      <c r="X76" s="186">
        <v>23000</v>
      </c>
      <c r="Y76" s="187">
        <f>IFERROR(X76/P76,"-")</f>
        <v>11500</v>
      </c>
      <c r="Z76" s="187">
        <f>IFERROR(X76/V76,"-")</f>
        <v>23000</v>
      </c>
      <c r="AA76" s="188">
        <f>SUM(X76:X77)-SUM(J76:J77)</f>
        <v>-92000</v>
      </c>
      <c r="AB76" s="85">
        <f>SUM(X76:X77)/SUM(J76:J77)</f>
        <v>0.2</v>
      </c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1</v>
      </c>
      <c r="BO76" s="120">
        <f>IF(P76=0,"",IF(BN76=0,"",(BN76/P76)))</f>
        <v>0.5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>
        <v>1</v>
      </c>
      <c r="BX76" s="127">
        <f>IF(P76=0,"",IF(BW76=0,"",(BW76/P76)))</f>
        <v>0.5</v>
      </c>
      <c r="BY76" s="128">
        <v>1</v>
      </c>
      <c r="BZ76" s="129">
        <f>IFERROR(BY76/BW76,"-")</f>
        <v>1</v>
      </c>
      <c r="CA76" s="130">
        <v>23000</v>
      </c>
      <c r="CB76" s="131">
        <f>IFERROR(CA76/BW76,"-")</f>
        <v>23000</v>
      </c>
      <c r="CC76" s="132"/>
      <c r="CD76" s="132"/>
      <c r="CE76" s="132">
        <v>1</v>
      </c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1</v>
      </c>
      <c r="CP76" s="141">
        <v>23000</v>
      </c>
      <c r="CQ76" s="141">
        <v>23000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235</v>
      </c>
      <c r="C77" s="203"/>
      <c r="D77" s="203" t="s">
        <v>232</v>
      </c>
      <c r="E77" s="203" t="s">
        <v>233</v>
      </c>
      <c r="F77" s="203" t="s">
        <v>69</v>
      </c>
      <c r="G77" s="203"/>
      <c r="H77" s="90"/>
      <c r="I77" s="90"/>
      <c r="J77" s="188"/>
      <c r="K77" s="81">
        <v>10</v>
      </c>
      <c r="L77" s="81">
        <v>7</v>
      </c>
      <c r="M77" s="81">
        <v>0</v>
      </c>
      <c r="N77" s="91">
        <v>0</v>
      </c>
      <c r="O77" s="92">
        <v>0</v>
      </c>
      <c r="P77" s="93">
        <f>N77+O77</f>
        <v>0</v>
      </c>
      <c r="Q77" s="82" t="str">
        <f>IFERROR(P77/M77,"-")</f>
        <v>-</v>
      </c>
      <c r="R77" s="81">
        <v>0</v>
      </c>
      <c r="S77" s="81">
        <v>0</v>
      </c>
      <c r="T77" s="82" t="str">
        <f>IFERROR(S77/(O77+P77),"-")</f>
        <v>-</v>
      </c>
      <c r="U77" s="182"/>
      <c r="V77" s="84">
        <v>0</v>
      </c>
      <c r="W77" s="82" t="str">
        <f>IF(P77=0,"-",V77/P77)</f>
        <v>-</v>
      </c>
      <c r="X77" s="186">
        <v>0</v>
      </c>
      <c r="Y77" s="187" t="str">
        <f>IFERROR(X77/P77,"-")</f>
        <v>-</v>
      </c>
      <c r="Z77" s="187" t="str">
        <f>IFERROR(X77/V77,"-")</f>
        <v>-</v>
      </c>
      <c r="AA77" s="188"/>
      <c r="AB77" s="85"/>
      <c r="AC77" s="79"/>
      <c r="AD77" s="94"/>
      <c r="AE77" s="95" t="str">
        <f>IF(P77=0,"",IF(AD77=0,"",(AD77/P77)))</f>
        <v/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 t="str">
        <f>IF(P77=0,"",IF(AM77=0,"",(AM77/P77)))</f>
        <v/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 t="str">
        <f>IF(P77=0,"",IF(AV77=0,"",(AV77/P77)))</f>
        <v/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 t="str">
        <f>IF(P77=0,"",IF(BE77=0,"",(BE77/P77)))</f>
        <v/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/>
      <c r="BO77" s="120" t="str">
        <f>IF(P77=0,"",IF(BN77=0,"",(BN77/P77)))</f>
        <v/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/>
      <c r="BX77" s="127" t="str">
        <f>IF(P77=0,"",IF(BW77=0,"",(BW77/P77)))</f>
        <v/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 t="str">
        <f>IF(P77=0,"",IF(CF77=0,"",(CF77/P77)))</f>
        <v/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>
        <f>AB78</f>
        <v>0</v>
      </c>
      <c r="B78" s="203" t="s">
        <v>236</v>
      </c>
      <c r="C78" s="203"/>
      <c r="D78" s="203" t="s">
        <v>237</v>
      </c>
      <c r="E78" s="203" t="s">
        <v>238</v>
      </c>
      <c r="F78" s="203" t="s">
        <v>121</v>
      </c>
      <c r="G78" s="203" t="s">
        <v>228</v>
      </c>
      <c r="H78" s="90" t="s">
        <v>209</v>
      </c>
      <c r="I78" s="204" t="s">
        <v>239</v>
      </c>
      <c r="J78" s="188">
        <v>115000</v>
      </c>
      <c r="K78" s="81">
        <v>7</v>
      </c>
      <c r="L78" s="81">
        <v>0</v>
      </c>
      <c r="M78" s="81">
        <v>43</v>
      </c>
      <c r="N78" s="91">
        <v>3</v>
      </c>
      <c r="O78" s="92">
        <v>0</v>
      </c>
      <c r="P78" s="93">
        <f>N78+O78</f>
        <v>3</v>
      </c>
      <c r="Q78" s="82">
        <f>IFERROR(P78/M78,"-")</f>
        <v>0.069767441860465</v>
      </c>
      <c r="R78" s="81">
        <v>0</v>
      </c>
      <c r="S78" s="81">
        <v>0</v>
      </c>
      <c r="T78" s="82">
        <f>IFERROR(S78/(O78+P78),"-")</f>
        <v>0</v>
      </c>
      <c r="U78" s="182">
        <f>IFERROR(J78/SUM(P78:P79),"-")</f>
        <v>28750</v>
      </c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>
        <f>SUM(X78:X79)-SUM(J78:J79)</f>
        <v>-115000</v>
      </c>
      <c r="AB78" s="85">
        <f>SUM(X78:X79)/SUM(J78:J79)</f>
        <v>0</v>
      </c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>
        <v>1</v>
      </c>
      <c r="BO78" s="120">
        <f>IF(P78=0,"",IF(BN78=0,"",(BN78/P78)))</f>
        <v>0.33333333333333</v>
      </c>
      <c r="BP78" s="121"/>
      <c r="BQ78" s="122">
        <f>IFERROR(BP78/BN78,"-")</f>
        <v>0</v>
      </c>
      <c r="BR78" s="123"/>
      <c r="BS78" s="124">
        <f>IFERROR(BR78/BN78,"-")</f>
        <v>0</v>
      </c>
      <c r="BT78" s="125"/>
      <c r="BU78" s="125"/>
      <c r="BV78" s="125"/>
      <c r="BW78" s="126">
        <v>2</v>
      </c>
      <c r="BX78" s="127">
        <f>IF(P78=0,"",IF(BW78=0,"",(BW78/P78)))</f>
        <v>0.66666666666667</v>
      </c>
      <c r="BY78" s="128"/>
      <c r="BZ78" s="129">
        <f>IFERROR(BY78/BW78,"-")</f>
        <v>0</v>
      </c>
      <c r="CA78" s="130"/>
      <c r="CB78" s="131">
        <f>IFERROR(CA78/BW78,"-")</f>
        <v>0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240</v>
      </c>
      <c r="C79" s="203"/>
      <c r="D79" s="203" t="s">
        <v>237</v>
      </c>
      <c r="E79" s="203" t="s">
        <v>238</v>
      </c>
      <c r="F79" s="203" t="s">
        <v>69</v>
      </c>
      <c r="G79" s="203"/>
      <c r="H79" s="90"/>
      <c r="I79" s="90"/>
      <c r="J79" s="188"/>
      <c r="K79" s="81">
        <v>17</v>
      </c>
      <c r="L79" s="81">
        <v>12</v>
      </c>
      <c r="M79" s="81">
        <v>2</v>
      </c>
      <c r="N79" s="91">
        <v>1</v>
      </c>
      <c r="O79" s="92">
        <v>0</v>
      </c>
      <c r="P79" s="93">
        <f>N79+O79</f>
        <v>1</v>
      </c>
      <c r="Q79" s="82">
        <f>IFERROR(P79/M79,"-")</f>
        <v>0.5</v>
      </c>
      <c r="R79" s="81">
        <v>0</v>
      </c>
      <c r="S79" s="81">
        <v>0</v>
      </c>
      <c r="T79" s="82">
        <f>IFERROR(S79/(O79+P79),"-")</f>
        <v>0</v>
      </c>
      <c r="U79" s="182"/>
      <c r="V79" s="84">
        <v>0</v>
      </c>
      <c r="W79" s="82">
        <f>IF(P79=0,"-",V79/P79)</f>
        <v>0</v>
      </c>
      <c r="X79" s="186">
        <v>0</v>
      </c>
      <c r="Y79" s="187">
        <f>IFERROR(X79/P79,"-")</f>
        <v>0</v>
      </c>
      <c r="Z79" s="187" t="str">
        <f>IFERROR(X79/V79,"-")</f>
        <v>-</v>
      </c>
      <c r="AA79" s="188"/>
      <c r="AB79" s="85"/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>
        <v>1</v>
      </c>
      <c r="BO79" s="120">
        <f>IF(P79=0,"",IF(BN79=0,"",(BN79/P79)))</f>
        <v>1</v>
      </c>
      <c r="BP79" s="121"/>
      <c r="BQ79" s="122">
        <f>IFERROR(BP79/BN79,"-")</f>
        <v>0</v>
      </c>
      <c r="BR79" s="123"/>
      <c r="BS79" s="124">
        <f>IFERROR(BR79/BN79,"-")</f>
        <v>0</v>
      </c>
      <c r="BT79" s="125"/>
      <c r="BU79" s="125"/>
      <c r="BV79" s="125"/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>
        <f>AB80</f>
        <v>0</v>
      </c>
      <c r="B80" s="203" t="s">
        <v>241</v>
      </c>
      <c r="C80" s="203"/>
      <c r="D80" s="203" t="s">
        <v>106</v>
      </c>
      <c r="E80" s="203" t="s">
        <v>107</v>
      </c>
      <c r="F80" s="203" t="s">
        <v>64</v>
      </c>
      <c r="G80" s="203" t="s">
        <v>228</v>
      </c>
      <c r="H80" s="90" t="s">
        <v>209</v>
      </c>
      <c r="I80" s="204" t="s">
        <v>198</v>
      </c>
      <c r="J80" s="188">
        <v>115000</v>
      </c>
      <c r="K80" s="81">
        <v>0</v>
      </c>
      <c r="L80" s="81">
        <v>0</v>
      </c>
      <c r="M80" s="81">
        <v>0</v>
      </c>
      <c r="N80" s="91">
        <v>2</v>
      </c>
      <c r="O80" s="92">
        <v>0</v>
      </c>
      <c r="P80" s="93">
        <f>N80+O80</f>
        <v>2</v>
      </c>
      <c r="Q80" s="82" t="str">
        <f>IFERROR(P80/M80,"-")</f>
        <v>-</v>
      </c>
      <c r="R80" s="81">
        <v>0</v>
      </c>
      <c r="S80" s="81">
        <v>1</v>
      </c>
      <c r="T80" s="82">
        <f>IFERROR(S80/(O80+P80),"-")</f>
        <v>0.5</v>
      </c>
      <c r="U80" s="182">
        <f>IFERROR(J80/SUM(P80:P81),"-")</f>
        <v>57500</v>
      </c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>
        <f>SUM(X80:X81)-SUM(J80:J81)</f>
        <v>-115000</v>
      </c>
      <c r="AB80" s="85">
        <f>SUM(X80:X81)/SUM(J80:J81)</f>
        <v>0</v>
      </c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>
        <v>1</v>
      </c>
      <c r="BO80" s="120">
        <f>IF(P80=0,"",IF(BN80=0,"",(BN80/P80)))</f>
        <v>0.5</v>
      </c>
      <c r="BP80" s="121"/>
      <c r="BQ80" s="122">
        <f>IFERROR(BP80/BN80,"-")</f>
        <v>0</v>
      </c>
      <c r="BR80" s="123"/>
      <c r="BS80" s="124">
        <f>IFERROR(BR80/BN80,"-")</f>
        <v>0</v>
      </c>
      <c r="BT80" s="125"/>
      <c r="BU80" s="125"/>
      <c r="BV80" s="125"/>
      <c r="BW80" s="126">
        <v>1</v>
      </c>
      <c r="BX80" s="127">
        <f>IF(P80=0,"",IF(BW80=0,"",(BW80/P80)))</f>
        <v>0.5</v>
      </c>
      <c r="BY80" s="128"/>
      <c r="BZ80" s="129">
        <f>IFERROR(BY80/BW80,"-")</f>
        <v>0</v>
      </c>
      <c r="CA80" s="130"/>
      <c r="CB80" s="131">
        <f>IFERROR(CA80/BW80,"-")</f>
        <v>0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242</v>
      </c>
      <c r="C81" s="203"/>
      <c r="D81" s="203" t="s">
        <v>106</v>
      </c>
      <c r="E81" s="203" t="s">
        <v>107</v>
      </c>
      <c r="F81" s="203" t="s">
        <v>69</v>
      </c>
      <c r="G81" s="203"/>
      <c r="H81" s="90"/>
      <c r="I81" s="90"/>
      <c r="J81" s="188"/>
      <c r="K81" s="81">
        <v>9</v>
      </c>
      <c r="L81" s="81">
        <v>7</v>
      </c>
      <c r="M81" s="81">
        <v>0</v>
      </c>
      <c r="N81" s="91">
        <v>0</v>
      </c>
      <c r="O81" s="92">
        <v>0</v>
      </c>
      <c r="P81" s="93">
        <f>N81+O81</f>
        <v>0</v>
      </c>
      <c r="Q81" s="82" t="str">
        <f>IFERROR(P81/M81,"-")</f>
        <v>-</v>
      </c>
      <c r="R81" s="81">
        <v>0</v>
      </c>
      <c r="S81" s="81">
        <v>0</v>
      </c>
      <c r="T81" s="82" t="str">
        <f>IFERROR(S81/(O81+P81),"-")</f>
        <v>-</v>
      </c>
      <c r="U81" s="182"/>
      <c r="V81" s="84">
        <v>0</v>
      </c>
      <c r="W81" s="82" t="str">
        <f>IF(P81=0,"-",V81/P81)</f>
        <v>-</v>
      </c>
      <c r="X81" s="186">
        <v>0</v>
      </c>
      <c r="Y81" s="187" t="str">
        <f>IFERROR(X81/P81,"-")</f>
        <v>-</v>
      </c>
      <c r="Z81" s="187" t="str">
        <f>IFERROR(X81/V81,"-")</f>
        <v>-</v>
      </c>
      <c r="AA81" s="188"/>
      <c r="AB81" s="85"/>
      <c r="AC81" s="79"/>
      <c r="AD81" s="94"/>
      <c r="AE81" s="95" t="str">
        <f>IF(P81=0,"",IF(AD81=0,"",(AD81/P81)))</f>
        <v/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 t="str">
        <f>IF(P81=0,"",IF(AM81=0,"",(AM81/P81)))</f>
        <v/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 t="str">
        <f>IF(P81=0,"",IF(AV81=0,"",(AV81/P81)))</f>
        <v/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 t="str">
        <f>IF(P81=0,"",IF(BE81=0,"",(BE81/P81)))</f>
        <v/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/>
      <c r="BO81" s="120" t="str">
        <f>IF(P81=0,"",IF(BN81=0,"",(BN81/P81)))</f>
        <v/>
      </c>
      <c r="BP81" s="121"/>
      <c r="BQ81" s="122" t="str">
        <f>IFERROR(BP81/BN81,"-")</f>
        <v>-</v>
      </c>
      <c r="BR81" s="123"/>
      <c r="BS81" s="124" t="str">
        <f>IFERROR(BR81/BN81,"-")</f>
        <v>-</v>
      </c>
      <c r="BT81" s="125"/>
      <c r="BU81" s="125"/>
      <c r="BV81" s="125"/>
      <c r="BW81" s="126"/>
      <c r="BX81" s="127" t="str">
        <f>IF(P81=0,"",IF(BW81=0,"",(BW81/P81)))</f>
        <v/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 t="str">
        <f>IF(P81=0,"",IF(CF81=0,"",(CF81/P81)))</f>
        <v/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>
        <f>AB82</f>
        <v>0</v>
      </c>
      <c r="B82" s="203" t="s">
        <v>243</v>
      </c>
      <c r="C82" s="203"/>
      <c r="D82" s="203" t="s">
        <v>202</v>
      </c>
      <c r="E82" s="203" t="s">
        <v>203</v>
      </c>
      <c r="F82" s="203" t="s">
        <v>64</v>
      </c>
      <c r="G82" s="203" t="s">
        <v>244</v>
      </c>
      <c r="H82" s="90" t="s">
        <v>245</v>
      </c>
      <c r="I82" s="204" t="s">
        <v>246</v>
      </c>
      <c r="J82" s="188">
        <v>50000</v>
      </c>
      <c r="K82" s="81">
        <v>0</v>
      </c>
      <c r="L82" s="81">
        <v>0</v>
      </c>
      <c r="M82" s="81">
        <v>0</v>
      </c>
      <c r="N82" s="91">
        <v>3</v>
      </c>
      <c r="O82" s="92">
        <v>0</v>
      </c>
      <c r="P82" s="93">
        <f>N82+O82</f>
        <v>3</v>
      </c>
      <c r="Q82" s="82" t="str">
        <f>IFERROR(P82/M82,"-")</f>
        <v>-</v>
      </c>
      <c r="R82" s="81">
        <v>0</v>
      </c>
      <c r="S82" s="81">
        <v>0</v>
      </c>
      <c r="T82" s="82">
        <f>IFERROR(S82/(O82+P82),"-")</f>
        <v>0</v>
      </c>
      <c r="U82" s="182">
        <f>IFERROR(J82/SUM(P82:P83),"-")</f>
        <v>10000</v>
      </c>
      <c r="V82" s="84">
        <v>0</v>
      </c>
      <c r="W82" s="82">
        <f>IF(P82=0,"-",V82/P82)</f>
        <v>0</v>
      </c>
      <c r="X82" s="186">
        <v>0</v>
      </c>
      <c r="Y82" s="187">
        <f>IFERROR(X82/P82,"-")</f>
        <v>0</v>
      </c>
      <c r="Z82" s="187" t="str">
        <f>IFERROR(X82/V82,"-")</f>
        <v>-</v>
      </c>
      <c r="AA82" s="188">
        <f>SUM(X82:X83)-SUM(J82:J83)</f>
        <v>-50000</v>
      </c>
      <c r="AB82" s="85">
        <f>SUM(X82:X83)/SUM(J82:J83)</f>
        <v>0</v>
      </c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/>
      <c r="BO82" s="120">
        <f>IF(P82=0,"",IF(BN82=0,"",(BN82/P82)))</f>
        <v>0</v>
      </c>
      <c r="BP82" s="121"/>
      <c r="BQ82" s="122" t="str">
        <f>IFERROR(BP82/BN82,"-")</f>
        <v>-</v>
      </c>
      <c r="BR82" s="123"/>
      <c r="BS82" s="124" t="str">
        <f>IFERROR(BR82/BN82,"-")</f>
        <v>-</v>
      </c>
      <c r="BT82" s="125"/>
      <c r="BU82" s="125"/>
      <c r="BV82" s="125"/>
      <c r="BW82" s="126">
        <v>2</v>
      </c>
      <c r="BX82" s="127">
        <f>IF(P82=0,"",IF(BW82=0,"",(BW82/P82)))</f>
        <v>0.66666666666667</v>
      </c>
      <c r="BY82" s="128"/>
      <c r="BZ82" s="129">
        <f>IFERROR(BY82/BW82,"-")</f>
        <v>0</v>
      </c>
      <c r="CA82" s="130"/>
      <c r="CB82" s="131">
        <f>IFERROR(CA82/BW82,"-")</f>
        <v>0</v>
      </c>
      <c r="CC82" s="132"/>
      <c r="CD82" s="132"/>
      <c r="CE82" s="132"/>
      <c r="CF82" s="133">
        <v>1</v>
      </c>
      <c r="CG82" s="134">
        <f>IF(P82=0,"",IF(CF82=0,"",(CF82/P82)))</f>
        <v>0.33333333333333</v>
      </c>
      <c r="CH82" s="135"/>
      <c r="CI82" s="136">
        <f>IFERROR(CH82/CF82,"-")</f>
        <v>0</v>
      </c>
      <c r="CJ82" s="137"/>
      <c r="CK82" s="138">
        <f>IFERROR(CJ82/CF82,"-")</f>
        <v>0</v>
      </c>
      <c r="CL82" s="139"/>
      <c r="CM82" s="139"/>
      <c r="CN82" s="139"/>
      <c r="CO82" s="140">
        <v>0</v>
      </c>
      <c r="CP82" s="141">
        <v>0</v>
      </c>
      <c r="CQ82" s="141"/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247</v>
      </c>
      <c r="C83" s="203"/>
      <c r="D83" s="203" t="s">
        <v>202</v>
      </c>
      <c r="E83" s="203" t="s">
        <v>203</v>
      </c>
      <c r="F83" s="203" t="s">
        <v>69</v>
      </c>
      <c r="G83" s="203"/>
      <c r="H83" s="90"/>
      <c r="I83" s="90"/>
      <c r="J83" s="188"/>
      <c r="K83" s="81">
        <v>12</v>
      </c>
      <c r="L83" s="81">
        <v>11</v>
      </c>
      <c r="M83" s="81">
        <v>2</v>
      </c>
      <c r="N83" s="91">
        <v>2</v>
      </c>
      <c r="O83" s="92">
        <v>0</v>
      </c>
      <c r="P83" s="93">
        <f>N83+O83</f>
        <v>2</v>
      </c>
      <c r="Q83" s="82">
        <f>IFERROR(P83/M83,"-")</f>
        <v>1</v>
      </c>
      <c r="R83" s="81">
        <v>0</v>
      </c>
      <c r="S83" s="81">
        <v>1</v>
      </c>
      <c r="T83" s="82">
        <f>IFERROR(S83/(O83+P83),"-")</f>
        <v>0.5</v>
      </c>
      <c r="U83" s="182"/>
      <c r="V83" s="84">
        <v>0</v>
      </c>
      <c r="W83" s="82">
        <f>IF(P83=0,"-",V83/P83)</f>
        <v>0</v>
      </c>
      <c r="X83" s="186">
        <v>0</v>
      </c>
      <c r="Y83" s="187">
        <f>IFERROR(X83/P83,"-")</f>
        <v>0</v>
      </c>
      <c r="Z83" s="187" t="str">
        <f>IFERROR(X83/V83,"-")</f>
        <v>-</v>
      </c>
      <c r="AA83" s="188"/>
      <c r="AB83" s="85"/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>
        <f>IF(P83=0,"",IF(BE83=0,"",(BE83/P83)))</f>
        <v>0</v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/>
      <c r="BO83" s="120">
        <f>IF(P83=0,"",IF(BN83=0,"",(BN83/P83)))</f>
        <v>0</v>
      </c>
      <c r="BP83" s="121"/>
      <c r="BQ83" s="122" t="str">
        <f>IFERROR(BP83/BN83,"-")</f>
        <v>-</v>
      </c>
      <c r="BR83" s="123"/>
      <c r="BS83" s="124" t="str">
        <f>IFERROR(BR83/BN83,"-")</f>
        <v>-</v>
      </c>
      <c r="BT83" s="125"/>
      <c r="BU83" s="125"/>
      <c r="BV83" s="125"/>
      <c r="BW83" s="126"/>
      <c r="BX83" s="127">
        <f>IF(P83=0,"",IF(BW83=0,"",(BW83/P83)))</f>
        <v>0</v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>
        <v>2</v>
      </c>
      <c r="CG83" s="134">
        <f>IF(P83=0,"",IF(CF83=0,"",(CF83/P83)))</f>
        <v>1</v>
      </c>
      <c r="CH83" s="135"/>
      <c r="CI83" s="136">
        <f>IFERROR(CH83/CF83,"-")</f>
        <v>0</v>
      </c>
      <c r="CJ83" s="137"/>
      <c r="CK83" s="138">
        <f>IFERROR(CJ83/CF83,"-")</f>
        <v>0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>
        <f>AB84</f>
        <v>0.1</v>
      </c>
      <c r="B84" s="203" t="s">
        <v>248</v>
      </c>
      <c r="C84" s="203"/>
      <c r="D84" s="203" t="s">
        <v>170</v>
      </c>
      <c r="E84" s="203" t="s">
        <v>171</v>
      </c>
      <c r="F84" s="203" t="s">
        <v>64</v>
      </c>
      <c r="G84" s="203" t="s">
        <v>244</v>
      </c>
      <c r="H84" s="90" t="s">
        <v>245</v>
      </c>
      <c r="I84" s="204" t="s">
        <v>249</v>
      </c>
      <c r="J84" s="188">
        <v>50000</v>
      </c>
      <c r="K84" s="81">
        <v>0</v>
      </c>
      <c r="L84" s="81">
        <v>0</v>
      </c>
      <c r="M84" s="81">
        <v>0</v>
      </c>
      <c r="N84" s="91">
        <v>8</v>
      </c>
      <c r="O84" s="92">
        <v>0</v>
      </c>
      <c r="P84" s="93">
        <f>N84+O84</f>
        <v>8</v>
      </c>
      <c r="Q84" s="82" t="str">
        <f>IFERROR(P84/M84,"-")</f>
        <v>-</v>
      </c>
      <c r="R84" s="81">
        <v>0</v>
      </c>
      <c r="S84" s="81">
        <v>1</v>
      </c>
      <c r="T84" s="82">
        <f>IFERROR(S84/(O84+P84),"-")</f>
        <v>0.125</v>
      </c>
      <c r="U84" s="182">
        <f>IFERROR(J84/SUM(P84:P85),"-")</f>
        <v>5555.5555555556</v>
      </c>
      <c r="V84" s="84">
        <v>0</v>
      </c>
      <c r="W84" s="82">
        <f>IF(P84=0,"-",V84/P84)</f>
        <v>0</v>
      </c>
      <c r="X84" s="186">
        <v>0</v>
      </c>
      <c r="Y84" s="187">
        <f>IFERROR(X84/P84,"-")</f>
        <v>0</v>
      </c>
      <c r="Z84" s="187" t="str">
        <f>IFERROR(X84/V84,"-")</f>
        <v>-</v>
      </c>
      <c r="AA84" s="188">
        <f>SUM(X84:X85)-SUM(J84:J85)</f>
        <v>-45000</v>
      </c>
      <c r="AB84" s="85">
        <f>SUM(X84:X85)/SUM(J84:J85)</f>
        <v>0.1</v>
      </c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>
        <v>1</v>
      </c>
      <c r="AN84" s="101">
        <f>IF(P84=0,"",IF(AM84=0,"",(AM84/P84)))</f>
        <v>0.125</v>
      </c>
      <c r="AO84" s="100"/>
      <c r="AP84" s="102">
        <f>IFERROR(AP84/AM84,"-")</f>
        <v>0</v>
      </c>
      <c r="AQ84" s="103"/>
      <c r="AR84" s="104">
        <f>IFERROR(AQ84/AM84,"-")</f>
        <v>0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>
        <v>1</v>
      </c>
      <c r="BF84" s="113">
        <f>IF(P84=0,"",IF(BE84=0,"",(BE84/P84)))</f>
        <v>0.125</v>
      </c>
      <c r="BG84" s="112"/>
      <c r="BH84" s="114">
        <f>IFERROR(BG84/BE84,"-")</f>
        <v>0</v>
      </c>
      <c r="BI84" s="115"/>
      <c r="BJ84" s="116">
        <f>IFERROR(BI84/BE84,"-")</f>
        <v>0</v>
      </c>
      <c r="BK84" s="117"/>
      <c r="BL84" s="117"/>
      <c r="BM84" s="117"/>
      <c r="BN84" s="119">
        <v>4</v>
      </c>
      <c r="BO84" s="120">
        <f>IF(P84=0,"",IF(BN84=0,"",(BN84/P84)))</f>
        <v>0.5</v>
      </c>
      <c r="BP84" s="121"/>
      <c r="BQ84" s="122">
        <f>IFERROR(BP84/BN84,"-")</f>
        <v>0</v>
      </c>
      <c r="BR84" s="123"/>
      <c r="BS84" s="124">
        <f>IFERROR(BR84/BN84,"-")</f>
        <v>0</v>
      </c>
      <c r="BT84" s="125"/>
      <c r="BU84" s="125"/>
      <c r="BV84" s="125"/>
      <c r="BW84" s="126">
        <v>2</v>
      </c>
      <c r="BX84" s="127">
        <f>IF(P84=0,"",IF(BW84=0,"",(BW84/P84)))</f>
        <v>0.25</v>
      </c>
      <c r="BY84" s="128"/>
      <c r="BZ84" s="129">
        <f>IFERROR(BY84/BW84,"-")</f>
        <v>0</v>
      </c>
      <c r="CA84" s="130"/>
      <c r="CB84" s="131">
        <f>IFERROR(CA84/BW84,"-")</f>
        <v>0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250</v>
      </c>
      <c r="C85" s="203"/>
      <c r="D85" s="203" t="s">
        <v>170</v>
      </c>
      <c r="E85" s="203" t="s">
        <v>171</v>
      </c>
      <c r="F85" s="203" t="s">
        <v>69</v>
      </c>
      <c r="G85" s="203"/>
      <c r="H85" s="90"/>
      <c r="I85" s="90"/>
      <c r="J85" s="188"/>
      <c r="K85" s="81">
        <v>15</v>
      </c>
      <c r="L85" s="81">
        <v>15</v>
      </c>
      <c r="M85" s="81">
        <v>1</v>
      </c>
      <c r="N85" s="91">
        <v>1</v>
      </c>
      <c r="O85" s="92">
        <v>0</v>
      </c>
      <c r="P85" s="93">
        <f>N85+O85</f>
        <v>1</v>
      </c>
      <c r="Q85" s="82">
        <f>IFERROR(P85/M85,"-")</f>
        <v>1</v>
      </c>
      <c r="R85" s="81">
        <v>0</v>
      </c>
      <c r="S85" s="81">
        <v>0</v>
      </c>
      <c r="T85" s="82">
        <f>IFERROR(S85/(O85+P85),"-")</f>
        <v>0</v>
      </c>
      <c r="U85" s="182"/>
      <c r="V85" s="84">
        <v>0</v>
      </c>
      <c r="W85" s="82">
        <f>IF(P85=0,"-",V85/P85)</f>
        <v>0</v>
      </c>
      <c r="X85" s="186">
        <v>5000</v>
      </c>
      <c r="Y85" s="187">
        <f>IFERROR(X85/P85,"-")</f>
        <v>5000</v>
      </c>
      <c r="Z85" s="187" t="str">
        <f>IFERROR(X85/V85,"-")</f>
        <v>-</v>
      </c>
      <c r="AA85" s="188"/>
      <c r="AB85" s="85"/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/>
      <c r="BF85" s="113">
        <f>IF(P85=0,"",IF(BE85=0,"",(BE85/P85)))</f>
        <v>0</v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/>
      <c r="BO85" s="120">
        <f>IF(P85=0,"",IF(BN85=0,"",(BN85/P85)))</f>
        <v>0</v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>
        <v>1</v>
      </c>
      <c r="BX85" s="127">
        <f>IF(P85=0,"",IF(BW85=0,"",(BW85/P85)))</f>
        <v>1</v>
      </c>
      <c r="BY85" s="128">
        <v>1</v>
      </c>
      <c r="BZ85" s="129">
        <f>IFERROR(BY85/BW85,"-")</f>
        <v>1</v>
      </c>
      <c r="CA85" s="130">
        <v>118000</v>
      </c>
      <c r="CB85" s="131">
        <f>IFERROR(CA85/BW85,"-")</f>
        <v>118000</v>
      </c>
      <c r="CC85" s="132"/>
      <c r="CD85" s="132"/>
      <c r="CE85" s="132">
        <v>1</v>
      </c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5000</v>
      </c>
      <c r="CQ85" s="141">
        <v>118000</v>
      </c>
      <c r="CR85" s="141"/>
      <c r="CS85" s="142" t="str">
        <f>IF(AND(CQ85=0,CR85=0),"",IF(AND(CQ85&lt;=100000,CR85&lt;=100000),"",IF(CQ85/CP85&gt;0.7,"男高",IF(CR85/CP85&gt;0.7,"女高",""))))</f>
        <v>男高</v>
      </c>
    </row>
    <row r="86" spans="1:98">
      <c r="A86" s="80">
        <f>AB86</f>
        <v>0.1</v>
      </c>
      <c r="B86" s="203" t="s">
        <v>251</v>
      </c>
      <c r="C86" s="203"/>
      <c r="D86" s="203" t="s">
        <v>252</v>
      </c>
      <c r="E86" s="203" t="s">
        <v>253</v>
      </c>
      <c r="F86" s="203" t="s">
        <v>64</v>
      </c>
      <c r="G86" s="203" t="s">
        <v>244</v>
      </c>
      <c r="H86" s="90" t="s">
        <v>245</v>
      </c>
      <c r="I86" s="204" t="s">
        <v>239</v>
      </c>
      <c r="J86" s="188">
        <v>50000</v>
      </c>
      <c r="K86" s="81">
        <v>0</v>
      </c>
      <c r="L86" s="81">
        <v>0</v>
      </c>
      <c r="M86" s="81">
        <v>0</v>
      </c>
      <c r="N86" s="91">
        <v>8</v>
      </c>
      <c r="O86" s="92">
        <v>0</v>
      </c>
      <c r="P86" s="93">
        <f>N86+O86</f>
        <v>8</v>
      </c>
      <c r="Q86" s="82" t="str">
        <f>IFERROR(P86/M86,"-")</f>
        <v>-</v>
      </c>
      <c r="R86" s="81">
        <v>0</v>
      </c>
      <c r="S86" s="81">
        <v>1</v>
      </c>
      <c r="T86" s="82">
        <f>IFERROR(S86/(O86+P86),"-")</f>
        <v>0.125</v>
      </c>
      <c r="U86" s="182">
        <f>IFERROR(J86/SUM(P86:P87),"-")</f>
        <v>6250</v>
      </c>
      <c r="V86" s="84">
        <v>1</v>
      </c>
      <c r="W86" s="82">
        <f>IF(P86=0,"-",V86/P86)</f>
        <v>0.125</v>
      </c>
      <c r="X86" s="186">
        <v>5000</v>
      </c>
      <c r="Y86" s="187">
        <f>IFERROR(X86/P86,"-")</f>
        <v>625</v>
      </c>
      <c r="Z86" s="187">
        <f>IFERROR(X86/V86,"-")</f>
        <v>5000</v>
      </c>
      <c r="AA86" s="188">
        <f>SUM(X86:X87)-SUM(J86:J87)</f>
        <v>-45000</v>
      </c>
      <c r="AB86" s="85">
        <f>SUM(X86:X87)/SUM(J86:J87)</f>
        <v>0.1</v>
      </c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>
        <v>2</v>
      </c>
      <c r="BF86" s="113">
        <f>IF(P86=0,"",IF(BE86=0,"",(BE86/P86)))</f>
        <v>0.25</v>
      </c>
      <c r="BG86" s="112">
        <v>1</v>
      </c>
      <c r="BH86" s="114">
        <f>IFERROR(BG86/BE86,"-")</f>
        <v>0.5</v>
      </c>
      <c r="BI86" s="115">
        <v>5000</v>
      </c>
      <c r="BJ86" s="116">
        <f>IFERROR(BI86/BE86,"-")</f>
        <v>2500</v>
      </c>
      <c r="BK86" s="117">
        <v>1</v>
      </c>
      <c r="BL86" s="117"/>
      <c r="BM86" s="117"/>
      <c r="BN86" s="119">
        <v>2</v>
      </c>
      <c r="BO86" s="120">
        <f>IF(P86=0,"",IF(BN86=0,"",(BN86/P86)))</f>
        <v>0.25</v>
      </c>
      <c r="BP86" s="121"/>
      <c r="BQ86" s="122">
        <f>IFERROR(BP86/BN86,"-")</f>
        <v>0</v>
      </c>
      <c r="BR86" s="123"/>
      <c r="BS86" s="124">
        <f>IFERROR(BR86/BN86,"-")</f>
        <v>0</v>
      </c>
      <c r="BT86" s="125"/>
      <c r="BU86" s="125"/>
      <c r="BV86" s="125"/>
      <c r="BW86" s="126">
        <v>3</v>
      </c>
      <c r="BX86" s="127">
        <f>IF(P86=0,"",IF(BW86=0,"",(BW86/P86)))</f>
        <v>0.375</v>
      </c>
      <c r="BY86" s="128"/>
      <c r="BZ86" s="129">
        <f>IFERROR(BY86/BW86,"-")</f>
        <v>0</v>
      </c>
      <c r="CA86" s="130"/>
      <c r="CB86" s="131">
        <f>IFERROR(CA86/BW86,"-")</f>
        <v>0</v>
      </c>
      <c r="CC86" s="132"/>
      <c r="CD86" s="132"/>
      <c r="CE86" s="132"/>
      <c r="CF86" s="133">
        <v>1</v>
      </c>
      <c r="CG86" s="134">
        <f>IF(P86=0,"",IF(CF86=0,"",(CF86/P86)))</f>
        <v>0.125</v>
      </c>
      <c r="CH86" s="135"/>
      <c r="CI86" s="136">
        <f>IFERROR(CH86/CF86,"-")</f>
        <v>0</v>
      </c>
      <c r="CJ86" s="137"/>
      <c r="CK86" s="138">
        <f>IFERROR(CJ86/CF86,"-")</f>
        <v>0</v>
      </c>
      <c r="CL86" s="139"/>
      <c r="CM86" s="139"/>
      <c r="CN86" s="139"/>
      <c r="CO86" s="140">
        <v>1</v>
      </c>
      <c r="CP86" s="141">
        <v>5000</v>
      </c>
      <c r="CQ86" s="141">
        <v>5000</v>
      </c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/>
      <c r="B87" s="203" t="s">
        <v>254</v>
      </c>
      <c r="C87" s="203"/>
      <c r="D87" s="203" t="s">
        <v>252</v>
      </c>
      <c r="E87" s="203" t="s">
        <v>253</v>
      </c>
      <c r="F87" s="203" t="s">
        <v>69</v>
      </c>
      <c r="G87" s="203"/>
      <c r="H87" s="90"/>
      <c r="I87" s="90"/>
      <c r="J87" s="188"/>
      <c r="K87" s="81">
        <v>13</v>
      </c>
      <c r="L87" s="81">
        <v>8</v>
      </c>
      <c r="M87" s="81">
        <v>0</v>
      </c>
      <c r="N87" s="91">
        <v>0</v>
      </c>
      <c r="O87" s="92">
        <v>0</v>
      </c>
      <c r="P87" s="93">
        <f>N87+O87</f>
        <v>0</v>
      </c>
      <c r="Q87" s="82" t="str">
        <f>IFERROR(P87/M87,"-")</f>
        <v>-</v>
      </c>
      <c r="R87" s="81">
        <v>0</v>
      </c>
      <c r="S87" s="81">
        <v>0</v>
      </c>
      <c r="T87" s="82" t="str">
        <f>IFERROR(S87/(O87+P87),"-")</f>
        <v>-</v>
      </c>
      <c r="U87" s="182"/>
      <c r="V87" s="84">
        <v>0</v>
      </c>
      <c r="W87" s="82" t="str">
        <f>IF(P87=0,"-",V87/P87)</f>
        <v>-</v>
      </c>
      <c r="X87" s="186">
        <v>0</v>
      </c>
      <c r="Y87" s="187" t="str">
        <f>IFERROR(X87/P87,"-")</f>
        <v>-</v>
      </c>
      <c r="Z87" s="187" t="str">
        <f>IFERROR(X87/V87,"-")</f>
        <v>-</v>
      </c>
      <c r="AA87" s="188"/>
      <c r="AB87" s="85"/>
      <c r="AC87" s="79"/>
      <c r="AD87" s="94"/>
      <c r="AE87" s="95" t="str">
        <f>IF(P87=0,"",IF(AD87=0,"",(AD87/P87)))</f>
        <v/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 t="str">
        <f>IF(P87=0,"",IF(AM87=0,"",(AM87/P87)))</f>
        <v/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 t="str">
        <f>IF(P87=0,"",IF(AV87=0,"",(AV87/P87)))</f>
        <v/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 t="str">
        <f>IF(P87=0,"",IF(BE87=0,"",(BE87/P87)))</f>
        <v/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/>
      <c r="BO87" s="120" t="str">
        <f>IF(P87=0,"",IF(BN87=0,"",(BN87/P87)))</f>
        <v/>
      </c>
      <c r="BP87" s="121"/>
      <c r="BQ87" s="122" t="str">
        <f>IFERROR(BP87/BN87,"-")</f>
        <v>-</v>
      </c>
      <c r="BR87" s="123"/>
      <c r="BS87" s="124" t="str">
        <f>IFERROR(BR87/BN87,"-")</f>
        <v>-</v>
      </c>
      <c r="BT87" s="125"/>
      <c r="BU87" s="125"/>
      <c r="BV87" s="125"/>
      <c r="BW87" s="126"/>
      <c r="BX87" s="127" t="str">
        <f>IF(P87=0,"",IF(BW87=0,"",(BW87/P87)))</f>
        <v/>
      </c>
      <c r="BY87" s="128"/>
      <c r="BZ87" s="129" t="str">
        <f>IFERROR(BY87/BW87,"-")</f>
        <v>-</v>
      </c>
      <c r="CA87" s="130"/>
      <c r="CB87" s="131" t="str">
        <f>IFERROR(CA87/BW87,"-")</f>
        <v>-</v>
      </c>
      <c r="CC87" s="132"/>
      <c r="CD87" s="132"/>
      <c r="CE87" s="132"/>
      <c r="CF87" s="133"/>
      <c r="CG87" s="134" t="str">
        <f>IF(P87=0,"",IF(CF87=0,"",(CF87/P87)))</f>
        <v/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>
        <f>AB88</f>
        <v>0</v>
      </c>
      <c r="B88" s="203" t="s">
        <v>255</v>
      </c>
      <c r="C88" s="203"/>
      <c r="D88" s="203" t="s">
        <v>144</v>
      </c>
      <c r="E88" s="203" t="s">
        <v>145</v>
      </c>
      <c r="F88" s="203" t="s">
        <v>64</v>
      </c>
      <c r="G88" s="203" t="s">
        <v>244</v>
      </c>
      <c r="H88" s="90" t="s">
        <v>245</v>
      </c>
      <c r="I88" s="204" t="s">
        <v>198</v>
      </c>
      <c r="J88" s="188">
        <v>50000</v>
      </c>
      <c r="K88" s="81">
        <v>0</v>
      </c>
      <c r="L88" s="81">
        <v>0</v>
      </c>
      <c r="M88" s="81">
        <v>0</v>
      </c>
      <c r="N88" s="91">
        <v>5</v>
      </c>
      <c r="O88" s="92">
        <v>0</v>
      </c>
      <c r="P88" s="93">
        <f>N88+O88</f>
        <v>5</v>
      </c>
      <c r="Q88" s="82" t="str">
        <f>IFERROR(P88/M88,"-")</f>
        <v>-</v>
      </c>
      <c r="R88" s="81">
        <v>1</v>
      </c>
      <c r="S88" s="81">
        <v>1</v>
      </c>
      <c r="T88" s="82">
        <f>IFERROR(S88/(O88+P88),"-")</f>
        <v>0.2</v>
      </c>
      <c r="U88" s="182">
        <f>IFERROR(J88/SUM(P88:P89),"-")</f>
        <v>10000</v>
      </c>
      <c r="V88" s="84">
        <v>0</v>
      </c>
      <c r="W88" s="82">
        <f>IF(P88=0,"-",V88/P88)</f>
        <v>0</v>
      </c>
      <c r="X88" s="186">
        <v>0</v>
      </c>
      <c r="Y88" s="187">
        <f>IFERROR(X88/P88,"-")</f>
        <v>0</v>
      </c>
      <c r="Z88" s="187" t="str">
        <f>IFERROR(X88/V88,"-")</f>
        <v>-</v>
      </c>
      <c r="AA88" s="188">
        <f>SUM(X88:X89)-SUM(J88:J89)</f>
        <v>-50000</v>
      </c>
      <c r="AB88" s="85">
        <f>SUM(X88:X89)/SUM(J88:J89)</f>
        <v>0</v>
      </c>
      <c r="AC88" s="79"/>
      <c r="AD88" s="94"/>
      <c r="AE88" s="95">
        <f>IF(P88=0,"",IF(AD88=0,"",(AD88/P88)))</f>
        <v>0</v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>
        <f>IF(P88=0,"",IF(AM88=0,"",(AM88/P88)))</f>
        <v>0</v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>
        <f>IF(P88=0,"",IF(AV88=0,"",(AV88/P88)))</f>
        <v>0</v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/>
      <c r="BF88" s="113">
        <f>IF(P88=0,"",IF(BE88=0,"",(BE88/P88)))</f>
        <v>0</v>
      </c>
      <c r="BG88" s="112"/>
      <c r="BH88" s="114" t="str">
        <f>IFERROR(BG88/BE88,"-")</f>
        <v>-</v>
      </c>
      <c r="BI88" s="115"/>
      <c r="BJ88" s="116" t="str">
        <f>IFERROR(BI88/BE88,"-")</f>
        <v>-</v>
      </c>
      <c r="BK88" s="117"/>
      <c r="BL88" s="117"/>
      <c r="BM88" s="117"/>
      <c r="BN88" s="119">
        <v>2</v>
      </c>
      <c r="BO88" s="120">
        <f>IF(P88=0,"",IF(BN88=0,"",(BN88/P88)))</f>
        <v>0.4</v>
      </c>
      <c r="BP88" s="121"/>
      <c r="BQ88" s="122">
        <f>IFERROR(BP88/BN88,"-")</f>
        <v>0</v>
      </c>
      <c r="BR88" s="123"/>
      <c r="BS88" s="124">
        <f>IFERROR(BR88/BN88,"-")</f>
        <v>0</v>
      </c>
      <c r="BT88" s="125"/>
      <c r="BU88" s="125"/>
      <c r="BV88" s="125"/>
      <c r="BW88" s="126">
        <v>3</v>
      </c>
      <c r="BX88" s="127">
        <f>IF(P88=0,"",IF(BW88=0,"",(BW88/P88)))</f>
        <v>0.6</v>
      </c>
      <c r="BY88" s="128"/>
      <c r="BZ88" s="129">
        <f>IFERROR(BY88/BW88,"-")</f>
        <v>0</v>
      </c>
      <c r="CA88" s="130"/>
      <c r="CB88" s="131">
        <f>IFERROR(CA88/BW88,"-")</f>
        <v>0</v>
      </c>
      <c r="CC88" s="132"/>
      <c r="CD88" s="132"/>
      <c r="CE88" s="132"/>
      <c r="CF88" s="133"/>
      <c r="CG88" s="134">
        <f>IF(P88=0,"",IF(CF88=0,"",(CF88/P88)))</f>
        <v>0</v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0</v>
      </c>
      <c r="CP88" s="141">
        <v>0</v>
      </c>
      <c r="CQ88" s="141"/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/>
      <c r="B89" s="203" t="s">
        <v>256</v>
      </c>
      <c r="C89" s="203"/>
      <c r="D89" s="203" t="s">
        <v>144</v>
      </c>
      <c r="E89" s="203" t="s">
        <v>145</v>
      </c>
      <c r="F89" s="203" t="s">
        <v>69</v>
      </c>
      <c r="G89" s="203"/>
      <c r="H89" s="90"/>
      <c r="I89" s="90"/>
      <c r="J89" s="188"/>
      <c r="K89" s="81">
        <v>7</v>
      </c>
      <c r="L89" s="81">
        <v>5</v>
      </c>
      <c r="M89" s="81">
        <v>0</v>
      </c>
      <c r="N89" s="91">
        <v>0</v>
      </c>
      <c r="O89" s="92">
        <v>0</v>
      </c>
      <c r="P89" s="93">
        <f>N89+O89</f>
        <v>0</v>
      </c>
      <c r="Q89" s="82" t="str">
        <f>IFERROR(P89/M89,"-")</f>
        <v>-</v>
      </c>
      <c r="R89" s="81">
        <v>0</v>
      </c>
      <c r="S89" s="81">
        <v>0</v>
      </c>
      <c r="T89" s="82" t="str">
        <f>IFERROR(S89/(O89+P89),"-")</f>
        <v>-</v>
      </c>
      <c r="U89" s="182"/>
      <c r="V89" s="84">
        <v>0</v>
      </c>
      <c r="W89" s="82" t="str">
        <f>IF(P89=0,"-",V89/P89)</f>
        <v>-</v>
      </c>
      <c r="X89" s="186">
        <v>0</v>
      </c>
      <c r="Y89" s="187" t="str">
        <f>IFERROR(X89/P89,"-")</f>
        <v>-</v>
      </c>
      <c r="Z89" s="187" t="str">
        <f>IFERROR(X89/V89,"-")</f>
        <v>-</v>
      </c>
      <c r="AA89" s="188"/>
      <c r="AB89" s="85"/>
      <c r="AC89" s="79"/>
      <c r="AD89" s="94"/>
      <c r="AE89" s="95" t="str">
        <f>IF(P89=0,"",IF(AD89=0,"",(AD89/P89)))</f>
        <v/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 t="str">
        <f>IF(P89=0,"",IF(AM89=0,"",(AM89/P89)))</f>
        <v/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/>
      <c r="AW89" s="107" t="str">
        <f>IF(P89=0,"",IF(AV89=0,"",(AV89/P89)))</f>
        <v/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/>
      <c r="BF89" s="113" t="str">
        <f>IF(P89=0,"",IF(BE89=0,"",(BE89/P89)))</f>
        <v/>
      </c>
      <c r="BG89" s="112"/>
      <c r="BH89" s="114" t="str">
        <f>IFERROR(BG89/BE89,"-")</f>
        <v>-</v>
      </c>
      <c r="BI89" s="115"/>
      <c r="BJ89" s="116" t="str">
        <f>IFERROR(BI89/BE89,"-")</f>
        <v>-</v>
      </c>
      <c r="BK89" s="117"/>
      <c r="BL89" s="117"/>
      <c r="BM89" s="117"/>
      <c r="BN89" s="119"/>
      <c r="BO89" s="120" t="str">
        <f>IF(P89=0,"",IF(BN89=0,"",(BN89/P89)))</f>
        <v/>
      </c>
      <c r="BP89" s="121"/>
      <c r="BQ89" s="122" t="str">
        <f>IFERROR(BP89/BN89,"-")</f>
        <v>-</v>
      </c>
      <c r="BR89" s="123"/>
      <c r="BS89" s="124" t="str">
        <f>IFERROR(BR89/BN89,"-")</f>
        <v>-</v>
      </c>
      <c r="BT89" s="125"/>
      <c r="BU89" s="125"/>
      <c r="BV89" s="125"/>
      <c r="BW89" s="126"/>
      <c r="BX89" s="127" t="str">
        <f>IF(P89=0,"",IF(BW89=0,"",(BW89/P89)))</f>
        <v/>
      </c>
      <c r="BY89" s="128"/>
      <c r="BZ89" s="129" t="str">
        <f>IFERROR(BY89/BW89,"-")</f>
        <v>-</v>
      </c>
      <c r="CA89" s="130"/>
      <c r="CB89" s="131" t="str">
        <f>IFERROR(CA89/BW89,"-")</f>
        <v>-</v>
      </c>
      <c r="CC89" s="132"/>
      <c r="CD89" s="132"/>
      <c r="CE89" s="132"/>
      <c r="CF89" s="133"/>
      <c r="CG89" s="134" t="str">
        <f>IF(P89=0,"",IF(CF89=0,"",(CF89/P89)))</f>
        <v/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0</v>
      </c>
      <c r="CP89" s="141">
        <v>0</v>
      </c>
      <c r="CQ89" s="141"/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30"/>
      <c r="B90" s="87"/>
      <c r="C90" s="88"/>
      <c r="D90" s="88"/>
      <c r="E90" s="88"/>
      <c r="F90" s="89"/>
      <c r="G90" s="90"/>
      <c r="H90" s="90"/>
      <c r="I90" s="90"/>
      <c r="J90" s="192"/>
      <c r="K90" s="34"/>
      <c r="L90" s="34"/>
      <c r="M90" s="31"/>
      <c r="N90" s="23"/>
      <c r="O90" s="23"/>
      <c r="P90" s="23"/>
      <c r="Q90" s="33"/>
      <c r="R90" s="32"/>
      <c r="S90" s="23"/>
      <c r="T90" s="32"/>
      <c r="U90" s="183"/>
      <c r="V90" s="25"/>
      <c r="W90" s="25"/>
      <c r="X90" s="189"/>
      <c r="Y90" s="189"/>
      <c r="Z90" s="189"/>
      <c r="AA90" s="189"/>
      <c r="AB90" s="33"/>
      <c r="AC90" s="59"/>
      <c r="AD90" s="63"/>
      <c r="AE90" s="64"/>
      <c r="AF90" s="63"/>
      <c r="AG90" s="67"/>
      <c r="AH90" s="68"/>
      <c r="AI90" s="69"/>
      <c r="AJ90" s="70"/>
      <c r="AK90" s="70"/>
      <c r="AL90" s="70"/>
      <c r="AM90" s="63"/>
      <c r="AN90" s="64"/>
      <c r="AO90" s="63"/>
      <c r="AP90" s="67"/>
      <c r="AQ90" s="68"/>
      <c r="AR90" s="69"/>
      <c r="AS90" s="70"/>
      <c r="AT90" s="70"/>
      <c r="AU90" s="70"/>
      <c r="AV90" s="63"/>
      <c r="AW90" s="64"/>
      <c r="AX90" s="63"/>
      <c r="AY90" s="67"/>
      <c r="AZ90" s="68"/>
      <c r="BA90" s="69"/>
      <c r="BB90" s="70"/>
      <c r="BC90" s="70"/>
      <c r="BD90" s="70"/>
      <c r="BE90" s="63"/>
      <c r="BF90" s="64"/>
      <c r="BG90" s="63"/>
      <c r="BH90" s="67"/>
      <c r="BI90" s="68"/>
      <c r="BJ90" s="69"/>
      <c r="BK90" s="70"/>
      <c r="BL90" s="70"/>
      <c r="BM90" s="70"/>
      <c r="BN90" s="65"/>
      <c r="BO90" s="66"/>
      <c r="BP90" s="63"/>
      <c r="BQ90" s="67"/>
      <c r="BR90" s="68"/>
      <c r="BS90" s="69"/>
      <c r="BT90" s="70"/>
      <c r="BU90" s="70"/>
      <c r="BV90" s="70"/>
      <c r="BW90" s="65"/>
      <c r="BX90" s="66"/>
      <c r="BY90" s="63"/>
      <c r="BZ90" s="67"/>
      <c r="CA90" s="68"/>
      <c r="CB90" s="69"/>
      <c r="CC90" s="70"/>
      <c r="CD90" s="70"/>
      <c r="CE90" s="70"/>
      <c r="CF90" s="65"/>
      <c r="CG90" s="66"/>
      <c r="CH90" s="63"/>
      <c r="CI90" s="67"/>
      <c r="CJ90" s="68"/>
      <c r="CK90" s="69"/>
      <c r="CL90" s="70"/>
      <c r="CM90" s="70"/>
      <c r="CN90" s="70"/>
      <c r="CO90" s="71"/>
      <c r="CP90" s="68"/>
      <c r="CQ90" s="68"/>
      <c r="CR90" s="68"/>
      <c r="CS90" s="72"/>
    </row>
    <row r="91" spans="1:98">
      <c r="A91" s="30"/>
      <c r="B91" s="37"/>
      <c r="C91" s="21"/>
      <c r="D91" s="21"/>
      <c r="E91" s="21"/>
      <c r="F91" s="22"/>
      <c r="G91" s="36"/>
      <c r="H91" s="36"/>
      <c r="I91" s="75"/>
      <c r="J91" s="193"/>
      <c r="K91" s="34"/>
      <c r="L91" s="34"/>
      <c r="M91" s="31"/>
      <c r="N91" s="23"/>
      <c r="O91" s="23"/>
      <c r="P91" s="23"/>
      <c r="Q91" s="33"/>
      <c r="R91" s="32"/>
      <c r="S91" s="23"/>
      <c r="T91" s="32"/>
      <c r="U91" s="183"/>
      <c r="V91" s="25"/>
      <c r="W91" s="25"/>
      <c r="X91" s="189"/>
      <c r="Y91" s="189"/>
      <c r="Z91" s="189"/>
      <c r="AA91" s="189"/>
      <c r="AB91" s="33"/>
      <c r="AC91" s="61"/>
      <c r="AD91" s="63"/>
      <c r="AE91" s="64"/>
      <c r="AF91" s="63"/>
      <c r="AG91" s="67"/>
      <c r="AH91" s="68"/>
      <c r="AI91" s="69"/>
      <c r="AJ91" s="70"/>
      <c r="AK91" s="70"/>
      <c r="AL91" s="70"/>
      <c r="AM91" s="63"/>
      <c r="AN91" s="64"/>
      <c r="AO91" s="63"/>
      <c r="AP91" s="67"/>
      <c r="AQ91" s="68"/>
      <c r="AR91" s="69"/>
      <c r="AS91" s="70"/>
      <c r="AT91" s="70"/>
      <c r="AU91" s="70"/>
      <c r="AV91" s="63"/>
      <c r="AW91" s="64"/>
      <c r="AX91" s="63"/>
      <c r="AY91" s="67"/>
      <c r="AZ91" s="68"/>
      <c r="BA91" s="69"/>
      <c r="BB91" s="70"/>
      <c r="BC91" s="70"/>
      <c r="BD91" s="70"/>
      <c r="BE91" s="63"/>
      <c r="BF91" s="64"/>
      <c r="BG91" s="63"/>
      <c r="BH91" s="67"/>
      <c r="BI91" s="68"/>
      <c r="BJ91" s="69"/>
      <c r="BK91" s="70"/>
      <c r="BL91" s="70"/>
      <c r="BM91" s="70"/>
      <c r="BN91" s="65"/>
      <c r="BO91" s="66"/>
      <c r="BP91" s="63"/>
      <c r="BQ91" s="67"/>
      <c r="BR91" s="68"/>
      <c r="BS91" s="69"/>
      <c r="BT91" s="70"/>
      <c r="BU91" s="70"/>
      <c r="BV91" s="70"/>
      <c r="BW91" s="65"/>
      <c r="BX91" s="66"/>
      <c r="BY91" s="63"/>
      <c r="BZ91" s="67"/>
      <c r="CA91" s="68"/>
      <c r="CB91" s="69"/>
      <c r="CC91" s="70"/>
      <c r="CD91" s="70"/>
      <c r="CE91" s="70"/>
      <c r="CF91" s="65"/>
      <c r="CG91" s="66"/>
      <c r="CH91" s="63"/>
      <c r="CI91" s="67"/>
      <c r="CJ91" s="68"/>
      <c r="CK91" s="69"/>
      <c r="CL91" s="70"/>
      <c r="CM91" s="70"/>
      <c r="CN91" s="70"/>
      <c r="CO91" s="71"/>
      <c r="CP91" s="68"/>
      <c r="CQ91" s="68"/>
      <c r="CR91" s="68"/>
      <c r="CS91" s="72"/>
    </row>
    <row r="92" spans="1:98">
      <c r="A92" s="19">
        <f>AB92</f>
        <v>0.16309608540925</v>
      </c>
      <c r="B92" s="39"/>
      <c r="C92" s="39"/>
      <c r="D92" s="39"/>
      <c r="E92" s="39"/>
      <c r="F92" s="39"/>
      <c r="G92" s="40" t="s">
        <v>257</v>
      </c>
      <c r="H92" s="40"/>
      <c r="I92" s="40"/>
      <c r="J92" s="190">
        <f>SUM(J6:J91)</f>
        <v>2810000</v>
      </c>
      <c r="K92" s="41">
        <f>SUM(K6:K91)</f>
        <v>507</v>
      </c>
      <c r="L92" s="41">
        <f>SUM(L6:L91)</f>
        <v>304</v>
      </c>
      <c r="M92" s="41">
        <f>SUM(M6:M91)</f>
        <v>291</v>
      </c>
      <c r="N92" s="41">
        <f>SUM(N6:N91)</f>
        <v>209</v>
      </c>
      <c r="O92" s="41">
        <f>SUM(O6:O91)</f>
        <v>2</v>
      </c>
      <c r="P92" s="41">
        <f>SUM(P6:P91)</f>
        <v>211</v>
      </c>
      <c r="Q92" s="42">
        <f>IFERROR(P92/M92,"-")</f>
        <v>0.72508591065292</v>
      </c>
      <c r="R92" s="78">
        <f>SUM(R6:R91)</f>
        <v>14</v>
      </c>
      <c r="S92" s="78">
        <f>SUM(S6:S91)</f>
        <v>39</v>
      </c>
      <c r="T92" s="42">
        <f>IFERROR(R92/P92,"-")</f>
        <v>0.066350710900474</v>
      </c>
      <c r="U92" s="184">
        <f>IFERROR(J92/P92,"-")</f>
        <v>13317.535545024</v>
      </c>
      <c r="V92" s="44">
        <f>SUM(V6:V91)</f>
        <v>24</v>
      </c>
      <c r="W92" s="42">
        <f>IFERROR(V92/P92,"-")</f>
        <v>0.11374407582938</v>
      </c>
      <c r="X92" s="190">
        <f>SUM(X6:X91)</f>
        <v>458300</v>
      </c>
      <c r="Y92" s="190">
        <f>IFERROR(X92/P92,"-")</f>
        <v>2172.0379146919</v>
      </c>
      <c r="Z92" s="190">
        <f>IFERROR(X92/V92,"-")</f>
        <v>19095.833333333</v>
      </c>
      <c r="AA92" s="190">
        <f>X92-J92</f>
        <v>-2351700</v>
      </c>
      <c r="AB92" s="47">
        <f>X92/J92</f>
        <v>0.16309608540925</v>
      </c>
      <c r="AC92" s="60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7"/>
    <mergeCell ref="J22:J27"/>
    <mergeCell ref="U22:U27"/>
    <mergeCell ref="AA22:AA27"/>
    <mergeCell ref="AB22:AB27"/>
    <mergeCell ref="A28:A32"/>
    <mergeCell ref="J28:J32"/>
    <mergeCell ref="U28:U32"/>
    <mergeCell ref="AA28:AA32"/>
    <mergeCell ref="AB28:AB32"/>
    <mergeCell ref="A33:A37"/>
    <mergeCell ref="J33:J37"/>
    <mergeCell ref="U33:U37"/>
    <mergeCell ref="AA33:AA37"/>
    <mergeCell ref="AB33:AB37"/>
    <mergeCell ref="A38:A49"/>
    <mergeCell ref="J38:J49"/>
    <mergeCell ref="U38:U49"/>
    <mergeCell ref="AA38:AA49"/>
    <mergeCell ref="AB38:AB49"/>
    <mergeCell ref="A50:A65"/>
    <mergeCell ref="J50:J65"/>
    <mergeCell ref="U50:U65"/>
    <mergeCell ref="AA50:AA65"/>
    <mergeCell ref="AB50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77"/>
    <mergeCell ref="J76:J77"/>
    <mergeCell ref="U76:U77"/>
    <mergeCell ref="AA76:AA77"/>
    <mergeCell ref="AB76:AB77"/>
    <mergeCell ref="A78:A79"/>
    <mergeCell ref="J78:J79"/>
    <mergeCell ref="U78:U79"/>
    <mergeCell ref="AA78:AA79"/>
    <mergeCell ref="AB78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  <mergeCell ref="A86:A87"/>
    <mergeCell ref="J86:J87"/>
    <mergeCell ref="U86:U87"/>
    <mergeCell ref="AA86:AA87"/>
    <mergeCell ref="AB86:AB87"/>
    <mergeCell ref="A88:A89"/>
    <mergeCell ref="J88:J89"/>
    <mergeCell ref="U88:U89"/>
    <mergeCell ref="AA88:AA89"/>
    <mergeCell ref="AB88:AB8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258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0.34285714285714</v>
      </c>
      <c r="B6" s="203" t="s">
        <v>259</v>
      </c>
      <c r="C6" s="203" t="s">
        <v>260</v>
      </c>
      <c r="D6" s="203" t="s">
        <v>261</v>
      </c>
      <c r="E6" s="203" t="s">
        <v>262</v>
      </c>
      <c r="F6" s="203" t="s">
        <v>64</v>
      </c>
      <c r="G6" s="203" t="s">
        <v>263</v>
      </c>
      <c r="H6" s="90" t="s">
        <v>264</v>
      </c>
      <c r="I6" s="90" t="s">
        <v>265</v>
      </c>
      <c r="J6" s="188">
        <v>140000</v>
      </c>
      <c r="K6" s="81">
        <v>0</v>
      </c>
      <c r="L6" s="81">
        <v>0</v>
      </c>
      <c r="M6" s="81">
        <v>0</v>
      </c>
      <c r="N6" s="91">
        <v>21</v>
      </c>
      <c r="O6" s="92">
        <v>1</v>
      </c>
      <c r="P6" s="93">
        <f>N6+O6</f>
        <v>22</v>
      </c>
      <c r="Q6" s="82" t="str">
        <f>IFERROR(P6/M6,"-")</f>
        <v>-</v>
      </c>
      <c r="R6" s="81">
        <v>2</v>
      </c>
      <c r="S6" s="81">
        <v>2</v>
      </c>
      <c r="T6" s="82">
        <f>IFERROR(S6/(O6+P6),"-")</f>
        <v>0.08695652173913</v>
      </c>
      <c r="U6" s="182">
        <f>IFERROR(J6/SUM(P6:P7),"-")</f>
        <v>5600</v>
      </c>
      <c r="V6" s="84">
        <v>3</v>
      </c>
      <c r="W6" s="82">
        <f>IF(P6=0,"-",V6/P6)</f>
        <v>0.13636363636364</v>
      </c>
      <c r="X6" s="186">
        <v>38000</v>
      </c>
      <c r="Y6" s="187">
        <f>IFERROR(X6/P6,"-")</f>
        <v>1727.2727272727</v>
      </c>
      <c r="Z6" s="187">
        <f>IFERROR(X6/V6,"-")</f>
        <v>12666.666666667</v>
      </c>
      <c r="AA6" s="188">
        <f>SUM(X6:X7)-SUM(J6:J7)</f>
        <v>-92000</v>
      </c>
      <c r="AB6" s="85">
        <f>SUM(X6:X7)/SUM(J6:J7)</f>
        <v>0.34285714285714</v>
      </c>
      <c r="AC6" s="79"/>
      <c r="AD6" s="94">
        <v>1</v>
      </c>
      <c r="AE6" s="95">
        <f>IF(P6=0,"",IF(AD6=0,"",(AD6/P6)))</f>
        <v>0.045454545454545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6</v>
      </c>
      <c r="AN6" s="101">
        <f>IF(P6=0,"",IF(AM6=0,"",(AM6/P6)))</f>
        <v>0.27272727272727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7</v>
      </c>
      <c r="AW6" s="107">
        <f>IF(P6=0,"",IF(AV6=0,"",(AV6/P6)))</f>
        <v>0.31818181818182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0.18181818181818</v>
      </c>
      <c r="BG6" s="112">
        <v>1</v>
      </c>
      <c r="BH6" s="114">
        <f>IFERROR(BG6/BE6,"-")</f>
        <v>0.25</v>
      </c>
      <c r="BI6" s="115">
        <v>3000</v>
      </c>
      <c r="BJ6" s="116">
        <f>IFERROR(BI6/BE6,"-")</f>
        <v>750</v>
      </c>
      <c r="BK6" s="117">
        <v>1</v>
      </c>
      <c r="BL6" s="117"/>
      <c r="BM6" s="117"/>
      <c r="BN6" s="119">
        <v>1</v>
      </c>
      <c r="BO6" s="120">
        <f>IF(P6=0,"",IF(BN6=0,"",(BN6/P6)))</f>
        <v>0.045454545454545</v>
      </c>
      <c r="BP6" s="121">
        <v>1</v>
      </c>
      <c r="BQ6" s="122">
        <f>IFERROR(BP6/BN6,"-")</f>
        <v>1</v>
      </c>
      <c r="BR6" s="123">
        <v>30000</v>
      </c>
      <c r="BS6" s="124">
        <f>IFERROR(BR6/BN6,"-")</f>
        <v>30000</v>
      </c>
      <c r="BT6" s="125"/>
      <c r="BU6" s="125"/>
      <c r="BV6" s="125">
        <v>1</v>
      </c>
      <c r="BW6" s="126">
        <v>3</v>
      </c>
      <c r="BX6" s="127">
        <f>IF(P6=0,"",IF(BW6=0,"",(BW6/P6)))</f>
        <v>0.13636363636364</v>
      </c>
      <c r="BY6" s="128">
        <v>1</v>
      </c>
      <c r="BZ6" s="129">
        <f>IFERROR(BY6/BW6,"-")</f>
        <v>0.33333333333333</v>
      </c>
      <c r="CA6" s="130">
        <v>5000</v>
      </c>
      <c r="CB6" s="131">
        <f>IFERROR(CA6/BW6,"-")</f>
        <v>1666.6666666667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38000</v>
      </c>
      <c r="CQ6" s="141">
        <v>30000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266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46</v>
      </c>
      <c r="L7" s="81">
        <v>20</v>
      </c>
      <c r="M7" s="81">
        <v>4</v>
      </c>
      <c r="N7" s="91">
        <v>3</v>
      </c>
      <c r="O7" s="92">
        <v>0</v>
      </c>
      <c r="P7" s="93">
        <f>N7+O7</f>
        <v>3</v>
      </c>
      <c r="Q7" s="82">
        <f>IFERROR(P7/M7,"-")</f>
        <v>0.75</v>
      </c>
      <c r="R7" s="81">
        <v>1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0.33333333333333</v>
      </c>
      <c r="X7" s="186">
        <v>10000</v>
      </c>
      <c r="Y7" s="187">
        <f>IFERROR(X7/P7,"-")</f>
        <v>3333.3333333333</v>
      </c>
      <c r="Z7" s="187">
        <f>IFERROR(X7/V7,"-")</f>
        <v>10000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0.66666666666667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0.33333333333333</v>
      </c>
      <c r="BP7" s="121">
        <v>1</v>
      </c>
      <c r="BQ7" s="122">
        <f>IFERROR(BP7/BN7,"-")</f>
        <v>1</v>
      </c>
      <c r="BR7" s="123">
        <v>10000</v>
      </c>
      <c r="BS7" s="124">
        <f>IFERROR(BR7/BN7,"-")</f>
        <v>10000</v>
      </c>
      <c r="BT7" s="125"/>
      <c r="BU7" s="125">
        <v>1</v>
      </c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10000</v>
      </c>
      <c r="CQ7" s="141">
        <v>10000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0.34285714285714</v>
      </c>
      <c r="B10" s="39"/>
      <c r="C10" s="39"/>
      <c r="D10" s="39"/>
      <c r="E10" s="39"/>
      <c r="F10" s="39"/>
      <c r="G10" s="40" t="s">
        <v>267</v>
      </c>
      <c r="H10" s="40"/>
      <c r="I10" s="40"/>
      <c r="J10" s="190">
        <f>SUM(J6:J9)</f>
        <v>140000</v>
      </c>
      <c r="K10" s="41">
        <f>SUM(K6:K9)</f>
        <v>46</v>
      </c>
      <c r="L10" s="41">
        <f>SUM(L6:L9)</f>
        <v>20</v>
      </c>
      <c r="M10" s="41">
        <f>SUM(M6:M9)</f>
        <v>4</v>
      </c>
      <c r="N10" s="41">
        <f>SUM(N6:N9)</f>
        <v>24</v>
      </c>
      <c r="O10" s="41">
        <f>SUM(O6:O9)</f>
        <v>1</v>
      </c>
      <c r="P10" s="41">
        <f>SUM(P6:P9)</f>
        <v>25</v>
      </c>
      <c r="Q10" s="42">
        <f>IFERROR(P10/M10,"-")</f>
        <v>6.25</v>
      </c>
      <c r="R10" s="78">
        <f>SUM(R6:R9)</f>
        <v>3</v>
      </c>
      <c r="S10" s="78">
        <f>SUM(S6:S9)</f>
        <v>2</v>
      </c>
      <c r="T10" s="42">
        <f>IFERROR(R10/P10,"-")</f>
        <v>0.12</v>
      </c>
      <c r="U10" s="184">
        <f>IFERROR(J10/P10,"-")</f>
        <v>5600</v>
      </c>
      <c r="V10" s="44">
        <f>SUM(V6:V9)</f>
        <v>4</v>
      </c>
      <c r="W10" s="42">
        <f>IFERROR(V10/P10,"-")</f>
        <v>0.16</v>
      </c>
      <c r="X10" s="190">
        <f>SUM(X6:X9)</f>
        <v>48000</v>
      </c>
      <c r="Y10" s="190">
        <f>IFERROR(X10/P10,"-")</f>
        <v>1920</v>
      </c>
      <c r="Z10" s="190">
        <f>IFERROR(X10/V10,"-")</f>
        <v>12000</v>
      </c>
      <c r="AA10" s="190">
        <f>X10-J10</f>
        <v>-92000</v>
      </c>
      <c r="AB10" s="47">
        <f>X10/J10</f>
        <v>0.34285714285714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