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<sst xmlns="http://schemas.openxmlformats.org/spreadsheetml/2006/main" uniqueCount="250">
  <si>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</si>
  <si>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</si>
  <si>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</si>
  <si>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</si>
  <si>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</si>
  <si>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</si>
  <si>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</si>
  <si>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</si>
  <si>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</si>
  <si>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</si>
  <si>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</si>
  <si>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</si>
  <si>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</si>
  <si>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</si>
  <si>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</si>
  <si>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</si>
  <si>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</si>
  <si>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</si>
  <si>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</si>
  <si>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</si>
  <si>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</si>
  <si>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</si>
  <si>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</si>
  <si>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</si>
  <si>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</si>
  <si>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</si>
  <si>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</si>
  <si>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</si>
  <si>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</si>
  <si>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</si>
  <si>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</si>
  <si>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</si>
  <si>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</si>
  <si>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</si>
  <si>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</si>
  <si>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</si>
  <si>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</si>
  <si>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</si>
  <si>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</si>
  <si>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</si>
  <si>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</si>
  <si>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</si>
  <si>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</si>
  <si>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</si>
  <si>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</si>
  <si>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</si>
  <si>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</si>
  <si>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</si>
  <si>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</si>
  <si>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</si>
  <si>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</si>
  <si>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</si>
  <si>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</si>
  <si>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</si>
  <si>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</si>
  <si>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</si>
  <si>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</si>
  <si>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</si>
  <si>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</si>
  <si>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</si>
  <si>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ln_ink808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</si>
  <si>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</si>
  <si>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</si>
  <si>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</si>
  <si>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</si>
  <si>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</si>
  <si>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</si>
  <si>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ic3785</t>
  </si>
  <si>
    <t>空電</t>
  </si>
  <si>
    <t>ln_ink809</t>
  </si>
  <si>
    <t>半5段つかみ15段</t>
  </si>
  <si>
    <t>ic3786</t>
  </si>
  <si>
    <t>ic3787</t>
  </si>
  <si>
    <t>DVDパッケージ＿ストーリー版（晶エリー）</t>
  </si>
  <si>
    <t>え美熟女が</t>
  </si>
  <si>
    <t>lp01</t>
  </si>
  <si>
    <t>16～31日</t>
  </si>
  <si>
    <t>ic3788</t>
  </si>
  <si>
    <t>ic3789</t>
  </si>
  <si>
    <t>ic3790</t>
  </si>
  <si>
    <t>ln_ink810</t>
  </si>
  <si>
    <t>サンスポ関西</t>
  </si>
  <si>
    <t>ic3791</t>
  </si>
  <si>
    <t>ln_ink811</t>
  </si>
  <si>
    <t>ic3792</t>
  </si>
  <si>
    <t>ln_ink812</t>
  </si>
  <si>
    <t>DVDパッケージ＿ストーリー版(LINEver)（晶エリー）</t>
  </si>
  <si>
    <t>ic3793</t>
  </si>
  <si>
    <t>ln_ink813</t>
  </si>
  <si>
    <t>ic3794</t>
  </si>
  <si>
    <t>ln_ink814</t>
  </si>
  <si>
    <t>ダラメナシ会話版(LINEver)（藤井レイラ）</t>
  </si>
  <si>
    <t>匿名だから女性が積極的</t>
  </si>
  <si>
    <t>デイリースポーツ関西</t>
  </si>
  <si>
    <t>全5段・半5段つかみスライド</t>
  </si>
  <si>
    <t>4/1～</t>
  </si>
  <si>
    <t>ln_ink815</t>
  </si>
  <si>
    <t>電話orライン２(LINEver)（高宮菜々子）</t>
  </si>
  <si>
    <t>出会いの力を</t>
  </si>
  <si>
    <t>ln_ink816</t>
  </si>
  <si>
    <t>デリヘル版3(LINEver)（晶エリー）</t>
  </si>
  <si>
    <t>LINEで出会いリクルート70歳まで応募可</t>
  </si>
  <si>
    <t>ic3795</t>
  </si>
  <si>
    <t>雑誌版SPA（藤井レイラ）</t>
  </si>
  <si>
    <t>マカより効果的エロい熟女が誘ってくる魅力的なサイト</t>
  </si>
  <si>
    <t>ln_ink817</t>
  </si>
  <si>
    <t>右女9版(ヘスティア)(LINEver)（晶エリー）</t>
  </si>
  <si>
    <t>白髪まじりの男性に出会いたい女性がLINEを待ってる</t>
  </si>
  <si>
    <t>ic3796</t>
  </si>
  <si>
    <t>(空電共通)</t>
  </si>
  <si>
    <t>ln_ink818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</si>
  <si>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</si>
  <si>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</si>
  <si>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</si>
  <si>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</si>
  <si>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</si>
  <si>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ln_ink819</t>
  </si>
  <si>
    <t>低評価レビュー版(LINEver)（複数）</t>
  </si>
  <si>
    <t>いただいた低評価のご意見にお答えします。</t>
  </si>
  <si>
    <t>ln_ink820</t>
  </si>
  <si>
    <t>雑誌版SPA(LINEver)（晶エリー）</t>
  </si>
  <si>
    <t>え?LINEでこんなに出会えんのダメ元で始めたはずが</t>
  </si>
  <si>
    <t>ic3797</t>
  </si>
  <si>
    <t>興奮版（高宮菜々子）</t>
  </si>
  <si>
    <t>学生いませんギャルもいません熟女熟女熟女熟女</t>
  </si>
  <si>
    <t>ic3798</t>
  </si>
  <si>
    <t>ln_ink821</t>
  </si>
  <si>
    <t>アンケート版(LINEver)（高宮菜々子）</t>
  </si>
  <si>
    <t>マッチングアプリを利用しない理由</t>
  </si>
  <si>
    <t>スポニチ関西</t>
  </si>
  <si>
    <t>ln_ink822</t>
  </si>
  <si>
    <t>ln_ink823</t>
  </si>
  <si>
    <t>女優大版１(LINEver)（藤井レイラ）</t>
  </si>
  <si>
    <t>出会い探しは</t>
  </si>
  <si>
    <t>ic3799</t>
  </si>
  <si>
    <t>デリヘル版3（高宮菜々子）</t>
  </si>
  <si>
    <t>70歳までの出会いお手伝い</t>
  </si>
  <si>
    <t>ic3800</t>
  </si>
  <si>
    <t>ln_ink824</t>
  </si>
  <si>
    <t>素人パッケージ版(LINEver)（藤井レイラ）</t>
  </si>
  <si>
    <t>LINEで誘ってきた</t>
  </si>
  <si>
    <t>スポニチ西部</t>
  </si>
  <si>
    <t>ln_ink825</t>
  </si>
  <si>
    <t>タイプ問いかけ版(LINEver)（複数）</t>
  </si>
  <si>
    <t>出会い求める50代以上</t>
  </si>
  <si>
    <t>ln_ink826</t>
  </si>
  <si>
    <t>DVDパッケージ＿ストーリー版(LINEver)（藤井レイラ）</t>
  </si>
  <si>
    <t>え美熟女が(LINEver)</t>
  </si>
  <si>
    <t>ln_ink827</t>
  </si>
  <si>
    <t>ic3801</t>
  </si>
  <si>
    <t>ln_ink828</t>
  </si>
  <si>
    <t>再婚&amp;理解者版(LINEver)（晶エリー）</t>
  </si>
  <si>
    <t>再婚&amp;理解者(LINEver)</t>
  </si>
  <si>
    <t>半2段つかみ10段保証</t>
  </si>
  <si>
    <t>1～10日</t>
  </si>
  <si>
    <t>ln_ink829</t>
  </si>
  <si>
    <t>いろいろな疑問版(LINEver)（藤井レイラ）</t>
  </si>
  <si>
    <t>登録すればわかります</t>
  </si>
  <si>
    <t>11～20日</t>
  </si>
  <si>
    <t>ln_ink830</t>
  </si>
  <si>
    <t>21～31日</t>
  </si>
  <si>
    <t>ic3802</t>
  </si>
  <si>
    <t>ln_ink831</t>
  </si>
  <si>
    <t>ln_ink832</t>
  </si>
  <si>
    <t>ln_ink833</t>
  </si>
  <si>
    <t>ic3803</t>
  </si>
  <si>
    <t>ln_ink834</t>
  </si>
  <si>
    <t>右女9版(ヘスティア)(LINEver)（藤井レイラ）</t>
  </si>
  <si>
    <t>学生いませんギャルもいません熟女熟女熟女熟女(LINEver)</t>
  </si>
  <si>
    <t>スポーツ報知関東</t>
  </si>
  <si>
    <t>10段保証</t>
  </si>
  <si>
    <t>ln_ink835</t>
  </si>
  <si>
    <t>ln_ink836</t>
  </si>
  <si>
    <t>ic3804</t>
  </si>
  <si>
    <t>求人風（高宮菜々子）</t>
  </si>
  <si>
    <t>「出会い不足解消に〇〇」</t>
  </si>
  <si>
    <t>ic3805</t>
  </si>
  <si>
    <t>ln_ink837</t>
  </si>
  <si>
    <t>雑誌版SPA(LINEver)（藤井レイラ）</t>
  </si>
  <si>
    <t>スポーツ報知関西</t>
  </si>
  <si>
    <t>ln_ink838</t>
  </si>
  <si>
    <t>ln_ink839</t>
  </si>
  <si>
    <t>ic3806</t>
  </si>
  <si>
    <t>旧デイリー風（高宮菜々子）</t>
  </si>
  <si>
    <t>中年の男女が出会える昭和世代専門の出会い場</t>
  </si>
  <si>
    <t>ic3807</t>
  </si>
  <si>
    <t>ln_ink840</t>
  </si>
  <si>
    <t>ニッカン関西</t>
  </si>
  <si>
    <t>ln_ink841</t>
  </si>
  <si>
    <t>コンシェルジュ版(LINEver)（藤井レイラ）</t>
  </si>
  <si>
    <t>心配ご無用！</t>
  </si>
  <si>
    <t>ln_ink842</t>
  </si>
  <si>
    <t>ic3808</t>
  </si>
  <si>
    <t>ln_ink843</t>
  </si>
  <si>
    <t>東スポ</t>
  </si>
  <si>
    <t>半2段つかみ10回</t>
  </si>
  <si>
    <t>1週目・3週目</t>
  </si>
  <si>
    <t>ln_ink844</t>
  </si>
  <si>
    <t>2週目・4週目</t>
  </si>
  <si>
    <t>ic3809</t>
  </si>
  <si>
    <t>ln_ink845</t>
  </si>
  <si>
    <t>中京スポーツ</t>
  </si>
  <si>
    <t>ln_ink846</t>
  </si>
  <si>
    <t>ic3810</t>
  </si>
  <si>
    <t>ln_ink847</t>
  </si>
  <si>
    <t>大スポ</t>
  </si>
  <si>
    <t>ln_ink848</t>
  </si>
  <si>
    <t>ic3811</t>
  </si>
  <si>
    <t>ln_ink849</t>
  </si>
  <si>
    <t>九スポ</t>
  </si>
  <si>
    <t>ln_ink850</t>
  </si>
  <si>
    <t>ic3812</t>
  </si>
  <si>
    <t>ln_ink851</t>
  </si>
  <si>
    <t>熟女がエロくて版１(LINEver)（複数）</t>
  </si>
  <si>
    <t>LINE友だち登録で簡単</t>
  </si>
  <si>
    <t>アダルト面4C大雑4～5回</t>
  </si>
  <si>
    <t>4月05日(金)</t>
  </si>
  <si>
    <t>ln_ink860</t>
  </si>
  <si>
    <t>4月12日(金)</t>
  </si>
  <si>
    <t>ln_ink852</t>
  </si>
  <si>
    <t>女性すげ～版(LINEver)（複数）</t>
  </si>
  <si>
    <t>濃密な出会いをしてもいい</t>
  </si>
  <si>
    <t>4月26日(金)</t>
  </si>
  <si>
    <t>ic3813</t>
  </si>
  <si>
    <t>ln_ink853</t>
  </si>
  <si>
    <t>他は見ちゃダメ(LINEver)（晶エリー）</t>
  </si>
  <si>
    <t>エロい熟女が男を誘ってくる</t>
  </si>
  <si>
    <t>アダルト面4C全3段</t>
  </si>
  <si>
    <t>4月22日(月)</t>
  </si>
  <si>
    <t>ic3814</t>
  </si>
  <si>
    <t>ln_ink854</t>
  </si>
  <si>
    <t>熟女がエロくて版2(LINEver)（複数）</t>
  </si>
  <si>
    <t>欲におぼれた女が続々登録</t>
  </si>
  <si>
    <t>ln_ink861</t>
  </si>
  <si>
    <t>ln_ink855</t>
  </si>
  <si>
    <t>ic3815</t>
  </si>
  <si>
    <t>ln_ink856</t>
  </si>
  <si>
    <t>ln_ink862</t>
  </si>
  <si>
    <t>ln_ink857</t>
  </si>
  <si>
    <t>ic3816</t>
  </si>
  <si>
    <t>ln_ink858</t>
  </si>
  <si>
    <t>デリヘル版3(LINEver)（高宮菜々子）</t>
  </si>
  <si>
    <t>LINEで出会いお手伝い70歳代男性</t>
  </si>
  <si>
    <t>全5段</t>
  </si>
  <si>
    <t>4月20日(土)</t>
  </si>
  <si>
    <t>ic3817</t>
  </si>
  <si>
    <t>ln_ink859</t>
  </si>
  <si>
    <t>4月21日(日)</t>
  </si>
  <si>
    <t>ic3818</t>
  </si>
  <si>
    <t>新聞 TOTAL</t>
  </si>
</sst>
</file>

<file path=xl/styles.xml><?xml version="1.0" encoding="utf-8"?>
<styleSheet xmlns="http://schemas.openxmlformats.org/spreadsheetml/2006/main" xml:space="preserve">
  <numFmts count="9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  <numFmt numFmtId="172" formatCode="yyyy-mm-dd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1" numFmtId="172" fillId="2" borderId="1" applyFont="1" applyNumberFormat="1" applyFill="0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89</v>
      </c>
      <c r="D6" s="195">
        <v>3500000</v>
      </c>
      <c r="E6" s="81">
        <v>619</v>
      </c>
      <c r="F6" s="81">
        <v>374</v>
      </c>
      <c r="G6" s="81">
        <v>412</v>
      </c>
      <c r="H6" s="91">
        <v>263</v>
      </c>
      <c r="I6" s="92">
        <v>1</v>
      </c>
      <c r="J6" s="145">
        <f>H6+I6</f>
        <v>264</v>
      </c>
      <c r="K6" s="82">
        <f>IFERROR(J6/G6,"-")</f>
        <v>0.64077669902913</v>
      </c>
      <c r="L6" s="81">
        <v>18</v>
      </c>
      <c r="M6" s="81">
        <v>39</v>
      </c>
      <c r="N6" s="82">
        <f>IFERROR(L6/J6,"-")</f>
        <v>0.068181818181818</v>
      </c>
      <c r="O6" s="83">
        <f>IFERROR(D6/J6,"-")</f>
        <v>13257.575757576</v>
      </c>
      <c r="P6" s="84">
        <v>24</v>
      </c>
      <c r="Q6" s="82">
        <f>IFERROR(P6/J6,"-")</f>
        <v>0.090909090909091</v>
      </c>
      <c r="R6" s="200">
        <v>927760</v>
      </c>
      <c r="S6" s="201">
        <f>IFERROR(R6/J6,"-")</f>
        <v>3514.2424242424</v>
      </c>
      <c r="T6" s="201">
        <f>IFERROR(R6/P6,"-")</f>
        <v>38656.666666667</v>
      </c>
      <c r="U6" s="195">
        <f>IFERROR(R6-D6,"-")</f>
        <v>-2572240</v>
      </c>
      <c r="V6" s="85">
        <f>R6/D6</f>
        <v>0.26507428571429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3500000</v>
      </c>
      <c r="E9" s="41">
        <f>SUM(E6:E7)</f>
        <v>619</v>
      </c>
      <c r="F9" s="41">
        <f>SUM(F6:F7)</f>
        <v>374</v>
      </c>
      <c r="G9" s="41">
        <f>SUM(G6:G7)</f>
        <v>412</v>
      </c>
      <c r="H9" s="41">
        <f>SUM(H6:H7)</f>
        <v>263</v>
      </c>
      <c r="I9" s="41">
        <f>SUM(I6:I7)</f>
        <v>1</v>
      </c>
      <c r="J9" s="41">
        <f>SUM(J6:J7)</f>
        <v>264</v>
      </c>
      <c r="K9" s="42">
        <f>IFERROR(J9/G9,"-")</f>
        <v>0.64077669902913</v>
      </c>
      <c r="L9" s="78">
        <f>SUM(L6:L7)</f>
        <v>18</v>
      </c>
      <c r="M9" s="78">
        <f>SUM(M6:M7)</f>
        <v>39</v>
      </c>
      <c r="N9" s="42">
        <f>IFERROR(L9/J9,"-")</f>
        <v>0.068181818181818</v>
      </c>
      <c r="O9" s="43">
        <f>IFERROR(D9/J9,"-")</f>
        <v>13257.575757576</v>
      </c>
      <c r="P9" s="44">
        <f>SUM(P6:P7)</f>
        <v>24</v>
      </c>
      <c r="Q9" s="42">
        <f>IFERROR(P9/J9,"-")</f>
        <v>0.090909090909091</v>
      </c>
      <c r="R9" s="45">
        <f>SUM(R6:R7)</f>
        <v>927760</v>
      </c>
      <c r="S9" s="45">
        <f>IFERROR(R9/J9,"-")</f>
        <v>3514.2424242424</v>
      </c>
      <c r="T9" s="45">
        <f>IFERROR(R9/P9,"-")</f>
        <v>38656.666666667</v>
      </c>
      <c r="U9" s="46">
        <f>SUM(U6:U7)</f>
        <v>-2572240</v>
      </c>
      <c r="V9" s="47">
        <f>IFERROR(R9/D9,"-")</f>
        <v>0.26507428571429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0</v>
      </c>
      <c r="L6" s="81">
        <v>0</v>
      </c>
      <c r="M6" s="81">
        <v>0</v>
      </c>
      <c r="N6" s="91">
        <v>10</v>
      </c>
      <c r="O6" s="92">
        <v>0</v>
      </c>
      <c r="P6" s="93">
        <f>N6+O6</f>
        <v>10</v>
      </c>
      <c r="Q6" s="82" t="str">
        <f>IFERROR(P6/M6,"-")</f>
        <v>-</v>
      </c>
      <c r="R6" s="81">
        <v>1</v>
      </c>
      <c r="S6" s="81">
        <v>3</v>
      </c>
      <c r="T6" s="82">
        <f>IFERROR(S6/(O6+P6),"-")</f>
        <v>0.3</v>
      </c>
      <c r="U6" s="182">
        <f>IFERROR(J6/SUM(P6:P21),"-")</f>
        <v>9189.1891891892</v>
      </c>
      <c r="V6" s="84">
        <v>2</v>
      </c>
      <c r="W6" s="82">
        <f>IF(P6=0,"-",V6/P6)</f>
        <v>0.2</v>
      </c>
      <c r="X6" s="186">
        <v>99000</v>
      </c>
      <c r="Y6" s="187">
        <f>IFERROR(X6/P6,"-")</f>
        <v>9900</v>
      </c>
      <c r="Z6" s="187">
        <f>IFERROR(X6/V6,"-")</f>
        <v>49500</v>
      </c>
      <c r="AA6" s="188">
        <f>SUM(X6:X21)-SUM(J6:J21)</f>
        <v>-187000</v>
      </c>
      <c r="AB6" s="85">
        <f>SUM(X6:X21)/SUM(J6:J21)</f>
        <v>0.45</v>
      </c>
      <c r="AC6" s="79"/>
      <c r="AD6" s="94">
        <v>1</v>
      </c>
      <c r="AE6" s="95">
        <f>IF(P6=0,"",IF(AD6=0,"",(AD6/P6)))</f>
        <v>0.1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0.3</v>
      </c>
      <c r="CH6" s="135">
        <v>2</v>
      </c>
      <c r="CI6" s="136">
        <f>IFERROR(CH6/CF6,"-")</f>
        <v>0.66666666666667</v>
      </c>
      <c r="CJ6" s="137">
        <v>99000</v>
      </c>
      <c r="CK6" s="138">
        <f>IFERROR(CJ6/CF6,"-")</f>
        <v>33000</v>
      </c>
      <c r="CL6" s="139"/>
      <c r="CM6" s="139">
        <v>1</v>
      </c>
      <c r="CN6" s="139">
        <v>1</v>
      </c>
      <c r="CO6" s="140">
        <v>2</v>
      </c>
      <c r="CP6" s="141">
        <v>99000</v>
      </c>
      <c r="CQ6" s="141">
        <v>88000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34</v>
      </c>
      <c r="L7" s="81">
        <v>21</v>
      </c>
      <c r="M7" s="81">
        <v>11</v>
      </c>
      <c r="N7" s="91">
        <v>4</v>
      </c>
      <c r="O7" s="92">
        <v>0</v>
      </c>
      <c r="P7" s="93">
        <f>N7+O7</f>
        <v>4</v>
      </c>
      <c r="Q7" s="82">
        <f>IFERROR(P7/M7,"-")</f>
        <v>0.36363636363636</v>
      </c>
      <c r="R7" s="81">
        <v>0</v>
      </c>
      <c r="S7" s="81">
        <v>1</v>
      </c>
      <c r="T7" s="82">
        <f>IFERROR(S7/(O7+P7),"-")</f>
        <v>0.25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3</v>
      </c>
      <c r="L10" s="81">
        <v>0</v>
      </c>
      <c r="M10" s="81">
        <v>10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14</v>
      </c>
      <c r="L11" s="81">
        <v>8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1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2</v>
      </c>
      <c r="L13" s="81">
        <v>2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61</v>
      </c>
      <c r="E14" s="203" t="s">
        <v>62</v>
      </c>
      <c r="F14" s="203" t="s">
        <v>63</v>
      </c>
      <c r="G14" s="203" t="s">
        <v>81</v>
      </c>
      <c r="H14" s="90" t="s">
        <v>65</v>
      </c>
      <c r="I14" s="90" t="s">
        <v>66</v>
      </c>
      <c r="J14" s="188"/>
      <c r="K14" s="81">
        <v>0</v>
      </c>
      <c r="L14" s="81">
        <v>0</v>
      </c>
      <c r="M14" s="81">
        <v>0</v>
      </c>
      <c r="N14" s="91">
        <v>8</v>
      </c>
      <c r="O14" s="92">
        <v>0</v>
      </c>
      <c r="P14" s="93">
        <f>N14+O14</f>
        <v>8</v>
      </c>
      <c r="Q14" s="82" t="str">
        <f>IFERROR(P14/M14,"-")</f>
        <v>-</v>
      </c>
      <c r="R14" s="81">
        <v>0</v>
      </c>
      <c r="S14" s="81">
        <v>1</v>
      </c>
      <c r="T14" s="82">
        <f>IFERROR(S14/(O14+P14),"-")</f>
        <v>0.125</v>
      </c>
      <c r="U14" s="182"/>
      <c r="V14" s="84">
        <v>1</v>
      </c>
      <c r="W14" s="82">
        <f>IF(P14=0,"-",V14/P14)</f>
        <v>0.125</v>
      </c>
      <c r="X14" s="186">
        <v>8000</v>
      </c>
      <c r="Y14" s="187">
        <f>IFERROR(X14/P14,"-")</f>
        <v>1000</v>
      </c>
      <c r="Z14" s="187">
        <f>IFERROR(X14/V14,"-")</f>
        <v>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2</v>
      </c>
      <c r="AN14" s="101">
        <f>IF(P14=0,"",IF(AM14=0,"",(AM14/P14)))</f>
        <v>0.25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0.25</v>
      </c>
      <c r="BY14" s="128">
        <v>1</v>
      </c>
      <c r="BZ14" s="129">
        <f>IFERROR(BY14/BW14,"-")</f>
        <v>0.5</v>
      </c>
      <c r="CA14" s="130">
        <v>8000</v>
      </c>
      <c r="CB14" s="131">
        <f>IFERROR(CA14/BW14,"-")</f>
        <v>4000</v>
      </c>
      <c r="CC14" s="132"/>
      <c r="CD14" s="132">
        <v>1</v>
      </c>
      <c r="CE14" s="132"/>
      <c r="CF14" s="133">
        <v>1</v>
      </c>
      <c r="CG14" s="134">
        <f>IF(P14=0,"",IF(CF14=0,"",(CF14/P14)))</f>
        <v>0.125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8000</v>
      </c>
      <c r="CQ14" s="141">
        <v>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29</v>
      </c>
      <c r="L15" s="81">
        <v>19</v>
      </c>
      <c r="M15" s="81">
        <v>5</v>
      </c>
      <c r="N15" s="91">
        <v>2</v>
      </c>
      <c r="O15" s="92">
        <v>0</v>
      </c>
      <c r="P15" s="93">
        <f>N15+O15</f>
        <v>2</v>
      </c>
      <c r="Q15" s="82">
        <f>IFERROR(P15/M15,"-")</f>
        <v>0.4</v>
      </c>
      <c r="R15" s="81">
        <v>1</v>
      </c>
      <c r="S15" s="81">
        <v>1</v>
      </c>
      <c r="T15" s="82">
        <f>IFERROR(S15/(O15+P15),"-")</f>
        <v>0.5</v>
      </c>
      <c r="U15" s="182"/>
      <c r="V15" s="84">
        <v>0</v>
      </c>
      <c r="W15" s="82">
        <f>IF(P15=0,"-",V15/P15)</f>
        <v>0</v>
      </c>
      <c r="X15" s="186">
        <v>26000</v>
      </c>
      <c r="Y15" s="187">
        <f>IFERROR(X15/P15,"-")</f>
        <v>13000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26000</v>
      </c>
      <c r="CB15" s="131">
        <f>IFERROR(CA15/BW15,"-")</f>
        <v>26000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26000</v>
      </c>
      <c r="CQ15" s="141">
        <v>26000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61</v>
      </c>
      <c r="E16" s="203" t="s">
        <v>62</v>
      </c>
      <c r="F16" s="203" t="s">
        <v>63</v>
      </c>
      <c r="G16" s="203" t="s">
        <v>81</v>
      </c>
      <c r="H16" s="90" t="s">
        <v>70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86</v>
      </c>
      <c r="E18" s="203" t="s">
        <v>74</v>
      </c>
      <c r="F18" s="203" t="s">
        <v>63</v>
      </c>
      <c r="G18" s="203" t="s">
        <v>81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</v>
      </c>
      <c r="O18" s="92">
        <v>0</v>
      </c>
      <c r="P18" s="93">
        <f>N18+O18</f>
        <v>1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87</v>
      </c>
      <c r="C19" s="203"/>
      <c r="D19" s="203" t="s">
        <v>86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7</v>
      </c>
      <c r="L19" s="81">
        <v>6</v>
      </c>
      <c r="M19" s="81">
        <v>10</v>
      </c>
      <c r="N19" s="91">
        <v>2</v>
      </c>
      <c r="O19" s="92">
        <v>0</v>
      </c>
      <c r="P19" s="93">
        <f>N19+O19</f>
        <v>2</v>
      </c>
      <c r="Q19" s="82">
        <f>IFERROR(P19/M19,"-")</f>
        <v>0.2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88</v>
      </c>
      <c r="C20" s="203"/>
      <c r="D20" s="203" t="s">
        <v>86</v>
      </c>
      <c r="E20" s="203" t="s">
        <v>74</v>
      </c>
      <c r="F20" s="203" t="s">
        <v>63</v>
      </c>
      <c r="G20" s="203" t="s">
        <v>81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8</v>
      </c>
      <c r="O20" s="92">
        <v>0</v>
      </c>
      <c r="P20" s="93">
        <f>N20+O20</f>
        <v>8</v>
      </c>
      <c r="Q20" s="82" t="str">
        <f>IFERROR(P20/M20,"-")</f>
        <v>-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0.125</v>
      </c>
      <c r="X20" s="186">
        <v>20000</v>
      </c>
      <c r="Y20" s="187">
        <f>IFERROR(X20/P20,"-")</f>
        <v>2500</v>
      </c>
      <c r="Z20" s="187">
        <f>IFERROR(X20/V20,"-")</f>
        <v>20000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0.125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0.125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4</v>
      </c>
      <c r="BX20" s="127">
        <f>IF(P20=0,"",IF(BW20=0,"",(BW20/P20)))</f>
        <v>0.5</v>
      </c>
      <c r="BY20" s="128">
        <v>1</v>
      </c>
      <c r="BZ20" s="129">
        <f>IFERROR(BY20/BW20,"-")</f>
        <v>0.25</v>
      </c>
      <c r="CA20" s="130">
        <v>20000</v>
      </c>
      <c r="CB20" s="131">
        <f>IFERROR(CA20/BW20,"-")</f>
        <v>5000</v>
      </c>
      <c r="CC20" s="132"/>
      <c r="CD20" s="132"/>
      <c r="CE20" s="132">
        <v>1</v>
      </c>
      <c r="CF20" s="133">
        <v>1</v>
      </c>
      <c r="CG20" s="134">
        <f>IF(P20=0,"",IF(CF20=0,"",(CF20/P20)))</f>
        <v>0.125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20000</v>
      </c>
      <c r="CQ20" s="141">
        <v>20000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89</v>
      </c>
      <c r="C21" s="203"/>
      <c r="D21" s="203" t="s">
        <v>86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14</v>
      </c>
      <c r="L21" s="81">
        <v>13</v>
      </c>
      <c r="M21" s="81">
        <v>2</v>
      </c>
      <c r="N21" s="91">
        <v>2</v>
      </c>
      <c r="O21" s="92">
        <v>0</v>
      </c>
      <c r="P21" s="93">
        <f>N21+O21</f>
        <v>2</v>
      </c>
      <c r="Q21" s="82">
        <f>IFERROR(P21/M21,"-")</f>
        <v>1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90</v>
      </c>
      <c r="C22" s="203"/>
      <c r="D22" s="203" t="s">
        <v>91</v>
      </c>
      <c r="E22" s="203" t="s">
        <v>92</v>
      </c>
      <c r="F22" s="203" t="s">
        <v>63</v>
      </c>
      <c r="G22" s="203" t="s">
        <v>93</v>
      </c>
      <c r="H22" s="90" t="s">
        <v>94</v>
      </c>
      <c r="I22" s="90" t="s">
        <v>95</v>
      </c>
      <c r="J22" s="188">
        <v>330000</v>
      </c>
      <c r="K22" s="81">
        <v>0</v>
      </c>
      <c r="L22" s="81">
        <v>0</v>
      </c>
      <c r="M22" s="81">
        <v>0</v>
      </c>
      <c r="N22" s="91">
        <v>2</v>
      </c>
      <c r="O22" s="92">
        <v>0</v>
      </c>
      <c r="P22" s="93">
        <f>N22+O22</f>
        <v>2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20625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-330000</v>
      </c>
      <c r="AB22" s="85">
        <f>SUM(X22:X27)/SUM(J22:J27)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2</v>
      </c>
      <c r="BX22" s="127">
        <f>IF(P22=0,"",IF(BW22=0,"",(BW22/P22)))</f>
        <v>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96</v>
      </c>
      <c r="C23" s="203"/>
      <c r="D23" s="203" t="s">
        <v>97</v>
      </c>
      <c r="E23" s="203" t="s">
        <v>98</v>
      </c>
      <c r="F23" s="203" t="s">
        <v>63</v>
      </c>
      <c r="G23" s="203"/>
      <c r="H23" s="90" t="s">
        <v>94</v>
      </c>
      <c r="I23" s="90"/>
      <c r="J23" s="188"/>
      <c r="K23" s="81">
        <v>0</v>
      </c>
      <c r="L23" s="81">
        <v>0</v>
      </c>
      <c r="M23" s="81">
        <v>0</v>
      </c>
      <c r="N23" s="91">
        <v>1</v>
      </c>
      <c r="O23" s="92">
        <v>0</v>
      </c>
      <c r="P23" s="93">
        <f>N23+O23</f>
        <v>1</v>
      </c>
      <c r="Q23" s="82" t="str">
        <f>IFERROR(P23/M23,"-")</f>
        <v>-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99</v>
      </c>
      <c r="C24" s="203"/>
      <c r="D24" s="203" t="s">
        <v>100</v>
      </c>
      <c r="E24" s="203" t="s">
        <v>101</v>
      </c>
      <c r="F24" s="203" t="s">
        <v>63</v>
      </c>
      <c r="G24" s="203"/>
      <c r="H24" s="90" t="s">
        <v>94</v>
      </c>
      <c r="I24" s="90"/>
      <c r="J24" s="188"/>
      <c r="K24" s="81">
        <v>0</v>
      </c>
      <c r="L24" s="81">
        <v>0</v>
      </c>
      <c r="M24" s="81">
        <v>0</v>
      </c>
      <c r="N24" s="91">
        <v>5</v>
      </c>
      <c r="O24" s="92">
        <v>0</v>
      </c>
      <c r="P24" s="93">
        <f>N24+O24</f>
        <v>5</v>
      </c>
      <c r="Q24" s="82" t="str">
        <f>IFERROR(P24/M24,"-")</f>
        <v>-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0.2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0.2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0.4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75</v>
      </c>
      <c r="G25" s="203"/>
      <c r="H25" s="90" t="s">
        <v>94</v>
      </c>
      <c r="I25" s="90"/>
      <c r="J25" s="188"/>
      <c r="K25" s="81">
        <v>3</v>
      </c>
      <c r="L25" s="81">
        <v>0</v>
      </c>
      <c r="M25" s="81">
        <v>24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63</v>
      </c>
      <c r="G26" s="203"/>
      <c r="H26" s="90" t="s">
        <v>94</v>
      </c>
      <c r="I26" s="90"/>
      <c r="J26" s="188"/>
      <c r="K26" s="81">
        <v>0</v>
      </c>
      <c r="L26" s="81">
        <v>0</v>
      </c>
      <c r="M26" s="81">
        <v>0</v>
      </c>
      <c r="N26" s="91">
        <v>5</v>
      </c>
      <c r="O26" s="92">
        <v>0</v>
      </c>
      <c r="P26" s="93">
        <f>N26+O26</f>
        <v>5</v>
      </c>
      <c r="Q26" s="82" t="str">
        <f>IFERROR(P26/M26,"-")</f>
        <v>-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>
        <v>1</v>
      </c>
      <c r="AE26" s="95">
        <f>IF(P26=0,"",IF(AD26=0,"",(AD26/P26)))</f>
        <v>0.2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0.2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68</v>
      </c>
      <c r="G27" s="203"/>
      <c r="H27" s="90"/>
      <c r="I27" s="90"/>
      <c r="J27" s="188"/>
      <c r="K27" s="81">
        <v>49</v>
      </c>
      <c r="L27" s="81">
        <v>36</v>
      </c>
      <c r="M27" s="81">
        <v>8</v>
      </c>
      <c r="N27" s="91">
        <v>3</v>
      </c>
      <c r="O27" s="92">
        <v>0</v>
      </c>
      <c r="P27" s="93">
        <f>N27+O27</f>
        <v>3</v>
      </c>
      <c r="Q27" s="82">
        <f>IFERROR(P27/M27,"-")</f>
        <v>0.375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0.33333333333333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0.3175</v>
      </c>
      <c r="B28" s="203" t="s">
        <v>110</v>
      </c>
      <c r="C28" s="203"/>
      <c r="D28" s="203" t="s">
        <v>111</v>
      </c>
      <c r="E28" s="203" t="s">
        <v>112</v>
      </c>
      <c r="F28" s="203" t="s">
        <v>63</v>
      </c>
      <c r="G28" s="203" t="s">
        <v>113</v>
      </c>
      <c r="H28" s="90" t="s">
        <v>114</v>
      </c>
      <c r="I28" s="90" t="s">
        <v>115</v>
      </c>
      <c r="J28" s="188">
        <v>400000</v>
      </c>
      <c r="K28" s="81">
        <v>0</v>
      </c>
      <c r="L28" s="81">
        <v>0</v>
      </c>
      <c r="M28" s="81">
        <v>0</v>
      </c>
      <c r="N28" s="91">
        <v>5</v>
      </c>
      <c r="O28" s="92">
        <v>0</v>
      </c>
      <c r="P28" s="93">
        <f>N28+O28</f>
        <v>5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12121.212121212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-273000</v>
      </c>
      <c r="AB28" s="85">
        <f>SUM(X28:X32)/SUM(J28:J32)</f>
        <v>0.3175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0.2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0.6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117</v>
      </c>
      <c r="E29" s="203" t="s">
        <v>118</v>
      </c>
      <c r="F29" s="203" t="s">
        <v>63</v>
      </c>
      <c r="G29" s="203"/>
      <c r="H29" s="90" t="s">
        <v>114</v>
      </c>
      <c r="I29" s="90"/>
      <c r="J29" s="188"/>
      <c r="K29" s="81">
        <v>0</v>
      </c>
      <c r="L29" s="81">
        <v>0</v>
      </c>
      <c r="M29" s="81">
        <v>0</v>
      </c>
      <c r="N29" s="91">
        <v>4</v>
      </c>
      <c r="O29" s="92">
        <v>0</v>
      </c>
      <c r="P29" s="93">
        <f>N29+O29</f>
        <v>4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0.25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120</v>
      </c>
      <c r="E30" s="203" t="s">
        <v>121</v>
      </c>
      <c r="F30" s="203" t="s">
        <v>63</v>
      </c>
      <c r="G30" s="203"/>
      <c r="H30" s="90" t="s">
        <v>114</v>
      </c>
      <c r="I30" s="90"/>
      <c r="J30" s="188"/>
      <c r="K30" s="81">
        <v>0</v>
      </c>
      <c r="L30" s="81">
        <v>0</v>
      </c>
      <c r="M30" s="81">
        <v>0</v>
      </c>
      <c r="N30" s="91">
        <v>10</v>
      </c>
      <c r="O30" s="92">
        <v>0</v>
      </c>
      <c r="P30" s="93">
        <f>N30+O30</f>
        <v>10</v>
      </c>
      <c r="Q30" s="82" t="str">
        <f>IFERROR(P30/M30,"-")</f>
        <v>-</v>
      </c>
      <c r="R30" s="81">
        <v>0</v>
      </c>
      <c r="S30" s="81">
        <v>4</v>
      </c>
      <c r="T30" s="82">
        <f>IFERROR(S30/(O30+P30),"-")</f>
        <v>0.4</v>
      </c>
      <c r="U30" s="182"/>
      <c r="V30" s="84">
        <v>1</v>
      </c>
      <c r="W30" s="82">
        <f>IF(P30=0,"-",V30/P30)</f>
        <v>0.1</v>
      </c>
      <c r="X30" s="186">
        <v>34000</v>
      </c>
      <c r="Y30" s="187">
        <f>IFERROR(X30/P30,"-")</f>
        <v>3400</v>
      </c>
      <c r="Z30" s="187">
        <f>IFERROR(X30/V30,"-")</f>
        <v>34000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5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0.1</v>
      </c>
      <c r="CH30" s="135">
        <v>1</v>
      </c>
      <c r="CI30" s="136">
        <f>IFERROR(CH30/CF30,"-")</f>
        <v>1</v>
      </c>
      <c r="CJ30" s="137">
        <v>34000</v>
      </c>
      <c r="CK30" s="138">
        <f>IFERROR(CJ30/CF30,"-")</f>
        <v>34000</v>
      </c>
      <c r="CL30" s="139"/>
      <c r="CM30" s="139"/>
      <c r="CN30" s="139">
        <v>1</v>
      </c>
      <c r="CO30" s="140">
        <v>1</v>
      </c>
      <c r="CP30" s="141">
        <v>34000</v>
      </c>
      <c r="CQ30" s="141">
        <v>34000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123</v>
      </c>
      <c r="E31" s="203" t="s">
        <v>124</v>
      </c>
      <c r="F31" s="203" t="s">
        <v>75</v>
      </c>
      <c r="G31" s="203"/>
      <c r="H31" s="90" t="s">
        <v>114</v>
      </c>
      <c r="I31" s="90"/>
      <c r="J31" s="188"/>
      <c r="K31" s="81">
        <v>17</v>
      </c>
      <c r="L31" s="81">
        <v>0</v>
      </c>
      <c r="M31" s="81">
        <v>91</v>
      </c>
      <c r="N31" s="91">
        <v>6</v>
      </c>
      <c r="O31" s="92">
        <v>0</v>
      </c>
      <c r="P31" s="93">
        <f>N31+O31</f>
        <v>6</v>
      </c>
      <c r="Q31" s="82">
        <f>IFERROR(P31/M31,"-")</f>
        <v>0.065934065934066</v>
      </c>
      <c r="R31" s="81">
        <v>0</v>
      </c>
      <c r="S31" s="81">
        <v>1</v>
      </c>
      <c r="T31" s="82">
        <f>IFERROR(S31/(O31+P31),"-")</f>
        <v>0.16666666666667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4</v>
      </c>
      <c r="BO31" s="120">
        <f>IF(P31=0,"",IF(BN31=0,"",(BN31/P31)))</f>
        <v>0.66666666666667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109</v>
      </c>
      <c r="E32" s="203" t="s">
        <v>109</v>
      </c>
      <c r="F32" s="203" t="s">
        <v>68</v>
      </c>
      <c r="G32" s="203"/>
      <c r="H32" s="90"/>
      <c r="I32" s="90"/>
      <c r="J32" s="188"/>
      <c r="K32" s="81">
        <v>74</v>
      </c>
      <c r="L32" s="81">
        <v>41</v>
      </c>
      <c r="M32" s="81">
        <v>26</v>
      </c>
      <c r="N32" s="91">
        <v>8</v>
      </c>
      <c r="O32" s="92">
        <v>0</v>
      </c>
      <c r="P32" s="93">
        <f>N32+O32</f>
        <v>8</v>
      </c>
      <c r="Q32" s="82">
        <f>IFERROR(P32/M32,"-")</f>
        <v>0.30769230769231</v>
      </c>
      <c r="R32" s="81">
        <v>2</v>
      </c>
      <c r="S32" s="81">
        <v>1</v>
      </c>
      <c r="T32" s="82">
        <f>IFERROR(S32/(O32+P32),"-")</f>
        <v>0.125</v>
      </c>
      <c r="U32" s="182"/>
      <c r="V32" s="84">
        <v>2</v>
      </c>
      <c r="W32" s="82">
        <f>IF(P32=0,"-",V32/P32)</f>
        <v>0.25</v>
      </c>
      <c r="X32" s="186">
        <v>93000</v>
      </c>
      <c r="Y32" s="187">
        <f>IFERROR(X32/P32,"-")</f>
        <v>11625</v>
      </c>
      <c r="Z32" s="187">
        <f>IFERROR(X32/V32,"-")</f>
        <v>46500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3</v>
      </c>
      <c r="BO32" s="120">
        <f>IF(P32=0,"",IF(BN32=0,"",(BN32/P32)))</f>
        <v>0.375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4</v>
      </c>
      <c r="BX32" s="127">
        <f>IF(P32=0,"",IF(BW32=0,"",(BW32/P32)))</f>
        <v>0.5</v>
      </c>
      <c r="BY32" s="128">
        <v>1</v>
      </c>
      <c r="BZ32" s="129">
        <f>IFERROR(BY32/BW32,"-")</f>
        <v>0.25</v>
      </c>
      <c r="CA32" s="130">
        <v>90000</v>
      </c>
      <c r="CB32" s="131">
        <f>IFERROR(CA32/BW32,"-")</f>
        <v>22500</v>
      </c>
      <c r="CC32" s="132"/>
      <c r="CD32" s="132"/>
      <c r="CE32" s="132">
        <v>1</v>
      </c>
      <c r="CF32" s="133">
        <v>1</v>
      </c>
      <c r="CG32" s="134">
        <f>IF(P32=0,"",IF(CF32=0,"",(CF32/P32)))</f>
        <v>0.125</v>
      </c>
      <c r="CH32" s="135">
        <v>1</v>
      </c>
      <c r="CI32" s="136">
        <f>IFERROR(CH32/CF32,"-")</f>
        <v>1</v>
      </c>
      <c r="CJ32" s="137">
        <v>3000</v>
      </c>
      <c r="CK32" s="138">
        <f>IFERROR(CJ32/CF32,"-")</f>
        <v>3000</v>
      </c>
      <c r="CL32" s="139">
        <v>1</v>
      </c>
      <c r="CM32" s="139"/>
      <c r="CN32" s="139"/>
      <c r="CO32" s="140">
        <v>2</v>
      </c>
      <c r="CP32" s="141">
        <v>93000</v>
      </c>
      <c r="CQ32" s="141">
        <v>90000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126</v>
      </c>
      <c r="C33" s="203"/>
      <c r="D33" s="203" t="s">
        <v>127</v>
      </c>
      <c r="E33" s="203" t="s">
        <v>128</v>
      </c>
      <c r="F33" s="203" t="s">
        <v>63</v>
      </c>
      <c r="G33" s="203" t="s">
        <v>129</v>
      </c>
      <c r="H33" s="90" t="s">
        <v>114</v>
      </c>
      <c r="I33" s="90" t="s">
        <v>115</v>
      </c>
      <c r="J33" s="188">
        <v>400000</v>
      </c>
      <c r="K33" s="81">
        <v>0</v>
      </c>
      <c r="L33" s="81">
        <v>0</v>
      </c>
      <c r="M33" s="81">
        <v>0</v>
      </c>
      <c r="N33" s="91">
        <v>1</v>
      </c>
      <c r="O33" s="92">
        <v>0</v>
      </c>
      <c r="P33" s="93">
        <f>N33+O33</f>
        <v>1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>
        <f>IFERROR(J33/SUM(P33:P37),"-")</f>
        <v>19047.619047619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-400000</v>
      </c>
      <c r="AB33" s="85">
        <f>SUM(X33:X37)/SUM(J33:J37)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130</v>
      </c>
      <c r="C34" s="203"/>
      <c r="D34" s="203" t="s">
        <v>97</v>
      </c>
      <c r="E34" s="203" t="s">
        <v>98</v>
      </c>
      <c r="F34" s="203" t="s">
        <v>63</v>
      </c>
      <c r="G34" s="203"/>
      <c r="H34" s="90" t="s">
        <v>114</v>
      </c>
      <c r="I34" s="90"/>
      <c r="J34" s="188"/>
      <c r="K34" s="81">
        <v>0</v>
      </c>
      <c r="L34" s="81">
        <v>0</v>
      </c>
      <c r="M34" s="81">
        <v>0</v>
      </c>
      <c r="N34" s="91">
        <v>4</v>
      </c>
      <c r="O34" s="92">
        <v>0</v>
      </c>
      <c r="P34" s="93">
        <f>N34+O34</f>
        <v>4</v>
      </c>
      <c r="Q34" s="82" t="str">
        <f>IFERROR(P34/M34,"-")</f>
        <v>-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2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2</v>
      </c>
      <c r="CG34" s="134">
        <f>IF(P34=0,"",IF(CF34=0,"",(CF34/P34)))</f>
        <v>0.5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131</v>
      </c>
      <c r="C35" s="203"/>
      <c r="D35" s="203" t="s">
        <v>132</v>
      </c>
      <c r="E35" s="203" t="s">
        <v>133</v>
      </c>
      <c r="F35" s="203" t="s">
        <v>63</v>
      </c>
      <c r="G35" s="203"/>
      <c r="H35" s="90" t="s">
        <v>114</v>
      </c>
      <c r="I35" s="90"/>
      <c r="J35" s="188"/>
      <c r="K35" s="81">
        <v>0</v>
      </c>
      <c r="L35" s="81">
        <v>0</v>
      </c>
      <c r="M35" s="81">
        <v>0</v>
      </c>
      <c r="N35" s="91">
        <v>5</v>
      </c>
      <c r="O35" s="92">
        <v>0</v>
      </c>
      <c r="P35" s="93">
        <f>N35+O35</f>
        <v>5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0.2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0.6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134</v>
      </c>
      <c r="C36" s="203"/>
      <c r="D36" s="203" t="s">
        <v>135</v>
      </c>
      <c r="E36" s="203" t="s">
        <v>136</v>
      </c>
      <c r="F36" s="203" t="s">
        <v>75</v>
      </c>
      <c r="G36" s="203"/>
      <c r="H36" s="90" t="s">
        <v>114</v>
      </c>
      <c r="I36" s="90"/>
      <c r="J36" s="188"/>
      <c r="K36" s="81">
        <v>28</v>
      </c>
      <c r="L36" s="81">
        <v>0</v>
      </c>
      <c r="M36" s="81">
        <v>115</v>
      </c>
      <c r="N36" s="91">
        <v>6</v>
      </c>
      <c r="O36" s="92">
        <v>0</v>
      </c>
      <c r="P36" s="93">
        <f>N36+O36</f>
        <v>6</v>
      </c>
      <c r="Q36" s="82">
        <f>IFERROR(P36/M36,"-")</f>
        <v>0.052173913043478</v>
      </c>
      <c r="R36" s="81">
        <v>0</v>
      </c>
      <c r="S36" s="81">
        <v>1</v>
      </c>
      <c r="T36" s="82">
        <f>IFERROR(S36/(O36+P36),"-")</f>
        <v>0.16666666666667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4</v>
      </c>
      <c r="BX36" s="127">
        <f>IF(P36=0,"",IF(BW36=0,"",(BW36/P36)))</f>
        <v>0.66666666666667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137</v>
      </c>
      <c r="C37" s="203"/>
      <c r="D37" s="203" t="s">
        <v>109</v>
      </c>
      <c r="E37" s="203" t="s">
        <v>109</v>
      </c>
      <c r="F37" s="203" t="s">
        <v>68</v>
      </c>
      <c r="G37" s="203"/>
      <c r="H37" s="90"/>
      <c r="I37" s="90"/>
      <c r="J37" s="188"/>
      <c r="K37" s="81">
        <v>61</v>
      </c>
      <c r="L37" s="81">
        <v>44</v>
      </c>
      <c r="M37" s="81">
        <v>12</v>
      </c>
      <c r="N37" s="91">
        <v>4</v>
      </c>
      <c r="O37" s="92">
        <v>1</v>
      </c>
      <c r="P37" s="93">
        <f>N37+O37</f>
        <v>5</v>
      </c>
      <c r="Q37" s="82">
        <f>IFERROR(P37/M37,"-")</f>
        <v>0.41666666666667</v>
      </c>
      <c r="R37" s="81">
        <v>0</v>
      </c>
      <c r="S37" s="81">
        <v>1</v>
      </c>
      <c r="T37" s="82">
        <f>IFERROR(S37/(O37+P37),"-")</f>
        <v>0.16666666666667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0.4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3</v>
      </c>
      <c r="BX37" s="127">
        <f>IF(P37=0,"",IF(BW37=0,"",(BW37/P37)))</f>
        <v>0.6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0.091666666666667</v>
      </c>
      <c r="B38" s="203" t="s">
        <v>138</v>
      </c>
      <c r="C38" s="203"/>
      <c r="D38" s="203" t="s">
        <v>139</v>
      </c>
      <c r="E38" s="203" t="s">
        <v>140</v>
      </c>
      <c r="F38" s="203" t="s">
        <v>63</v>
      </c>
      <c r="G38" s="203" t="s">
        <v>141</v>
      </c>
      <c r="H38" s="90" t="s">
        <v>114</v>
      </c>
      <c r="I38" s="90" t="s">
        <v>115</v>
      </c>
      <c r="J38" s="188">
        <v>300000</v>
      </c>
      <c r="K38" s="81">
        <v>0</v>
      </c>
      <c r="L38" s="81">
        <v>0</v>
      </c>
      <c r="M38" s="81">
        <v>0</v>
      </c>
      <c r="N38" s="91">
        <v>0</v>
      </c>
      <c r="O38" s="92">
        <v>0</v>
      </c>
      <c r="P38" s="93">
        <f>N38+O38</f>
        <v>0</v>
      </c>
      <c r="Q38" s="82" t="str">
        <f>IFERROR(P38/M38,"-")</f>
        <v>-</v>
      </c>
      <c r="R38" s="81">
        <v>0</v>
      </c>
      <c r="S38" s="81">
        <v>0</v>
      </c>
      <c r="T38" s="82" t="str">
        <f>IFERROR(S38/(O38+P38),"-")</f>
        <v>-</v>
      </c>
      <c r="U38" s="182">
        <f>IFERROR(J38/SUM(P38:P42),"-")</f>
        <v>25000</v>
      </c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>
        <f>SUM(X38:X42)-SUM(J38:J42)</f>
        <v>-272500</v>
      </c>
      <c r="AB38" s="85">
        <f>SUM(X38:X42)/SUM(J38:J42)</f>
        <v>0.091666666666667</v>
      </c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142</v>
      </c>
      <c r="C39" s="203"/>
      <c r="D39" s="203" t="s">
        <v>143</v>
      </c>
      <c r="E39" s="203" t="s">
        <v>144</v>
      </c>
      <c r="F39" s="203" t="s">
        <v>63</v>
      </c>
      <c r="G39" s="203"/>
      <c r="H39" s="90" t="s">
        <v>114</v>
      </c>
      <c r="I39" s="90"/>
      <c r="J39" s="188"/>
      <c r="K39" s="81">
        <v>0</v>
      </c>
      <c r="L39" s="81">
        <v>0</v>
      </c>
      <c r="M39" s="81">
        <v>0</v>
      </c>
      <c r="N39" s="91">
        <v>2</v>
      </c>
      <c r="O39" s="92">
        <v>0</v>
      </c>
      <c r="P39" s="93">
        <f>N39+O39</f>
        <v>2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146</v>
      </c>
      <c r="E40" s="203" t="s">
        <v>147</v>
      </c>
      <c r="F40" s="203" t="s">
        <v>63</v>
      </c>
      <c r="G40" s="203"/>
      <c r="H40" s="90" t="s">
        <v>114</v>
      </c>
      <c r="I40" s="90"/>
      <c r="J40" s="188"/>
      <c r="K40" s="81">
        <v>0</v>
      </c>
      <c r="L40" s="81">
        <v>0</v>
      </c>
      <c r="M40" s="81">
        <v>0</v>
      </c>
      <c r="N40" s="91">
        <v>4</v>
      </c>
      <c r="O40" s="92">
        <v>0</v>
      </c>
      <c r="P40" s="93">
        <f>N40+O40</f>
        <v>4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97</v>
      </c>
      <c r="E41" s="203" t="s">
        <v>98</v>
      </c>
      <c r="F41" s="203" t="s">
        <v>63</v>
      </c>
      <c r="G41" s="203"/>
      <c r="H41" s="90" t="s">
        <v>114</v>
      </c>
      <c r="I41" s="90"/>
      <c r="J41" s="188"/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149</v>
      </c>
      <c r="C42" s="203"/>
      <c r="D42" s="203" t="s">
        <v>109</v>
      </c>
      <c r="E42" s="203" t="s">
        <v>109</v>
      </c>
      <c r="F42" s="203" t="s">
        <v>68</v>
      </c>
      <c r="G42" s="203"/>
      <c r="H42" s="90"/>
      <c r="I42" s="90"/>
      <c r="J42" s="188"/>
      <c r="K42" s="81">
        <v>36</v>
      </c>
      <c r="L42" s="81">
        <v>23</v>
      </c>
      <c r="M42" s="81">
        <v>9</v>
      </c>
      <c r="N42" s="91">
        <v>4</v>
      </c>
      <c r="O42" s="92">
        <v>0</v>
      </c>
      <c r="P42" s="93">
        <f>N42+O42</f>
        <v>4</v>
      </c>
      <c r="Q42" s="82">
        <f>IFERROR(P42/M42,"-")</f>
        <v>0.44444444444444</v>
      </c>
      <c r="R42" s="81">
        <v>0</v>
      </c>
      <c r="S42" s="81">
        <v>2</v>
      </c>
      <c r="T42" s="82">
        <f>IFERROR(S42/(O42+P42),"-")</f>
        <v>0.5</v>
      </c>
      <c r="U42" s="182"/>
      <c r="V42" s="84">
        <v>2</v>
      </c>
      <c r="W42" s="82">
        <f>IF(P42=0,"-",V42/P42)</f>
        <v>0.5</v>
      </c>
      <c r="X42" s="186">
        <v>27500</v>
      </c>
      <c r="Y42" s="187">
        <f>IFERROR(X42/P42,"-")</f>
        <v>6875</v>
      </c>
      <c r="Z42" s="187">
        <f>IFERROR(X42/V42,"-")</f>
        <v>13750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0.25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>
        <v>1</v>
      </c>
      <c r="BQ42" s="122">
        <f>IFERROR(BP42/BN42,"-")</f>
        <v>1</v>
      </c>
      <c r="BR42" s="123">
        <v>15000</v>
      </c>
      <c r="BS42" s="124">
        <f>IFERROR(BR42/BN42,"-")</f>
        <v>15000</v>
      </c>
      <c r="BT42" s="125">
        <v>1</v>
      </c>
      <c r="BU42" s="125"/>
      <c r="BV42" s="125"/>
      <c r="BW42" s="126">
        <v>1</v>
      </c>
      <c r="BX42" s="127">
        <f>IF(P42=0,"",IF(BW42=0,"",(BW42/P42)))</f>
        <v>0.25</v>
      </c>
      <c r="BY42" s="128">
        <v>1</v>
      </c>
      <c r="BZ42" s="129">
        <f>IFERROR(BY42/BW42,"-")</f>
        <v>1</v>
      </c>
      <c r="CA42" s="130">
        <v>12500</v>
      </c>
      <c r="CB42" s="131">
        <f>IFERROR(CA42/BW42,"-")</f>
        <v>12500</v>
      </c>
      <c r="CC42" s="132">
        <v>1</v>
      </c>
      <c r="CD42" s="132"/>
      <c r="CE42" s="132"/>
      <c r="CF42" s="133">
        <v>1</v>
      </c>
      <c r="CG42" s="134">
        <f>IF(P42=0,"",IF(CF42=0,"",(CF42/P42)))</f>
        <v>0.25</v>
      </c>
      <c r="CH42" s="135">
        <v>1</v>
      </c>
      <c r="CI42" s="136">
        <f>IFERROR(CH42/CF42,"-")</f>
        <v>1</v>
      </c>
      <c r="CJ42" s="137">
        <v>12000</v>
      </c>
      <c r="CK42" s="138">
        <f>IFERROR(CJ42/CF42,"-")</f>
        <v>12000</v>
      </c>
      <c r="CL42" s="139"/>
      <c r="CM42" s="139"/>
      <c r="CN42" s="139">
        <v>1</v>
      </c>
      <c r="CO42" s="140">
        <v>2</v>
      </c>
      <c r="CP42" s="141">
        <v>27500</v>
      </c>
      <c r="CQ42" s="141">
        <v>15000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0.3</v>
      </c>
      <c r="B43" s="203" t="s">
        <v>150</v>
      </c>
      <c r="C43" s="203"/>
      <c r="D43" s="203" t="s">
        <v>151</v>
      </c>
      <c r="E43" s="203" t="s">
        <v>152</v>
      </c>
      <c r="F43" s="203" t="s">
        <v>63</v>
      </c>
      <c r="G43" s="203" t="s">
        <v>64</v>
      </c>
      <c r="H43" s="90" t="s">
        <v>153</v>
      </c>
      <c r="I43" s="90" t="s">
        <v>154</v>
      </c>
      <c r="J43" s="188">
        <v>300000</v>
      </c>
      <c r="K43" s="81">
        <v>0</v>
      </c>
      <c r="L43" s="81">
        <v>0</v>
      </c>
      <c r="M43" s="81">
        <v>0</v>
      </c>
      <c r="N43" s="91">
        <v>0</v>
      </c>
      <c r="O43" s="92">
        <v>0</v>
      </c>
      <c r="P43" s="93">
        <f>N43+O43</f>
        <v>0</v>
      </c>
      <c r="Q43" s="82" t="str">
        <f>IFERROR(P43/M43,"-")</f>
        <v>-</v>
      </c>
      <c r="R43" s="81">
        <v>0</v>
      </c>
      <c r="S43" s="81">
        <v>0</v>
      </c>
      <c r="T43" s="82" t="str">
        <f>IFERROR(S43/(O43+P43),"-")</f>
        <v>-</v>
      </c>
      <c r="U43" s="182">
        <f>IFERROR(J43/SUM(P43:P50),"-")</f>
        <v>25000</v>
      </c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>
        <f>SUM(X43:X50)-SUM(J43:J50)</f>
        <v>-210000</v>
      </c>
      <c r="AB43" s="85">
        <f>SUM(X43:X50)/SUM(J43:J50)</f>
        <v>0.3</v>
      </c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155</v>
      </c>
      <c r="C44" s="203"/>
      <c r="D44" s="203" t="s">
        <v>156</v>
      </c>
      <c r="E44" s="203" t="s">
        <v>157</v>
      </c>
      <c r="F44" s="203" t="s">
        <v>63</v>
      </c>
      <c r="G44" s="203"/>
      <c r="H44" s="90" t="s">
        <v>153</v>
      </c>
      <c r="I44" s="90" t="s">
        <v>158</v>
      </c>
      <c r="J44" s="188"/>
      <c r="K44" s="81">
        <v>0</v>
      </c>
      <c r="L44" s="81">
        <v>0</v>
      </c>
      <c r="M44" s="81">
        <v>0</v>
      </c>
      <c r="N44" s="91">
        <v>2</v>
      </c>
      <c r="O44" s="92">
        <v>0</v>
      </c>
      <c r="P44" s="93">
        <f>N44+O44</f>
        <v>2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159</v>
      </c>
      <c r="C45" s="203"/>
      <c r="D45" s="203" t="s">
        <v>111</v>
      </c>
      <c r="E45" s="203" t="s">
        <v>112</v>
      </c>
      <c r="F45" s="203" t="s">
        <v>63</v>
      </c>
      <c r="G45" s="203"/>
      <c r="H45" s="90" t="s">
        <v>153</v>
      </c>
      <c r="I45" s="90" t="s">
        <v>160</v>
      </c>
      <c r="J45" s="188"/>
      <c r="K45" s="81">
        <v>0</v>
      </c>
      <c r="L45" s="81">
        <v>0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161</v>
      </c>
      <c r="C46" s="203"/>
      <c r="D46" s="203" t="s">
        <v>109</v>
      </c>
      <c r="E46" s="203" t="s">
        <v>109</v>
      </c>
      <c r="F46" s="203" t="s">
        <v>68</v>
      </c>
      <c r="G46" s="203"/>
      <c r="H46" s="90"/>
      <c r="I46" s="90"/>
      <c r="J46" s="188"/>
      <c r="K46" s="81">
        <v>21</v>
      </c>
      <c r="L46" s="81">
        <v>16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0</v>
      </c>
      <c r="S46" s="81">
        <v>1</v>
      </c>
      <c r="T46" s="82">
        <f>IFERROR(S46/(O46+P46),"-")</f>
        <v>1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162</v>
      </c>
      <c r="C47" s="203"/>
      <c r="D47" s="203" t="s">
        <v>151</v>
      </c>
      <c r="E47" s="203" t="s">
        <v>152</v>
      </c>
      <c r="F47" s="203" t="s">
        <v>63</v>
      </c>
      <c r="G47" s="203" t="s">
        <v>81</v>
      </c>
      <c r="H47" s="90" t="s">
        <v>153</v>
      </c>
      <c r="I47" s="90" t="s">
        <v>154</v>
      </c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1</v>
      </c>
      <c r="X47" s="186">
        <v>20000</v>
      </c>
      <c r="Y47" s="187">
        <f>IFERROR(X47/P47,"-")</f>
        <v>20000</v>
      </c>
      <c r="Z47" s="187">
        <f>IFERROR(X47/V47,"-")</f>
        <v>20000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1</v>
      </c>
      <c r="BX47" s="127">
        <f>IF(P47=0,"",IF(BW47=0,"",(BW47/P47)))</f>
        <v>1</v>
      </c>
      <c r="BY47" s="128">
        <v>1</v>
      </c>
      <c r="BZ47" s="129">
        <f>IFERROR(BY47/BW47,"-")</f>
        <v>1</v>
      </c>
      <c r="CA47" s="130">
        <v>20000</v>
      </c>
      <c r="CB47" s="131">
        <f>IFERROR(CA47/BW47,"-")</f>
        <v>20000</v>
      </c>
      <c r="CC47" s="132"/>
      <c r="CD47" s="132">
        <v>1</v>
      </c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20000</v>
      </c>
      <c r="CQ47" s="141">
        <v>20000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163</v>
      </c>
      <c r="C48" s="203"/>
      <c r="D48" s="203" t="s">
        <v>156</v>
      </c>
      <c r="E48" s="203" t="s">
        <v>157</v>
      </c>
      <c r="F48" s="203" t="s">
        <v>63</v>
      </c>
      <c r="G48" s="203"/>
      <c r="H48" s="90" t="s">
        <v>153</v>
      </c>
      <c r="I48" s="90" t="s">
        <v>158</v>
      </c>
      <c r="J48" s="188"/>
      <c r="K48" s="81">
        <v>0</v>
      </c>
      <c r="L48" s="81">
        <v>0</v>
      </c>
      <c r="M48" s="81">
        <v>0</v>
      </c>
      <c r="N48" s="91">
        <v>1</v>
      </c>
      <c r="O48" s="92">
        <v>0</v>
      </c>
      <c r="P48" s="93">
        <f>N48+O48</f>
        <v>1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1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164</v>
      </c>
      <c r="C49" s="203"/>
      <c r="D49" s="203" t="s">
        <v>111</v>
      </c>
      <c r="E49" s="203" t="s">
        <v>112</v>
      </c>
      <c r="F49" s="203" t="s">
        <v>63</v>
      </c>
      <c r="G49" s="203"/>
      <c r="H49" s="90" t="s">
        <v>153</v>
      </c>
      <c r="I49" s="90" t="s">
        <v>160</v>
      </c>
      <c r="J49" s="188"/>
      <c r="K49" s="81">
        <v>0</v>
      </c>
      <c r="L49" s="81">
        <v>0</v>
      </c>
      <c r="M49" s="81">
        <v>0</v>
      </c>
      <c r="N49" s="91">
        <v>3</v>
      </c>
      <c r="O49" s="92">
        <v>0</v>
      </c>
      <c r="P49" s="93">
        <f>N49+O49</f>
        <v>3</v>
      </c>
      <c r="Q49" s="82" t="str">
        <f>IFERROR(P49/M49,"-")</f>
        <v>-</v>
      </c>
      <c r="R49" s="81">
        <v>0</v>
      </c>
      <c r="S49" s="81">
        <v>1</v>
      </c>
      <c r="T49" s="82">
        <f>IFERROR(S49/(O49+P49),"-")</f>
        <v>0.33333333333333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2</v>
      </c>
      <c r="BX49" s="127">
        <f>IF(P49=0,"",IF(BW49=0,"",(BW49/P49)))</f>
        <v>0.66666666666667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165</v>
      </c>
      <c r="C50" s="203"/>
      <c r="D50" s="203" t="s">
        <v>109</v>
      </c>
      <c r="E50" s="203" t="s">
        <v>109</v>
      </c>
      <c r="F50" s="203" t="s">
        <v>68</v>
      </c>
      <c r="G50" s="203"/>
      <c r="H50" s="90"/>
      <c r="I50" s="90"/>
      <c r="J50" s="188"/>
      <c r="K50" s="81">
        <v>22</v>
      </c>
      <c r="L50" s="81">
        <v>13</v>
      </c>
      <c r="M50" s="81">
        <v>9</v>
      </c>
      <c r="N50" s="91">
        <v>2</v>
      </c>
      <c r="O50" s="92">
        <v>0</v>
      </c>
      <c r="P50" s="93">
        <f>N50+O50</f>
        <v>2</v>
      </c>
      <c r="Q50" s="82">
        <f>IFERROR(P50/M50,"-")</f>
        <v>0.22222222222222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0.5</v>
      </c>
      <c r="X50" s="186">
        <v>70000</v>
      </c>
      <c r="Y50" s="187">
        <f>IFERROR(X50/P50,"-")</f>
        <v>35000</v>
      </c>
      <c r="Z50" s="187">
        <f>IFERROR(X50/V50,"-")</f>
        <v>70000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>
        <v>1</v>
      </c>
      <c r="CG50" s="134">
        <f>IF(P50=0,"",IF(CF50=0,"",(CF50/P50)))</f>
        <v>0.5</v>
      </c>
      <c r="CH50" s="135">
        <v>1</v>
      </c>
      <c r="CI50" s="136">
        <f>IFERROR(CH50/CF50,"-")</f>
        <v>1</v>
      </c>
      <c r="CJ50" s="137">
        <v>70000</v>
      </c>
      <c r="CK50" s="138">
        <f>IFERROR(CJ50/CF50,"-")</f>
        <v>70000</v>
      </c>
      <c r="CL50" s="139"/>
      <c r="CM50" s="139"/>
      <c r="CN50" s="139">
        <v>1</v>
      </c>
      <c r="CO50" s="140">
        <v>1</v>
      </c>
      <c r="CP50" s="141">
        <v>70000</v>
      </c>
      <c r="CQ50" s="141">
        <v>70000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1.2076923076923</v>
      </c>
      <c r="B51" s="203" t="s">
        <v>166</v>
      </c>
      <c r="C51" s="203"/>
      <c r="D51" s="203" t="s">
        <v>167</v>
      </c>
      <c r="E51" s="203" t="s">
        <v>168</v>
      </c>
      <c r="F51" s="203" t="s">
        <v>63</v>
      </c>
      <c r="G51" s="203" t="s">
        <v>169</v>
      </c>
      <c r="H51" s="90" t="s">
        <v>153</v>
      </c>
      <c r="I51" s="90" t="s">
        <v>170</v>
      </c>
      <c r="J51" s="188">
        <v>260000</v>
      </c>
      <c r="K51" s="81">
        <v>0</v>
      </c>
      <c r="L51" s="81">
        <v>0</v>
      </c>
      <c r="M51" s="81">
        <v>0</v>
      </c>
      <c r="N51" s="91">
        <v>4</v>
      </c>
      <c r="O51" s="92">
        <v>0</v>
      </c>
      <c r="P51" s="93">
        <f>N51+O51</f>
        <v>4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0.25</v>
      </c>
      <c r="U51" s="182">
        <f>IFERROR(J51/SUM(P51:P55),"-")</f>
        <v>18571.428571429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SUM(X51:X55)-SUM(J51:J55)</f>
        <v>54000</v>
      </c>
      <c r="AB51" s="85">
        <f>SUM(X51:X55)/SUM(J51:J55)</f>
        <v>1.2076923076923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0.25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0.25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0.25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171</v>
      </c>
      <c r="C52" s="203"/>
      <c r="D52" s="203" t="s">
        <v>117</v>
      </c>
      <c r="E52" s="203" t="s">
        <v>118</v>
      </c>
      <c r="F52" s="203" t="s">
        <v>63</v>
      </c>
      <c r="G52" s="203"/>
      <c r="H52" s="90" t="s">
        <v>153</v>
      </c>
      <c r="I52" s="90"/>
      <c r="J52" s="188"/>
      <c r="K52" s="81">
        <v>0</v>
      </c>
      <c r="L52" s="81">
        <v>0</v>
      </c>
      <c r="M52" s="81">
        <v>0</v>
      </c>
      <c r="N52" s="91">
        <v>4</v>
      </c>
      <c r="O52" s="92">
        <v>0</v>
      </c>
      <c r="P52" s="93">
        <f>N52+O52</f>
        <v>4</v>
      </c>
      <c r="Q52" s="82" t="str">
        <f>IFERROR(P52/M52,"-")</f>
        <v>-</v>
      </c>
      <c r="R52" s="81">
        <v>0</v>
      </c>
      <c r="S52" s="81">
        <v>2</v>
      </c>
      <c r="T52" s="82">
        <f>IFERROR(S52/(O52+P52),"-")</f>
        <v>0.5</v>
      </c>
      <c r="U52" s="182"/>
      <c r="V52" s="84">
        <v>1</v>
      </c>
      <c r="W52" s="82">
        <f>IF(P52=0,"-",V52/P52)</f>
        <v>0.25</v>
      </c>
      <c r="X52" s="186">
        <v>3000</v>
      </c>
      <c r="Y52" s="187">
        <f>IFERROR(X52/P52,"-")</f>
        <v>750</v>
      </c>
      <c r="Z52" s="187">
        <f>IFERROR(X52/V52,"-")</f>
        <v>3000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0.25</v>
      </c>
      <c r="AO52" s="100">
        <v>1</v>
      </c>
      <c r="AP52" s="102">
        <f>IFERROR(AP52/AM52,"-")</f>
        <v>0</v>
      </c>
      <c r="AQ52" s="103">
        <v>3000</v>
      </c>
      <c r="AR52" s="104">
        <f>IFERROR(AQ52/AM52,"-")</f>
        <v>3000</v>
      </c>
      <c r="AS52" s="105">
        <v>1</v>
      </c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0.25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172</v>
      </c>
      <c r="C53" s="203"/>
      <c r="D53" s="203" t="s">
        <v>139</v>
      </c>
      <c r="E53" s="203" t="s">
        <v>140</v>
      </c>
      <c r="F53" s="203" t="s">
        <v>63</v>
      </c>
      <c r="G53" s="203"/>
      <c r="H53" s="90" t="s">
        <v>153</v>
      </c>
      <c r="I53" s="90"/>
      <c r="J53" s="188"/>
      <c r="K53" s="81">
        <v>0</v>
      </c>
      <c r="L53" s="81">
        <v>0</v>
      </c>
      <c r="M53" s="81">
        <v>0</v>
      </c>
      <c r="N53" s="91">
        <v>0</v>
      </c>
      <c r="O53" s="92">
        <v>0</v>
      </c>
      <c r="P53" s="93">
        <f>N53+O53</f>
        <v>0</v>
      </c>
      <c r="Q53" s="82" t="str">
        <f>IFERROR(P53/M53,"-")</f>
        <v>-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173</v>
      </c>
      <c r="C54" s="203"/>
      <c r="D54" s="203" t="s">
        <v>174</v>
      </c>
      <c r="E54" s="203" t="s">
        <v>175</v>
      </c>
      <c r="F54" s="203" t="s">
        <v>75</v>
      </c>
      <c r="G54" s="203"/>
      <c r="H54" s="90" t="s">
        <v>153</v>
      </c>
      <c r="I54" s="90"/>
      <c r="J54" s="188"/>
      <c r="K54" s="81">
        <v>2</v>
      </c>
      <c r="L54" s="81">
        <v>0</v>
      </c>
      <c r="M54" s="81">
        <v>9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176</v>
      </c>
      <c r="C55" s="203"/>
      <c r="D55" s="203" t="s">
        <v>109</v>
      </c>
      <c r="E55" s="203" t="s">
        <v>109</v>
      </c>
      <c r="F55" s="203" t="s">
        <v>68</v>
      </c>
      <c r="G55" s="203"/>
      <c r="H55" s="90"/>
      <c r="I55" s="90"/>
      <c r="J55" s="188"/>
      <c r="K55" s="81">
        <v>59</v>
      </c>
      <c r="L55" s="81">
        <v>28</v>
      </c>
      <c r="M55" s="81">
        <v>6</v>
      </c>
      <c r="N55" s="91">
        <v>6</v>
      </c>
      <c r="O55" s="92">
        <v>0</v>
      </c>
      <c r="P55" s="93">
        <f>N55+O55</f>
        <v>6</v>
      </c>
      <c r="Q55" s="82">
        <f>IFERROR(P55/M55,"-")</f>
        <v>1</v>
      </c>
      <c r="R55" s="81">
        <v>2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0.16666666666667</v>
      </c>
      <c r="X55" s="186">
        <v>311000</v>
      </c>
      <c r="Y55" s="187">
        <f>IFERROR(X55/P55,"-")</f>
        <v>51833.333333333</v>
      </c>
      <c r="Z55" s="187">
        <f>IFERROR(X55/V55,"-")</f>
        <v>311000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0.16666666666667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3</v>
      </c>
      <c r="BX55" s="127">
        <f>IF(P55=0,"",IF(BW55=0,"",(BW55/P55)))</f>
        <v>0.5</v>
      </c>
      <c r="BY55" s="128">
        <v>1</v>
      </c>
      <c r="BZ55" s="129">
        <f>IFERROR(BY55/BW55,"-")</f>
        <v>0.33333333333333</v>
      </c>
      <c r="CA55" s="130">
        <v>83000</v>
      </c>
      <c r="CB55" s="131">
        <f>IFERROR(CA55/BW55,"-")</f>
        <v>27666.666666667</v>
      </c>
      <c r="CC55" s="132"/>
      <c r="CD55" s="132"/>
      <c r="CE55" s="132">
        <v>1</v>
      </c>
      <c r="CF55" s="133">
        <v>2</v>
      </c>
      <c r="CG55" s="134">
        <f>IF(P55=0,"",IF(CF55=0,"",(CF55/P55)))</f>
        <v>0.33333333333333</v>
      </c>
      <c r="CH55" s="135">
        <v>1</v>
      </c>
      <c r="CI55" s="136">
        <f>IFERROR(CH55/CF55,"-")</f>
        <v>0.5</v>
      </c>
      <c r="CJ55" s="137">
        <v>377000</v>
      </c>
      <c r="CK55" s="138">
        <f>IFERROR(CJ55/CF55,"-")</f>
        <v>188500</v>
      </c>
      <c r="CL55" s="139"/>
      <c r="CM55" s="139"/>
      <c r="CN55" s="139">
        <v>1</v>
      </c>
      <c r="CO55" s="140">
        <v>1</v>
      </c>
      <c r="CP55" s="141">
        <v>311000</v>
      </c>
      <c r="CQ55" s="141">
        <v>377000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>
        <f>AB56</f>
        <v>0</v>
      </c>
      <c r="B56" s="203" t="s">
        <v>177</v>
      </c>
      <c r="C56" s="203"/>
      <c r="D56" s="203" t="s">
        <v>178</v>
      </c>
      <c r="E56" s="203" t="s">
        <v>104</v>
      </c>
      <c r="F56" s="203" t="s">
        <v>63</v>
      </c>
      <c r="G56" s="203" t="s">
        <v>179</v>
      </c>
      <c r="H56" s="90" t="s">
        <v>153</v>
      </c>
      <c r="I56" s="90" t="s">
        <v>170</v>
      </c>
      <c r="J56" s="188">
        <v>210000</v>
      </c>
      <c r="K56" s="81">
        <v>0</v>
      </c>
      <c r="L56" s="81">
        <v>0</v>
      </c>
      <c r="M56" s="81">
        <v>0</v>
      </c>
      <c r="N56" s="91">
        <v>4</v>
      </c>
      <c r="O56" s="92">
        <v>0</v>
      </c>
      <c r="P56" s="93">
        <f>N56+O56</f>
        <v>4</v>
      </c>
      <c r="Q56" s="82" t="str">
        <f>IFERROR(P56/M56,"-")</f>
        <v>-</v>
      </c>
      <c r="R56" s="81">
        <v>0</v>
      </c>
      <c r="S56" s="81">
        <v>0</v>
      </c>
      <c r="T56" s="82">
        <f>IFERROR(S56/(O56+P56),"-")</f>
        <v>0</v>
      </c>
      <c r="U56" s="182">
        <f>IFERROR(J56/SUM(P56:P60),"-")</f>
        <v>23333.333333333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SUM(X56:X60)-SUM(J56:J60)</f>
        <v>-210000</v>
      </c>
      <c r="AB56" s="85">
        <f>SUM(X56:X60)/SUM(J56:J60)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>
        <v>2</v>
      </c>
      <c r="CG56" s="134">
        <f>IF(P56=0,"",IF(CF56=0,"",(CF56/P56)))</f>
        <v>0.5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180</v>
      </c>
      <c r="C57" s="203"/>
      <c r="D57" s="203" t="s">
        <v>120</v>
      </c>
      <c r="E57" s="203" t="s">
        <v>121</v>
      </c>
      <c r="F57" s="203" t="s">
        <v>63</v>
      </c>
      <c r="G57" s="203"/>
      <c r="H57" s="90" t="s">
        <v>153</v>
      </c>
      <c r="I57" s="90"/>
      <c r="J57" s="188"/>
      <c r="K57" s="81">
        <v>0</v>
      </c>
      <c r="L57" s="81">
        <v>0</v>
      </c>
      <c r="M57" s="81">
        <v>0</v>
      </c>
      <c r="N57" s="91">
        <v>2</v>
      </c>
      <c r="O57" s="92">
        <v>0</v>
      </c>
      <c r="P57" s="93">
        <f>N57+O57</f>
        <v>2</v>
      </c>
      <c r="Q57" s="82" t="str">
        <f>IFERROR(P57/M57,"-")</f>
        <v>-</v>
      </c>
      <c r="R57" s="81">
        <v>0</v>
      </c>
      <c r="S57" s="81">
        <v>1</v>
      </c>
      <c r="T57" s="82">
        <f>IFERROR(S57/(O57+P57),"-")</f>
        <v>0.5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181</v>
      </c>
      <c r="C58" s="203"/>
      <c r="D58" s="203" t="s">
        <v>117</v>
      </c>
      <c r="E58" s="203" t="s">
        <v>118</v>
      </c>
      <c r="F58" s="203" t="s">
        <v>63</v>
      </c>
      <c r="G58" s="203"/>
      <c r="H58" s="90" t="s">
        <v>153</v>
      </c>
      <c r="I58" s="90"/>
      <c r="J58" s="188"/>
      <c r="K58" s="81">
        <v>0</v>
      </c>
      <c r="L58" s="81">
        <v>0</v>
      </c>
      <c r="M58" s="81">
        <v>0</v>
      </c>
      <c r="N58" s="91">
        <v>2</v>
      </c>
      <c r="O58" s="92">
        <v>0</v>
      </c>
      <c r="P58" s="93">
        <f>N58+O58</f>
        <v>2</v>
      </c>
      <c r="Q58" s="82" t="str">
        <f>IFERROR(P58/M58,"-")</f>
        <v>-</v>
      </c>
      <c r="R58" s="81">
        <v>0</v>
      </c>
      <c r="S58" s="81">
        <v>1</v>
      </c>
      <c r="T58" s="82">
        <f>IFERROR(S58/(O58+P58),"-")</f>
        <v>0.5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182</v>
      </c>
      <c r="C59" s="203"/>
      <c r="D59" s="203" t="s">
        <v>183</v>
      </c>
      <c r="E59" s="203" t="s">
        <v>184</v>
      </c>
      <c r="F59" s="203" t="s">
        <v>75</v>
      </c>
      <c r="G59" s="203"/>
      <c r="H59" s="90" t="s">
        <v>153</v>
      </c>
      <c r="I59" s="90"/>
      <c r="J59" s="188"/>
      <c r="K59" s="81">
        <v>4</v>
      </c>
      <c r="L59" s="81">
        <v>0</v>
      </c>
      <c r="M59" s="81">
        <v>11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185</v>
      </c>
      <c r="C60" s="203"/>
      <c r="D60" s="203" t="s">
        <v>109</v>
      </c>
      <c r="E60" s="203" t="s">
        <v>109</v>
      </c>
      <c r="F60" s="203" t="s">
        <v>68</v>
      </c>
      <c r="G60" s="203"/>
      <c r="H60" s="90"/>
      <c r="I60" s="90"/>
      <c r="J60" s="188"/>
      <c r="K60" s="81">
        <v>28</v>
      </c>
      <c r="L60" s="81">
        <v>18</v>
      </c>
      <c r="M60" s="81">
        <v>5</v>
      </c>
      <c r="N60" s="91">
        <v>1</v>
      </c>
      <c r="O60" s="92">
        <v>0</v>
      </c>
      <c r="P60" s="93">
        <f>N60+O60</f>
        <v>1</v>
      </c>
      <c r="Q60" s="82">
        <f>IFERROR(P60/M60,"-")</f>
        <v>0.2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>
        <v>1</v>
      </c>
      <c r="CG60" s="134">
        <f>IF(P60=0,"",IF(CF60=0,"",(CF60/P60)))</f>
        <v>1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0.030769230769231</v>
      </c>
      <c r="B61" s="203" t="s">
        <v>186</v>
      </c>
      <c r="C61" s="203"/>
      <c r="D61" s="203" t="s">
        <v>97</v>
      </c>
      <c r="E61" s="203" t="s">
        <v>98</v>
      </c>
      <c r="F61" s="203" t="s">
        <v>63</v>
      </c>
      <c r="G61" s="203" t="s">
        <v>187</v>
      </c>
      <c r="H61" s="90" t="s">
        <v>153</v>
      </c>
      <c r="I61" s="90" t="s">
        <v>154</v>
      </c>
      <c r="J61" s="188">
        <v>260000</v>
      </c>
      <c r="K61" s="81">
        <v>0</v>
      </c>
      <c r="L61" s="81">
        <v>0</v>
      </c>
      <c r="M61" s="81">
        <v>0</v>
      </c>
      <c r="N61" s="91">
        <v>4</v>
      </c>
      <c r="O61" s="92">
        <v>0</v>
      </c>
      <c r="P61" s="93">
        <f>N61+O61</f>
        <v>4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>
        <f>IFERROR(J61/SUM(P61:P64),"-")</f>
        <v>8965.5172413793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SUM(X61:X64)-SUM(J61:J64)</f>
        <v>-252000</v>
      </c>
      <c r="AB61" s="85">
        <f>SUM(X61:X64)/SUM(J61:J64)</f>
        <v>0.030769230769231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0.25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0.25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188</v>
      </c>
      <c r="C62" s="203"/>
      <c r="D62" s="203" t="s">
        <v>189</v>
      </c>
      <c r="E62" s="203" t="s">
        <v>190</v>
      </c>
      <c r="F62" s="203" t="s">
        <v>63</v>
      </c>
      <c r="G62" s="203"/>
      <c r="H62" s="90" t="s">
        <v>153</v>
      </c>
      <c r="I62" s="90" t="s">
        <v>158</v>
      </c>
      <c r="J62" s="188"/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1</v>
      </c>
      <c r="T62" s="82">
        <f>IFERROR(S62/(O62+P62),"-")</f>
        <v>0.33333333333333</v>
      </c>
      <c r="U62" s="182"/>
      <c r="V62" s="84">
        <v>1</v>
      </c>
      <c r="W62" s="82">
        <f>IF(P62=0,"-",V62/P62)</f>
        <v>0.33333333333333</v>
      </c>
      <c r="X62" s="186">
        <v>5000</v>
      </c>
      <c r="Y62" s="187">
        <f>IFERROR(X62/P62,"-")</f>
        <v>1666.6666666667</v>
      </c>
      <c r="Z62" s="187">
        <f>IFERROR(X62/V62,"-")</f>
        <v>5000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2</v>
      </c>
      <c r="AN62" s="101">
        <f>IF(P62=0,"",IF(AM62=0,"",(AM62/P62)))</f>
        <v>0.66666666666667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0.33333333333333</v>
      </c>
      <c r="BP62" s="121">
        <v>1</v>
      </c>
      <c r="BQ62" s="122">
        <f>IFERROR(BP62/BN62,"-")</f>
        <v>1</v>
      </c>
      <c r="BR62" s="123">
        <v>5000</v>
      </c>
      <c r="BS62" s="124">
        <f>IFERROR(BR62/BN62,"-")</f>
        <v>5000</v>
      </c>
      <c r="BT62" s="125">
        <v>1</v>
      </c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5000</v>
      </c>
      <c r="CQ62" s="141">
        <v>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191</v>
      </c>
      <c r="C63" s="203"/>
      <c r="D63" s="203" t="s">
        <v>167</v>
      </c>
      <c r="E63" s="203" t="s">
        <v>168</v>
      </c>
      <c r="F63" s="203" t="s">
        <v>63</v>
      </c>
      <c r="G63" s="203"/>
      <c r="H63" s="90" t="s">
        <v>153</v>
      </c>
      <c r="I63" s="90" t="s">
        <v>160</v>
      </c>
      <c r="J63" s="188"/>
      <c r="K63" s="81">
        <v>0</v>
      </c>
      <c r="L63" s="81">
        <v>0</v>
      </c>
      <c r="M63" s="81">
        <v>0</v>
      </c>
      <c r="N63" s="91">
        <v>18</v>
      </c>
      <c r="O63" s="92">
        <v>0</v>
      </c>
      <c r="P63" s="93">
        <f>N63+O63</f>
        <v>18</v>
      </c>
      <c r="Q63" s="82" t="str">
        <f>IFERROR(P63/M63,"-")</f>
        <v>-</v>
      </c>
      <c r="R63" s="81">
        <v>0</v>
      </c>
      <c r="S63" s="81">
        <v>2</v>
      </c>
      <c r="T63" s="82">
        <f>IFERROR(S63/(O63+P63),"-")</f>
        <v>0.11111111111111</v>
      </c>
      <c r="U63" s="182"/>
      <c r="V63" s="84">
        <v>1</v>
      </c>
      <c r="W63" s="82">
        <f>IF(P63=0,"-",V63/P63)</f>
        <v>0.055555555555556</v>
      </c>
      <c r="X63" s="186">
        <v>3000</v>
      </c>
      <c r="Y63" s="187">
        <f>IFERROR(X63/P63,"-")</f>
        <v>166.66666666667</v>
      </c>
      <c r="Z63" s="187">
        <f>IFERROR(X63/V63,"-")</f>
        <v>3000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0.055555555555556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0.055555555555556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3</v>
      </c>
      <c r="BF63" s="113">
        <f>IF(P63=0,"",IF(BE63=0,"",(BE63/P63)))</f>
        <v>0.16666666666667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9</v>
      </c>
      <c r="BO63" s="120">
        <f>IF(P63=0,"",IF(BN63=0,"",(BN63/P63)))</f>
        <v>0.5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4</v>
      </c>
      <c r="BX63" s="127">
        <f>IF(P63=0,"",IF(BW63=0,"",(BW63/P63)))</f>
        <v>0.22222222222222</v>
      </c>
      <c r="BY63" s="128">
        <v>1</v>
      </c>
      <c r="BZ63" s="129">
        <f>IFERROR(BY63/BW63,"-")</f>
        <v>0.25</v>
      </c>
      <c r="CA63" s="130">
        <v>3000</v>
      </c>
      <c r="CB63" s="131">
        <f>IFERROR(CA63/BW63,"-")</f>
        <v>750</v>
      </c>
      <c r="CC63" s="132">
        <v>1</v>
      </c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3000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192</v>
      </c>
      <c r="C64" s="203"/>
      <c r="D64" s="203" t="s">
        <v>109</v>
      </c>
      <c r="E64" s="203" t="s">
        <v>109</v>
      </c>
      <c r="F64" s="203" t="s">
        <v>68</v>
      </c>
      <c r="G64" s="203"/>
      <c r="H64" s="90"/>
      <c r="I64" s="90"/>
      <c r="J64" s="188"/>
      <c r="K64" s="81">
        <v>25</v>
      </c>
      <c r="L64" s="81">
        <v>18</v>
      </c>
      <c r="M64" s="81">
        <v>8</v>
      </c>
      <c r="N64" s="91">
        <v>4</v>
      </c>
      <c r="O64" s="92">
        <v>0</v>
      </c>
      <c r="P64" s="93">
        <f>N64+O64</f>
        <v>4</v>
      </c>
      <c r="Q64" s="82">
        <f>IFERROR(P64/M64,"-")</f>
        <v>0.5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0.25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2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>
        <v>1</v>
      </c>
      <c r="CG64" s="134">
        <f>IF(P64=0,"",IF(CF64=0,"",(CF64/P64)))</f>
        <v>0.25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0.38003333333333</v>
      </c>
      <c r="B65" s="203" t="s">
        <v>193</v>
      </c>
      <c r="C65" s="203"/>
      <c r="D65" s="203" t="s">
        <v>178</v>
      </c>
      <c r="E65" s="203" t="s">
        <v>104</v>
      </c>
      <c r="F65" s="203" t="s">
        <v>63</v>
      </c>
      <c r="G65" s="203" t="s">
        <v>194</v>
      </c>
      <c r="H65" s="90" t="s">
        <v>195</v>
      </c>
      <c r="I65" s="90" t="s">
        <v>196</v>
      </c>
      <c r="J65" s="188">
        <v>300000</v>
      </c>
      <c r="K65" s="81">
        <v>0</v>
      </c>
      <c r="L65" s="81">
        <v>0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>
        <f>IFERROR(J65/SUM(P65:P76),"-")</f>
        <v>17647.058823529</v>
      </c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>
        <f>SUM(X65:X76)-SUM(J65:J76)</f>
        <v>-185990</v>
      </c>
      <c r="AB65" s="85">
        <f>SUM(X65:X76)/SUM(J65:J76)</f>
        <v>0.38003333333333</v>
      </c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197</v>
      </c>
      <c r="C66" s="203"/>
      <c r="D66" s="203" t="s">
        <v>117</v>
      </c>
      <c r="E66" s="203" t="s">
        <v>118</v>
      </c>
      <c r="F66" s="203" t="s">
        <v>63</v>
      </c>
      <c r="G66" s="203"/>
      <c r="H66" s="90" t="s">
        <v>195</v>
      </c>
      <c r="I66" s="90" t="s">
        <v>198</v>
      </c>
      <c r="J66" s="188"/>
      <c r="K66" s="81">
        <v>0</v>
      </c>
      <c r="L66" s="81">
        <v>0</v>
      </c>
      <c r="M66" s="81">
        <v>0</v>
      </c>
      <c r="N66" s="91">
        <v>6</v>
      </c>
      <c r="O66" s="92">
        <v>0</v>
      </c>
      <c r="P66" s="93">
        <f>N66+O66</f>
        <v>6</v>
      </c>
      <c r="Q66" s="82" t="str">
        <f>IFERROR(P66/M66,"-")</f>
        <v>-</v>
      </c>
      <c r="R66" s="81">
        <v>0</v>
      </c>
      <c r="S66" s="81">
        <v>3</v>
      </c>
      <c r="T66" s="82">
        <f>IFERROR(S66/(O66+P66),"-")</f>
        <v>0.5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0.16666666666667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4</v>
      </c>
      <c r="BO66" s="120">
        <f>IF(P66=0,"",IF(BN66=0,"",(BN66/P66)))</f>
        <v>0.66666666666667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1</v>
      </c>
      <c r="BX66" s="127">
        <f>IF(P66=0,"",IF(BW66=0,"",(BW66/P66)))</f>
        <v>0.16666666666667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199</v>
      </c>
      <c r="C67" s="203"/>
      <c r="D67" s="203" t="s">
        <v>109</v>
      </c>
      <c r="E67" s="203" t="s">
        <v>109</v>
      </c>
      <c r="F67" s="203" t="s">
        <v>68</v>
      </c>
      <c r="G67" s="203"/>
      <c r="H67" s="90"/>
      <c r="I67" s="90"/>
      <c r="J67" s="188"/>
      <c r="K67" s="81">
        <v>7</v>
      </c>
      <c r="L67" s="81">
        <v>6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200</v>
      </c>
      <c r="C68" s="203"/>
      <c r="D68" s="203" t="s">
        <v>97</v>
      </c>
      <c r="E68" s="203" t="s">
        <v>98</v>
      </c>
      <c r="F68" s="203" t="s">
        <v>63</v>
      </c>
      <c r="G68" s="203" t="s">
        <v>201</v>
      </c>
      <c r="H68" s="90" t="s">
        <v>195</v>
      </c>
      <c r="I68" s="90" t="s">
        <v>196</v>
      </c>
      <c r="J68" s="188"/>
      <c r="K68" s="81">
        <v>0</v>
      </c>
      <c r="L68" s="81">
        <v>0</v>
      </c>
      <c r="M68" s="81">
        <v>0</v>
      </c>
      <c r="N68" s="91">
        <v>2</v>
      </c>
      <c r="O68" s="92">
        <v>0</v>
      </c>
      <c r="P68" s="93">
        <f>N68+O68</f>
        <v>2</v>
      </c>
      <c r="Q68" s="82" t="str">
        <f>IFERROR(P68/M68,"-")</f>
        <v>-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0.5</v>
      </c>
      <c r="X68" s="186">
        <v>44000</v>
      </c>
      <c r="Y68" s="187">
        <f>IFERROR(X68/P68,"-")</f>
        <v>22000</v>
      </c>
      <c r="Z68" s="187">
        <f>IFERROR(X68/V68,"-")</f>
        <v>44000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2</v>
      </c>
      <c r="BX68" s="127">
        <f>IF(P68=0,"",IF(BW68=0,"",(BW68/P68)))</f>
        <v>1</v>
      </c>
      <c r="BY68" s="128">
        <v>1</v>
      </c>
      <c r="BZ68" s="129">
        <f>IFERROR(BY68/BW68,"-")</f>
        <v>0.5</v>
      </c>
      <c r="CA68" s="130">
        <v>44000</v>
      </c>
      <c r="CB68" s="131">
        <f>IFERROR(CA68/BW68,"-")</f>
        <v>22000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44000</v>
      </c>
      <c r="CQ68" s="141">
        <v>44000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202</v>
      </c>
      <c r="C69" s="203"/>
      <c r="D69" s="203" t="s">
        <v>143</v>
      </c>
      <c r="E69" s="203" t="s">
        <v>144</v>
      </c>
      <c r="F69" s="203" t="s">
        <v>63</v>
      </c>
      <c r="G69" s="203"/>
      <c r="H69" s="90" t="s">
        <v>195</v>
      </c>
      <c r="I69" s="90" t="s">
        <v>198</v>
      </c>
      <c r="J69" s="188"/>
      <c r="K69" s="81">
        <v>0</v>
      </c>
      <c r="L69" s="81">
        <v>0</v>
      </c>
      <c r="M69" s="81">
        <v>0</v>
      </c>
      <c r="N69" s="91">
        <v>3</v>
      </c>
      <c r="O69" s="92">
        <v>0</v>
      </c>
      <c r="P69" s="93">
        <f>N69+O69</f>
        <v>3</v>
      </c>
      <c r="Q69" s="82" t="str">
        <f>IFERROR(P69/M69,"-")</f>
        <v>-</v>
      </c>
      <c r="R69" s="81">
        <v>1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0.66666666666667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203</v>
      </c>
      <c r="C70" s="203"/>
      <c r="D70" s="203" t="s">
        <v>109</v>
      </c>
      <c r="E70" s="203" t="s">
        <v>109</v>
      </c>
      <c r="F70" s="203" t="s">
        <v>68</v>
      </c>
      <c r="G70" s="203"/>
      <c r="H70" s="90"/>
      <c r="I70" s="90"/>
      <c r="J70" s="188"/>
      <c r="K70" s="81">
        <v>11</v>
      </c>
      <c r="L70" s="81">
        <v>10</v>
      </c>
      <c r="M70" s="81">
        <v>3</v>
      </c>
      <c r="N70" s="91">
        <v>1</v>
      </c>
      <c r="O70" s="92">
        <v>0</v>
      </c>
      <c r="P70" s="93">
        <f>N70+O70</f>
        <v>1</v>
      </c>
      <c r="Q70" s="82">
        <f>IFERROR(P70/M70,"-")</f>
        <v>0.33333333333333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1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204</v>
      </c>
      <c r="C71" s="203"/>
      <c r="D71" s="203" t="s">
        <v>139</v>
      </c>
      <c r="E71" s="203" t="s">
        <v>140</v>
      </c>
      <c r="F71" s="203" t="s">
        <v>63</v>
      </c>
      <c r="G71" s="203" t="s">
        <v>205</v>
      </c>
      <c r="H71" s="90" t="s">
        <v>195</v>
      </c>
      <c r="I71" s="90" t="s">
        <v>196</v>
      </c>
      <c r="J71" s="188"/>
      <c r="K71" s="81">
        <v>0</v>
      </c>
      <c r="L71" s="81">
        <v>0</v>
      </c>
      <c r="M71" s="81">
        <v>0</v>
      </c>
      <c r="N71" s="91">
        <v>0</v>
      </c>
      <c r="O71" s="92">
        <v>0</v>
      </c>
      <c r="P71" s="93">
        <f>N71+O71</f>
        <v>0</v>
      </c>
      <c r="Q71" s="82" t="str">
        <f>IFERROR(P71/M71,"-")</f>
        <v>-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206</v>
      </c>
      <c r="C72" s="203"/>
      <c r="D72" s="203" t="s">
        <v>111</v>
      </c>
      <c r="E72" s="203" t="s">
        <v>112</v>
      </c>
      <c r="F72" s="203" t="s">
        <v>63</v>
      </c>
      <c r="G72" s="203"/>
      <c r="H72" s="90" t="s">
        <v>195</v>
      </c>
      <c r="I72" s="90" t="s">
        <v>198</v>
      </c>
      <c r="J72" s="188"/>
      <c r="K72" s="81">
        <v>0</v>
      </c>
      <c r="L72" s="81">
        <v>0</v>
      </c>
      <c r="M72" s="81">
        <v>0</v>
      </c>
      <c r="N72" s="91">
        <v>1</v>
      </c>
      <c r="O72" s="92">
        <v>0</v>
      </c>
      <c r="P72" s="93">
        <f>N72+O72</f>
        <v>1</v>
      </c>
      <c r="Q72" s="82" t="str">
        <f>IFERROR(P72/M72,"-")</f>
        <v>-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207</v>
      </c>
      <c r="C73" s="203"/>
      <c r="D73" s="203" t="s">
        <v>109</v>
      </c>
      <c r="E73" s="203" t="s">
        <v>109</v>
      </c>
      <c r="F73" s="203" t="s">
        <v>68</v>
      </c>
      <c r="G73" s="203"/>
      <c r="H73" s="90"/>
      <c r="I73" s="90"/>
      <c r="J73" s="188"/>
      <c r="K73" s="81">
        <v>3</v>
      </c>
      <c r="L73" s="81">
        <v>2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208</v>
      </c>
      <c r="C74" s="203"/>
      <c r="D74" s="203" t="s">
        <v>143</v>
      </c>
      <c r="E74" s="203" t="s">
        <v>144</v>
      </c>
      <c r="F74" s="203" t="s">
        <v>63</v>
      </c>
      <c r="G74" s="203" t="s">
        <v>209</v>
      </c>
      <c r="H74" s="90" t="s">
        <v>195</v>
      </c>
      <c r="I74" s="90" t="s">
        <v>196</v>
      </c>
      <c r="J74" s="188"/>
      <c r="K74" s="81">
        <v>0</v>
      </c>
      <c r="L74" s="81">
        <v>0</v>
      </c>
      <c r="M74" s="81">
        <v>0</v>
      </c>
      <c r="N74" s="91">
        <v>1</v>
      </c>
      <c r="O74" s="92">
        <v>0</v>
      </c>
      <c r="P74" s="93">
        <f>N74+O74</f>
        <v>1</v>
      </c>
      <c r="Q74" s="82" t="str">
        <f>IFERROR(P74/M74,"-")</f>
        <v>-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1</v>
      </c>
      <c r="X74" s="186">
        <v>70010</v>
      </c>
      <c r="Y74" s="187">
        <f>IFERROR(X74/P74,"-")</f>
        <v>70010</v>
      </c>
      <c r="Z74" s="187">
        <f>IFERROR(X74/V74,"-")</f>
        <v>70010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1</v>
      </c>
      <c r="BP74" s="121">
        <v>1</v>
      </c>
      <c r="BQ74" s="122">
        <f>IFERROR(BP74/BN74,"-")</f>
        <v>1</v>
      </c>
      <c r="BR74" s="123">
        <v>70010</v>
      </c>
      <c r="BS74" s="124">
        <f>IFERROR(BR74/BN74,"-")</f>
        <v>70010</v>
      </c>
      <c r="BT74" s="125"/>
      <c r="BU74" s="125"/>
      <c r="BV74" s="125">
        <v>1</v>
      </c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70010</v>
      </c>
      <c r="CQ74" s="141">
        <v>70010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210</v>
      </c>
      <c r="C75" s="203"/>
      <c r="D75" s="203" t="s">
        <v>178</v>
      </c>
      <c r="E75" s="203" t="s">
        <v>104</v>
      </c>
      <c r="F75" s="203" t="s">
        <v>63</v>
      </c>
      <c r="G75" s="203"/>
      <c r="H75" s="90" t="s">
        <v>195</v>
      </c>
      <c r="I75" s="90" t="s">
        <v>198</v>
      </c>
      <c r="J75" s="188"/>
      <c r="K75" s="81">
        <v>0</v>
      </c>
      <c r="L75" s="81">
        <v>0</v>
      </c>
      <c r="M75" s="81">
        <v>0</v>
      </c>
      <c r="N75" s="91">
        <v>3</v>
      </c>
      <c r="O75" s="92">
        <v>0</v>
      </c>
      <c r="P75" s="93">
        <f>N75+O75</f>
        <v>3</v>
      </c>
      <c r="Q75" s="82" t="str">
        <f>IFERROR(P75/M75,"-")</f>
        <v>-</v>
      </c>
      <c r="R75" s="81">
        <v>0</v>
      </c>
      <c r="S75" s="81">
        <v>1</v>
      </c>
      <c r="T75" s="82">
        <f>IFERROR(S75/(O75+P75),"-")</f>
        <v>0.33333333333333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0.33333333333333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1</v>
      </c>
      <c r="BX75" s="127">
        <f>IF(P75=0,"",IF(BW75=0,"",(BW75/P75)))</f>
        <v>0.33333333333333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>
        <v>1</v>
      </c>
      <c r="CG75" s="134">
        <f>IF(P75=0,"",IF(CF75=0,"",(CF75/P75)))</f>
        <v>0.33333333333333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211</v>
      </c>
      <c r="C76" s="203"/>
      <c r="D76" s="203" t="s">
        <v>109</v>
      </c>
      <c r="E76" s="203" t="s">
        <v>109</v>
      </c>
      <c r="F76" s="203" t="s">
        <v>68</v>
      </c>
      <c r="G76" s="203"/>
      <c r="H76" s="90"/>
      <c r="I76" s="90"/>
      <c r="J76" s="188"/>
      <c r="K76" s="81">
        <v>10</v>
      </c>
      <c r="L76" s="81">
        <v>8</v>
      </c>
      <c r="M76" s="81">
        <v>3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0.57538461538462</v>
      </c>
      <c r="B77" s="203" t="s">
        <v>212</v>
      </c>
      <c r="C77" s="203"/>
      <c r="D77" s="203" t="s">
        <v>213</v>
      </c>
      <c r="E77" s="203" t="s">
        <v>214</v>
      </c>
      <c r="F77" s="203" t="s">
        <v>63</v>
      </c>
      <c r="G77" s="203" t="s">
        <v>194</v>
      </c>
      <c r="H77" s="90" t="s">
        <v>215</v>
      </c>
      <c r="I77" s="90" t="s">
        <v>216</v>
      </c>
      <c r="J77" s="188">
        <v>130000</v>
      </c>
      <c r="K77" s="81">
        <v>0</v>
      </c>
      <c r="L77" s="81">
        <v>0</v>
      </c>
      <c r="M77" s="81">
        <v>0</v>
      </c>
      <c r="N77" s="91">
        <v>7</v>
      </c>
      <c r="O77" s="92">
        <v>0</v>
      </c>
      <c r="P77" s="93">
        <f>N77+O77</f>
        <v>7</v>
      </c>
      <c r="Q77" s="82" t="str">
        <f>IFERROR(P77/M77,"-")</f>
        <v>-</v>
      </c>
      <c r="R77" s="81">
        <v>0</v>
      </c>
      <c r="S77" s="81">
        <v>2</v>
      </c>
      <c r="T77" s="82">
        <f>IFERROR(S77/(O77+P77),"-")</f>
        <v>0.28571428571429</v>
      </c>
      <c r="U77" s="182">
        <f>IFERROR(J77/SUM(P77:P90),"-")</f>
        <v>3023.2558139535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SUM(X77:X90)-SUM(J77:J90)</f>
        <v>-55200</v>
      </c>
      <c r="AB77" s="85">
        <f>SUM(X77:X90)/SUM(J77:J90)</f>
        <v>0.57538461538462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3</v>
      </c>
      <c r="AW77" s="107">
        <f>IF(P77=0,"",IF(AV77=0,"",(AV77/P77)))</f>
        <v>0.42857142857143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>
        <v>1</v>
      </c>
      <c r="BF77" s="113">
        <f>IF(P77=0,"",IF(BE77=0,"",(BE77/P77)))</f>
        <v>0.14285714285714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1</v>
      </c>
      <c r="BO77" s="120">
        <f>IF(P77=0,"",IF(BN77=0,"",(BN77/P77)))</f>
        <v>0.14285714285714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2</v>
      </c>
      <c r="BX77" s="127">
        <f>IF(P77=0,"",IF(BW77=0,"",(BW77/P77)))</f>
        <v>0.28571428571429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217</v>
      </c>
      <c r="C78" s="203"/>
      <c r="D78" s="203" t="s">
        <v>213</v>
      </c>
      <c r="E78" s="203" t="s">
        <v>214</v>
      </c>
      <c r="F78" s="203" t="s">
        <v>63</v>
      </c>
      <c r="G78" s="203"/>
      <c r="H78" s="90" t="s">
        <v>215</v>
      </c>
      <c r="I78" s="90" t="s">
        <v>218</v>
      </c>
      <c r="J78" s="188"/>
      <c r="K78" s="81">
        <v>0</v>
      </c>
      <c r="L78" s="81">
        <v>0</v>
      </c>
      <c r="M78" s="81">
        <v>0</v>
      </c>
      <c r="N78" s="91">
        <v>6</v>
      </c>
      <c r="O78" s="92">
        <v>0</v>
      </c>
      <c r="P78" s="93">
        <f>N78+O78</f>
        <v>6</v>
      </c>
      <c r="Q78" s="82" t="str">
        <f>IFERROR(P78/M78,"-")</f>
        <v>-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>
        <v>1</v>
      </c>
      <c r="AN78" s="101">
        <f>IF(P78=0,"",IF(AM78=0,"",(AM78/P78)))</f>
        <v>0.16666666666667</v>
      </c>
      <c r="AO78" s="100"/>
      <c r="AP78" s="102">
        <f>IFERROR(AP78/AM78,"-")</f>
        <v>0</v>
      </c>
      <c r="AQ78" s="103"/>
      <c r="AR78" s="104">
        <f>IFERROR(AQ78/AM78,"-")</f>
        <v>0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2</v>
      </c>
      <c r="BO78" s="120">
        <f>IF(P78=0,"",IF(BN78=0,"",(BN78/P78)))</f>
        <v>0.33333333333333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>
        <v>2</v>
      </c>
      <c r="BX78" s="127">
        <f>IF(P78=0,"",IF(BW78=0,"",(BW78/P78)))</f>
        <v>0.33333333333333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>
        <v>1</v>
      </c>
      <c r="CG78" s="134">
        <f>IF(P78=0,"",IF(CF78=0,"",(CF78/P78)))</f>
        <v>0.16666666666667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219</v>
      </c>
      <c r="C79" s="203"/>
      <c r="D79" s="203" t="s">
        <v>220</v>
      </c>
      <c r="E79" s="203" t="s">
        <v>221</v>
      </c>
      <c r="F79" s="203" t="s">
        <v>63</v>
      </c>
      <c r="G79" s="203"/>
      <c r="H79" s="90" t="s">
        <v>215</v>
      </c>
      <c r="I79" s="90" t="s">
        <v>222</v>
      </c>
      <c r="J79" s="188"/>
      <c r="K79" s="81">
        <v>0</v>
      </c>
      <c r="L79" s="81">
        <v>0</v>
      </c>
      <c r="M79" s="81">
        <v>0</v>
      </c>
      <c r="N79" s="91">
        <v>0</v>
      </c>
      <c r="O79" s="92">
        <v>0</v>
      </c>
      <c r="P79" s="93">
        <f>N79+O79</f>
        <v>0</v>
      </c>
      <c r="Q79" s="82" t="str">
        <f>IFERROR(P79/M79,"-")</f>
        <v>-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223</v>
      </c>
      <c r="C80" s="203"/>
      <c r="D80" s="203" t="s">
        <v>109</v>
      </c>
      <c r="E80" s="203" t="s">
        <v>109</v>
      </c>
      <c r="F80" s="203" t="s">
        <v>68</v>
      </c>
      <c r="G80" s="203"/>
      <c r="H80" s="90"/>
      <c r="I80" s="90"/>
      <c r="J80" s="188"/>
      <c r="K80" s="81">
        <v>5</v>
      </c>
      <c r="L80" s="81">
        <v>4</v>
      </c>
      <c r="M80" s="81">
        <v>4</v>
      </c>
      <c r="N80" s="91">
        <v>1</v>
      </c>
      <c r="O80" s="92">
        <v>0</v>
      </c>
      <c r="P80" s="93">
        <f>N80+O80</f>
        <v>1</v>
      </c>
      <c r="Q80" s="82">
        <f>IFERROR(P80/M80,"-")</f>
        <v>0.25</v>
      </c>
      <c r="R80" s="81">
        <v>0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>
        <v>1</v>
      </c>
      <c r="BX80" s="127">
        <f>IF(P80=0,"",IF(BW80=0,"",(BW80/P80)))</f>
        <v>1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224</v>
      </c>
      <c r="C81" s="203"/>
      <c r="D81" s="203" t="s">
        <v>225</v>
      </c>
      <c r="E81" s="203" t="s">
        <v>226</v>
      </c>
      <c r="F81" s="203" t="s">
        <v>63</v>
      </c>
      <c r="G81" s="203" t="s">
        <v>194</v>
      </c>
      <c r="H81" s="90" t="s">
        <v>227</v>
      </c>
      <c r="I81" s="90" t="s">
        <v>228</v>
      </c>
      <c r="J81" s="188"/>
      <c r="K81" s="81">
        <v>0</v>
      </c>
      <c r="L81" s="81">
        <v>0</v>
      </c>
      <c r="M81" s="81">
        <v>0</v>
      </c>
      <c r="N81" s="91">
        <v>1</v>
      </c>
      <c r="O81" s="92">
        <v>0</v>
      </c>
      <c r="P81" s="93">
        <f>N81+O81</f>
        <v>1</v>
      </c>
      <c r="Q81" s="82" t="str">
        <f>IFERROR(P81/M81,"-")</f>
        <v>-</v>
      </c>
      <c r="R81" s="81">
        <v>0</v>
      </c>
      <c r="S81" s="81">
        <v>1</v>
      </c>
      <c r="T81" s="82">
        <f>IFERROR(S81/(O81+P81),"-")</f>
        <v>1</v>
      </c>
      <c r="U81" s="182"/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1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229</v>
      </c>
      <c r="C82" s="203"/>
      <c r="D82" s="203" t="s">
        <v>225</v>
      </c>
      <c r="E82" s="203" t="s">
        <v>226</v>
      </c>
      <c r="F82" s="203" t="s">
        <v>68</v>
      </c>
      <c r="G82" s="203"/>
      <c r="H82" s="90"/>
      <c r="I82" s="90"/>
      <c r="J82" s="188"/>
      <c r="K82" s="81">
        <v>4</v>
      </c>
      <c r="L82" s="81">
        <v>4</v>
      </c>
      <c r="M82" s="81">
        <v>2</v>
      </c>
      <c r="N82" s="91">
        <v>2</v>
      </c>
      <c r="O82" s="92">
        <v>0</v>
      </c>
      <c r="P82" s="93">
        <f>N82+O82</f>
        <v>2</v>
      </c>
      <c r="Q82" s="82">
        <f>IFERROR(P82/M82,"-")</f>
        <v>1</v>
      </c>
      <c r="R82" s="81">
        <v>1</v>
      </c>
      <c r="S82" s="81">
        <v>1</v>
      </c>
      <c r="T82" s="82">
        <f>IFERROR(S82/(O82+P82),"-")</f>
        <v>0.5</v>
      </c>
      <c r="U82" s="182"/>
      <c r="V82" s="84">
        <v>1</v>
      </c>
      <c r="W82" s="82">
        <f>IF(P82=0,"-",V82/P82)</f>
        <v>0.5</v>
      </c>
      <c r="X82" s="186">
        <v>54800</v>
      </c>
      <c r="Y82" s="187">
        <f>IFERROR(X82/P82,"-")</f>
        <v>27400</v>
      </c>
      <c r="Z82" s="187">
        <f>IFERROR(X82/V82,"-")</f>
        <v>54800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1</v>
      </c>
      <c r="BF82" s="113">
        <f>IF(P82=0,"",IF(BE82=0,"",(BE82/P82)))</f>
        <v>0.5</v>
      </c>
      <c r="BG82" s="112">
        <v>1</v>
      </c>
      <c r="BH82" s="114">
        <f>IFERROR(BG82/BE82,"-")</f>
        <v>1</v>
      </c>
      <c r="BI82" s="115">
        <v>54800</v>
      </c>
      <c r="BJ82" s="116">
        <f>IFERROR(BI82/BE82,"-")</f>
        <v>54800</v>
      </c>
      <c r="BK82" s="117"/>
      <c r="BL82" s="117"/>
      <c r="BM82" s="117">
        <v>1</v>
      </c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>
        <v>1</v>
      </c>
      <c r="BX82" s="127">
        <f>IF(P82=0,"",IF(BW82=0,"",(BW82/P82)))</f>
        <v>0.5</v>
      </c>
      <c r="BY82" s="128"/>
      <c r="BZ82" s="129">
        <f>IFERROR(BY82/BW82,"-")</f>
        <v>0</v>
      </c>
      <c r="CA82" s="130"/>
      <c r="CB82" s="131">
        <f>IFERROR(CA82/BW82,"-")</f>
        <v>0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54800</v>
      </c>
      <c r="CQ82" s="141">
        <v>54800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230</v>
      </c>
      <c r="C83" s="203"/>
      <c r="D83" s="203" t="s">
        <v>231</v>
      </c>
      <c r="E83" s="203" t="s">
        <v>232</v>
      </c>
      <c r="F83" s="203" t="s">
        <v>63</v>
      </c>
      <c r="G83" s="203" t="s">
        <v>201</v>
      </c>
      <c r="H83" s="90" t="s">
        <v>215</v>
      </c>
      <c r="I83" s="90" t="s">
        <v>216</v>
      </c>
      <c r="J83" s="188"/>
      <c r="K83" s="81">
        <v>0</v>
      </c>
      <c r="L83" s="81">
        <v>0</v>
      </c>
      <c r="M83" s="81">
        <v>0</v>
      </c>
      <c r="N83" s="91">
        <v>4</v>
      </c>
      <c r="O83" s="92">
        <v>0</v>
      </c>
      <c r="P83" s="93">
        <f>N83+O83</f>
        <v>4</v>
      </c>
      <c r="Q83" s="82" t="str">
        <f>IFERROR(P83/M83,"-")</f>
        <v>-</v>
      </c>
      <c r="R83" s="81">
        <v>0</v>
      </c>
      <c r="S83" s="81">
        <v>1</v>
      </c>
      <c r="T83" s="82">
        <f>IFERROR(S83/(O83+P83),"-")</f>
        <v>0.25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2</v>
      </c>
      <c r="BF83" s="113">
        <f>IF(P83=0,"",IF(BE83=0,"",(BE83/P83)))</f>
        <v>0.5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2</v>
      </c>
      <c r="BO83" s="120">
        <f>IF(P83=0,"",IF(BN83=0,"",(BN83/P83)))</f>
        <v>0.5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233</v>
      </c>
      <c r="C84" s="203"/>
      <c r="D84" s="203" t="s">
        <v>231</v>
      </c>
      <c r="E84" s="203" t="s">
        <v>232</v>
      </c>
      <c r="F84" s="203" t="s">
        <v>63</v>
      </c>
      <c r="G84" s="203"/>
      <c r="H84" s="90" t="s">
        <v>215</v>
      </c>
      <c r="I84" s="90" t="s">
        <v>218</v>
      </c>
      <c r="J84" s="188"/>
      <c r="K84" s="81">
        <v>0</v>
      </c>
      <c r="L84" s="81">
        <v>0</v>
      </c>
      <c r="M84" s="81">
        <v>0</v>
      </c>
      <c r="N84" s="91">
        <v>0</v>
      </c>
      <c r="O84" s="92">
        <v>0</v>
      </c>
      <c r="P84" s="93">
        <f>N84+O84</f>
        <v>0</v>
      </c>
      <c r="Q84" s="82" t="str">
        <f>IFERROR(P84/M84,"-")</f>
        <v>-</v>
      </c>
      <c r="R84" s="81">
        <v>0</v>
      </c>
      <c r="S84" s="81">
        <v>0</v>
      </c>
      <c r="T84" s="82" t="str">
        <f>IFERROR(S84/(O84+P84),"-")</f>
        <v>-</v>
      </c>
      <c r="U84" s="182"/>
      <c r="V84" s="84">
        <v>0</v>
      </c>
      <c r="W84" s="82" t="str">
        <f>IF(P84=0,"-",V84/P84)</f>
        <v>-</v>
      </c>
      <c r="X84" s="186">
        <v>0</v>
      </c>
      <c r="Y84" s="187" t="str">
        <f>IFERROR(X84/P84,"-")</f>
        <v>-</v>
      </c>
      <c r="Z84" s="187" t="str">
        <f>IFERROR(X84/V84,"-")</f>
        <v>-</v>
      </c>
      <c r="AA84" s="188"/>
      <c r="AB84" s="85"/>
      <c r="AC84" s="79"/>
      <c r="AD84" s="94"/>
      <c r="AE84" s="95" t="str">
        <f>IF(P84=0,"",IF(AD84=0,"",(AD84/P84)))</f>
        <v/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 t="str">
        <f>IF(P84=0,"",IF(AM84=0,"",(AM84/P84)))</f>
        <v/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 t="str">
        <f>IF(P84=0,"",IF(AV84=0,"",(AV84/P84)))</f>
        <v/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 t="str">
        <f>IF(P84=0,"",IF(BE84=0,"",(BE84/P84)))</f>
        <v/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 t="str">
        <f>IF(P84=0,"",IF(BN84=0,"",(BN84/P84)))</f>
        <v/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 t="str">
        <f>IF(P84=0,"",IF(BW84=0,"",(BW84/P84)))</f>
        <v/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 t="str">
        <f>IF(P84=0,"",IF(CF84=0,"",(CF84/P84)))</f>
        <v/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234</v>
      </c>
      <c r="C85" s="203"/>
      <c r="D85" s="203" t="s">
        <v>213</v>
      </c>
      <c r="E85" s="203" t="s">
        <v>214</v>
      </c>
      <c r="F85" s="203" t="s">
        <v>63</v>
      </c>
      <c r="G85" s="203"/>
      <c r="H85" s="90" t="s">
        <v>215</v>
      </c>
      <c r="I85" s="204">
        <v>43947</v>
      </c>
      <c r="J85" s="188"/>
      <c r="K85" s="81">
        <v>0</v>
      </c>
      <c r="L85" s="81">
        <v>0</v>
      </c>
      <c r="M85" s="81">
        <v>0</v>
      </c>
      <c r="N85" s="91">
        <v>12</v>
      </c>
      <c r="O85" s="92">
        <v>0</v>
      </c>
      <c r="P85" s="93">
        <f>N85+O85</f>
        <v>12</v>
      </c>
      <c r="Q85" s="82" t="str">
        <f>IFERROR(P85/M85,"-")</f>
        <v>-</v>
      </c>
      <c r="R85" s="81">
        <v>0</v>
      </c>
      <c r="S85" s="81">
        <v>1</v>
      </c>
      <c r="T85" s="82">
        <f>IFERROR(S85/(O85+P85),"-")</f>
        <v>0.083333333333333</v>
      </c>
      <c r="U85" s="182"/>
      <c r="V85" s="84">
        <v>1</v>
      </c>
      <c r="W85" s="82">
        <f>IF(P85=0,"-",V85/P85)</f>
        <v>0.083333333333333</v>
      </c>
      <c r="X85" s="186">
        <v>10000</v>
      </c>
      <c r="Y85" s="187">
        <f>IFERROR(X85/P85,"-")</f>
        <v>833.33333333333</v>
      </c>
      <c r="Z85" s="187">
        <f>IFERROR(X85/V85,"-")</f>
        <v>10000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>
        <v>1</v>
      </c>
      <c r="AW85" s="107">
        <f>IF(P85=0,"",IF(AV85=0,"",(AV85/P85)))</f>
        <v>0.083333333333333</v>
      </c>
      <c r="AX85" s="106"/>
      <c r="AY85" s="108">
        <f>IFERROR(AX85/AV85,"-")</f>
        <v>0</v>
      </c>
      <c r="AZ85" s="109"/>
      <c r="BA85" s="110">
        <f>IFERROR(AZ85/AV85,"-")</f>
        <v>0</v>
      </c>
      <c r="BB85" s="111"/>
      <c r="BC85" s="111"/>
      <c r="BD85" s="111"/>
      <c r="BE85" s="112">
        <v>3</v>
      </c>
      <c r="BF85" s="113">
        <f>IF(P85=0,"",IF(BE85=0,"",(BE85/P85)))</f>
        <v>0.25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>
        <v>5</v>
      </c>
      <c r="BO85" s="120">
        <f>IF(P85=0,"",IF(BN85=0,"",(BN85/P85)))</f>
        <v>0.41666666666667</v>
      </c>
      <c r="BP85" s="121">
        <v>1</v>
      </c>
      <c r="BQ85" s="122">
        <f>IFERROR(BP85/BN85,"-")</f>
        <v>0.2</v>
      </c>
      <c r="BR85" s="123">
        <v>10000</v>
      </c>
      <c r="BS85" s="124">
        <f>IFERROR(BR85/BN85,"-")</f>
        <v>2000</v>
      </c>
      <c r="BT85" s="125"/>
      <c r="BU85" s="125"/>
      <c r="BV85" s="125">
        <v>1</v>
      </c>
      <c r="BW85" s="126">
        <v>3</v>
      </c>
      <c r="BX85" s="127">
        <f>IF(P85=0,"",IF(BW85=0,"",(BW85/P85)))</f>
        <v>0.25</v>
      </c>
      <c r="BY85" s="128"/>
      <c r="BZ85" s="129">
        <f>IFERROR(BY85/BW85,"-")</f>
        <v>0</v>
      </c>
      <c r="CA85" s="130"/>
      <c r="CB85" s="131">
        <f>IFERROR(CA85/BW85,"-")</f>
        <v>0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1</v>
      </c>
      <c r="CP85" s="141">
        <v>10000</v>
      </c>
      <c r="CQ85" s="141">
        <v>10000</v>
      </c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235</v>
      </c>
      <c r="C86" s="203"/>
      <c r="D86" s="203" t="s">
        <v>109</v>
      </c>
      <c r="E86" s="203" t="s">
        <v>109</v>
      </c>
      <c r="F86" s="203" t="s">
        <v>68</v>
      </c>
      <c r="G86" s="203"/>
      <c r="H86" s="90"/>
      <c r="I86" s="90"/>
      <c r="J86" s="188"/>
      <c r="K86" s="81">
        <v>3</v>
      </c>
      <c r="L86" s="81">
        <v>3</v>
      </c>
      <c r="M86" s="81">
        <v>2</v>
      </c>
      <c r="N86" s="91">
        <v>0</v>
      </c>
      <c r="O86" s="92">
        <v>0</v>
      </c>
      <c r="P86" s="93">
        <f>N86+O86</f>
        <v>0</v>
      </c>
      <c r="Q86" s="82">
        <f>IFERROR(P86/M86,"-")</f>
        <v>0</v>
      </c>
      <c r="R86" s="81">
        <v>0</v>
      </c>
      <c r="S86" s="81">
        <v>0</v>
      </c>
      <c r="T86" s="82" t="str">
        <f>IFERROR(S86/(O86+P86),"-")</f>
        <v>-</v>
      </c>
      <c r="U86" s="182"/>
      <c r="V86" s="84">
        <v>0</v>
      </c>
      <c r="W86" s="82" t="str">
        <f>IF(P86=0,"-",V86/P86)</f>
        <v>-</v>
      </c>
      <c r="X86" s="186">
        <v>0</v>
      </c>
      <c r="Y86" s="187" t="str">
        <f>IFERROR(X86/P86,"-")</f>
        <v>-</v>
      </c>
      <c r="Z86" s="187" t="str">
        <f>IFERROR(X86/V86,"-")</f>
        <v>-</v>
      </c>
      <c r="AA86" s="188"/>
      <c r="AB86" s="85"/>
      <c r="AC86" s="79"/>
      <c r="AD86" s="94"/>
      <c r="AE86" s="95" t="str">
        <f>IF(P86=0,"",IF(AD86=0,"",(AD86/P86)))</f>
        <v/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 t="str">
        <f>IF(P86=0,"",IF(AM86=0,"",(AM86/P86)))</f>
        <v/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 t="str">
        <f>IF(P86=0,"",IF(AV86=0,"",(AV86/P86)))</f>
        <v/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 t="str">
        <f>IF(P86=0,"",IF(BE86=0,"",(BE86/P86)))</f>
        <v/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 t="str">
        <f>IF(P86=0,"",IF(BN86=0,"",(BN86/P86)))</f>
        <v/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 t="str">
        <f>IF(P86=0,"",IF(BW86=0,"",(BW86/P86)))</f>
        <v/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 t="str">
        <f>IF(P86=0,"",IF(CF86=0,"",(CF86/P86)))</f>
        <v/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236</v>
      </c>
      <c r="C87" s="203"/>
      <c r="D87" s="203" t="s">
        <v>220</v>
      </c>
      <c r="E87" s="203" t="s">
        <v>221</v>
      </c>
      <c r="F87" s="203" t="s">
        <v>63</v>
      </c>
      <c r="G87" s="203" t="s">
        <v>205</v>
      </c>
      <c r="H87" s="90" t="s">
        <v>215</v>
      </c>
      <c r="I87" s="90" t="s">
        <v>216</v>
      </c>
      <c r="J87" s="188"/>
      <c r="K87" s="81">
        <v>0</v>
      </c>
      <c r="L87" s="81">
        <v>0</v>
      </c>
      <c r="M87" s="81">
        <v>0</v>
      </c>
      <c r="N87" s="91">
        <v>2</v>
      </c>
      <c r="O87" s="92">
        <v>0</v>
      </c>
      <c r="P87" s="93">
        <f>N87+O87</f>
        <v>2</v>
      </c>
      <c r="Q87" s="82" t="str">
        <f>IFERROR(P87/M87,"-")</f>
        <v>-</v>
      </c>
      <c r="R87" s="81">
        <v>0</v>
      </c>
      <c r="S87" s="81">
        <v>0</v>
      </c>
      <c r="T87" s="82">
        <f>IFERROR(S87/(O87+P87),"-")</f>
        <v>0</v>
      </c>
      <c r="U87" s="182"/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>
        <v>1</v>
      </c>
      <c r="BO87" s="120">
        <f>IF(P87=0,"",IF(BN87=0,"",(BN87/P87)))</f>
        <v>0.5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>
        <v>1</v>
      </c>
      <c r="BX87" s="127">
        <f>IF(P87=0,"",IF(BW87=0,"",(BW87/P87)))</f>
        <v>0.5</v>
      </c>
      <c r="BY87" s="128"/>
      <c r="BZ87" s="129">
        <f>IFERROR(BY87/BW87,"-")</f>
        <v>0</v>
      </c>
      <c r="CA87" s="130"/>
      <c r="CB87" s="131">
        <f>IFERROR(CA87/BW87,"-")</f>
        <v>0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237</v>
      </c>
      <c r="C88" s="203"/>
      <c r="D88" s="203" t="s">
        <v>220</v>
      </c>
      <c r="E88" s="203" t="s">
        <v>221</v>
      </c>
      <c r="F88" s="203" t="s">
        <v>63</v>
      </c>
      <c r="G88" s="203"/>
      <c r="H88" s="90" t="s">
        <v>215</v>
      </c>
      <c r="I88" s="90" t="s">
        <v>218</v>
      </c>
      <c r="J88" s="188"/>
      <c r="K88" s="81">
        <v>0</v>
      </c>
      <c r="L88" s="81">
        <v>0</v>
      </c>
      <c r="M88" s="81">
        <v>0</v>
      </c>
      <c r="N88" s="91">
        <v>3</v>
      </c>
      <c r="O88" s="92">
        <v>0</v>
      </c>
      <c r="P88" s="93">
        <f>N88+O88</f>
        <v>3</v>
      </c>
      <c r="Q88" s="82" t="str">
        <f>IFERROR(P88/M88,"-")</f>
        <v>-</v>
      </c>
      <c r="R88" s="81">
        <v>0</v>
      </c>
      <c r="S88" s="81">
        <v>0</v>
      </c>
      <c r="T88" s="82">
        <f>IFERROR(S88/(O88+P88),"-")</f>
        <v>0</v>
      </c>
      <c r="U88" s="182"/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>
        <v>2</v>
      </c>
      <c r="BF88" s="113">
        <f>IF(P88=0,"",IF(BE88=0,"",(BE88/P88)))</f>
        <v>0.66666666666667</v>
      </c>
      <c r="BG88" s="112"/>
      <c r="BH88" s="114">
        <f>IFERROR(BG88/BE88,"-")</f>
        <v>0</v>
      </c>
      <c r="BI88" s="115"/>
      <c r="BJ88" s="116">
        <f>IFERROR(BI88/BE88,"-")</f>
        <v>0</v>
      </c>
      <c r="BK88" s="117"/>
      <c r="BL88" s="117"/>
      <c r="BM88" s="117"/>
      <c r="BN88" s="119">
        <v>1</v>
      </c>
      <c r="BO88" s="120">
        <f>IF(P88=0,"",IF(BN88=0,"",(BN88/P88)))</f>
        <v>0.33333333333333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/>
      <c r="BX88" s="127">
        <f>IF(P88=0,"",IF(BW88=0,"",(BW88/P88)))</f>
        <v>0</v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238</v>
      </c>
      <c r="C89" s="203"/>
      <c r="D89" s="203" t="s">
        <v>231</v>
      </c>
      <c r="E89" s="203" t="s">
        <v>232</v>
      </c>
      <c r="F89" s="203" t="s">
        <v>63</v>
      </c>
      <c r="G89" s="203"/>
      <c r="H89" s="90" t="s">
        <v>215</v>
      </c>
      <c r="I89" s="204">
        <v>43947</v>
      </c>
      <c r="J89" s="188"/>
      <c r="K89" s="81">
        <v>0</v>
      </c>
      <c r="L89" s="81">
        <v>0</v>
      </c>
      <c r="M89" s="81">
        <v>0</v>
      </c>
      <c r="N89" s="91">
        <v>3</v>
      </c>
      <c r="O89" s="92">
        <v>0</v>
      </c>
      <c r="P89" s="93">
        <f>N89+O89</f>
        <v>3</v>
      </c>
      <c r="Q89" s="82" t="str">
        <f>IFERROR(P89/M89,"-")</f>
        <v>-</v>
      </c>
      <c r="R89" s="81">
        <v>0</v>
      </c>
      <c r="S89" s="81">
        <v>0</v>
      </c>
      <c r="T89" s="82">
        <f>IFERROR(S89/(O89+P89),"-")</f>
        <v>0</v>
      </c>
      <c r="U89" s="182"/>
      <c r="V89" s="84">
        <v>1</v>
      </c>
      <c r="W89" s="82">
        <f>IF(P89=0,"-",V89/P89)</f>
        <v>0.33333333333333</v>
      </c>
      <c r="X89" s="186">
        <v>10000</v>
      </c>
      <c r="Y89" s="187">
        <f>IFERROR(X89/P89,"-")</f>
        <v>3333.3333333333</v>
      </c>
      <c r="Z89" s="187">
        <f>IFERROR(X89/V89,"-")</f>
        <v>10000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>
        <v>1</v>
      </c>
      <c r="AW89" s="107">
        <f>IF(P89=0,"",IF(AV89=0,"",(AV89/P89)))</f>
        <v>0.33333333333333</v>
      </c>
      <c r="AX89" s="106"/>
      <c r="AY89" s="108">
        <f>IFERROR(AX89/AV89,"-")</f>
        <v>0</v>
      </c>
      <c r="AZ89" s="109"/>
      <c r="BA89" s="110">
        <f>IFERROR(AZ89/AV89,"-")</f>
        <v>0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>
        <v>1</v>
      </c>
      <c r="BO89" s="120">
        <f>IF(P89=0,"",IF(BN89=0,"",(BN89/P89)))</f>
        <v>0.33333333333333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>
        <v>1</v>
      </c>
      <c r="BX89" s="127">
        <f>IF(P89=0,"",IF(BW89=0,"",(BW89/P89)))</f>
        <v>0.33333333333333</v>
      </c>
      <c r="BY89" s="128">
        <v>1</v>
      </c>
      <c r="BZ89" s="129">
        <f>IFERROR(BY89/BW89,"-")</f>
        <v>1</v>
      </c>
      <c r="CA89" s="130">
        <v>10000</v>
      </c>
      <c r="CB89" s="131">
        <f>IFERROR(CA89/BW89,"-")</f>
        <v>10000</v>
      </c>
      <c r="CC89" s="132">
        <v>1</v>
      </c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1</v>
      </c>
      <c r="CP89" s="141">
        <v>10000</v>
      </c>
      <c r="CQ89" s="141">
        <v>10000</v>
      </c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239</v>
      </c>
      <c r="C90" s="203"/>
      <c r="D90" s="203" t="s">
        <v>109</v>
      </c>
      <c r="E90" s="203" t="s">
        <v>109</v>
      </c>
      <c r="F90" s="203" t="s">
        <v>68</v>
      </c>
      <c r="G90" s="203"/>
      <c r="H90" s="90"/>
      <c r="I90" s="90"/>
      <c r="J90" s="188"/>
      <c r="K90" s="81">
        <v>21</v>
      </c>
      <c r="L90" s="81">
        <v>12</v>
      </c>
      <c r="M90" s="81">
        <v>15</v>
      </c>
      <c r="N90" s="91">
        <v>2</v>
      </c>
      <c r="O90" s="92">
        <v>0</v>
      </c>
      <c r="P90" s="93">
        <f>N90+O90</f>
        <v>2</v>
      </c>
      <c r="Q90" s="82">
        <f>IFERROR(P90/M90,"-")</f>
        <v>0.13333333333333</v>
      </c>
      <c r="R90" s="81">
        <v>0</v>
      </c>
      <c r="S90" s="81">
        <v>0</v>
      </c>
      <c r="T90" s="82">
        <f>IFERROR(S90/(O90+P90),"-")</f>
        <v>0</v>
      </c>
      <c r="U90" s="182"/>
      <c r="V90" s="84">
        <v>0</v>
      </c>
      <c r="W90" s="82">
        <f>IF(P90=0,"-",V90/P90)</f>
        <v>0</v>
      </c>
      <c r="X90" s="186">
        <v>0</v>
      </c>
      <c r="Y90" s="187">
        <f>IFERROR(X90/P90,"-")</f>
        <v>0</v>
      </c>
      <c r="Z90" s="187" t="str">
        <f>IFERROR(X90/V90,"-")</f>
        <v>-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>
        <v>1</v>
      </c>
      <c r="AW90" s="107">
        <f>IF(P90=0,"",IF(AV90=0,"",(AV90/P90)))</f>
        <v>0.5</v>
      </c>
      <c r="AX90" s="106"/>
      <c r="AY90" s="108">
        <f>IFERROR(AX90/AV90,"-")</f>
        <v>0</v>
      </c>
      <c r="AZ90" s="109"/>
      <c r="BA90" s="110">
        <f>IFERROR(AZ90/AV90,"-")</f>
        <v>0</v>
      </c>
      <c r="BB90" s="111"/>
      <c r="BC90" s="111"/>
      <c r="BD90" s="111"/>
      <c r="BE90" s="112"/>
      <c r="BF90" s="113">
        <f>IF(P90=0,"",IF(BE90=0,"",(BE90/P90)))</f>
        <v>0</v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>
        <v>1</v>
      </c>
      <c r="BX90" s="127">
        <f>IF(P90=0,"",IF(BW90=0,"",(BW90/P90)))</f>
        <v>0.5</v>
      </c>
      <c r="BY90" s="128"/>
      <c r="BZ90" s="129">
        <f>IFERROR(BY90/BW90,"-")</f>
        <v>0</v>
      </c>
      <c r="CA90" s="130"/>
      <c r="CB90" s="131">
        <f>IFERROR(CA90/BW90,"-")</f>
        <v>0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</v>
      </c>
      <c r="B91" s="203" t="s">
        <v>240</v>
      </c>
      <c r="C91" s="203"/>
      <c r="D91" s="203" t="s">
        <v>241</v>
      </c>
      <c r="E91" s="203" t="s">
        <v>242</v>
      </c>
      <c r="F91" s="203" t="s">
        <v>63</v>
      </c>
      <c r="G91" s="203" t="s">
        <v>113</v>
      </c>
      <c r="H91" s="90" t="s">
        <v>243</v>
      </c>
      <c r="I91" s="205" t="s">
        <v>244</v>
      </c>
      <c r="J91" s="188">
        <v>120000</v>
      </c>
      <c r="K91" s="81">
        <v>0</v>
      </c>
      <c r="L91" s="81">
        <v>0</v>
      </c>
      <c r="M91" s="81">
        <v>0</v>
      </c>
      <c r="N91" s="91">
        <v>3</v>
      </c>
      <c r="O91" s="92">
        <v>0</v>
      </c>
      <c r="P91" s="93">
        <f>N91+O91</f>
        <v>3</v>
      </c>
      <c r="Q91" s="82" t="str">
        <f>IFERROR(P91/M91,"-")</f>
        <v>-</v>
      </c>
      <c r="R91" s="81">
        <v>1</v>
      </c>
      <c r="S91" s="81">
        <v>0</v>
      </c>
      <c r="T91" s="82">
        <f>IFERROR(S91/(O91+P91),"-")</f>
        <v>0</v>
      </c>
      <c r="U91" s="182">
        <f>IFERROR(J91/SUM(P91:P92),"-")</f>
        <v>40000</v>
      </c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>
        <f>SUM(X91:X92)-SUM(J91:J92)</f>
        <v>-120000</v>
      </c>
      <c r="AB91" s="85">
        <f>SUM(X91:X92)/SUM(J91:J92)</f>
        <v>0</v>
      </c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>
        <f>IF(P91=0,"",IF(BN91=0,"",(BN91/P91)))</f>
        <v>0</v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>
        <v>3</v>
      </c>
      <c r="BX91" s="127">
        <f>IF(P91=0,"",IF(BW91=0,"",(BW91/P91)))</f>
        <v>1</v>
      </c>
      <c r="BY91" s="128"/>
      <c r="BZ91" s="129">
        <f>IFERROR(BY91/BW91,"-")</f>
        <v>0</v>
      </c>
      <c r="CA91" s="130"/>
      <c r="CB91" s="131">
        <f>IFERROR(CA91/BW91,"-")</f>
        <v>0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245</v>
      </c>
      <c r="C92" s="203"/>
      <c r="D92" s="203" t="s">
        <v>241</v>
      </c>
      <c r="E92" s="203" t="s">
        <v>242</v>
      </c>
      <c r="F92" s="203" t="s">
        <v>68</v>
      </c>
      <c r="G92" s="203"/>
      <c r="H92" s="90"/>
      <c r="I92" s="90"/>
      <c r="J92" s="188"/>
      <c r="K92" s="81">
        <v>13</v>
      </c>
      <c r="L92" s="81">
        <v>10</v>
      </c>
      <c r="M92" s="81">
        <v>6</v>
      </c>
      <c r="N92" s="91">
        <v>0</v>
      </c>
      <c r="O92" s="92">
        <v>0</v>
      </c>
      <c r="P92" s="93">
        <f>N92+O92</f>
        <v>0</v>
      </c>
      <c r="Q92" s="82">
        <f>IFERROR(P92/M92,"-")</f>
        <v>0</v>
      </c>
      <c r="R92" s="81">
        <v>0</v>
      </c>
      <c r="S92" s="81">
        <v>0</v>
      </c>
      <c r="T92" s="82" t="str">
        <f>IFERROR(S92/(O92+P92),"-")</f>
        <v>-</v>
      </c>
      <c r="U92" s="182"/>
      <c r="V92" s="84">
        <v>0</v>
      </c>
      <c r="W92" s="82" t="str">
        <f>IF(P92=0,"-",V92/P92)</f>
        <v>-</v>
      </c>
      <c r="X92" s="186">
        <v>0</v>
      </c>
      <c r="Y92" s="187" t="str">
        <f>IFERROR(X92/P92,"-")</f>
        <v>-</v>
      </c>
      <c r="Z92" s="187" t="str">
        <f>IFERROR(X92/V92,"-")</f>
        <v>-</v>
      </c>
      <c r="AA92" s="188"/>
      <c r="AB92" s="85"/>
      <c r="AC92" s="79"/>
      <c r="AD92" s="94"/>
      <c r="AE92" s="95" t="str">
        <f>IF(P92=0,"",IF(AD92=0,"",(AD92/P92)))</f>
        <v/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 t="str">
        <f>IF(P92=0,"",IF(AM92=0,"",(AM92/P92)))</f>
        <v/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 t="str">
        <f>IF(P92=0,"",IF(AV92=0,"",(AV92/P92)))</f>
        <v/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 t="str">
        <f>IF(P92=0,"",IF(BE92=0,"",(BE92/P92)))</f>
        <v/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 t="str">
        <f>IF(P92=0,"",IF(BN92=0,"",(BN92/P92)))</f>
        <v/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 t="str">
        <f>IF(P92=0,"",IF(BW92=0,"",(BW92/P92)))</f>
        <v/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 t="str">
        <f>IF(P92=0,"",IF(CF92=0,"",(CF92/P92)))</f>
        <v/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>
        <f>AB93</f>
        <v>0.12966666666667</v>
      </c>
      <c r="B93" s="203" t="s">
        <v>246</v>
      </c>
      <c r="C93" s="203"/>
      <c r="D93" s="203" t="s">
        <v>106</v>
      </c>
      <c r="E93" s="203" t="s">
        <v>107</v>
      </c>
      <c r="F93" s="203" t="s">
        <v>63</v>
      </c>
      <c r="G93" s="203" t="s">
        <v>129</v>
      </c>
      <c r="H93" s="90" t="s">
        <v>243</v>
      </c>
      <c r="I93" s="206" t="s">
        <v>247</v>
      </c>
      <c r="J93" s="188">
        <v>150000</v>
      </c>
      <c r="K93" s="81">
        <v>0</v>
      </c>
      <c r="L93" s="81">
        <v>0</v>
      </c>
      <c r="M93" s="81">
        <v>0</v>
      </c>
      <c r="N93" s="91">
        <v>17</v>
      </c>
      <c r="O93" s="92">
        <v>0</v>
      </c>
      <c r="P93" s="93">
        <f>N93+O93</f>
        <v>17</v>
      </c>
      <c r="Q93" s="82" t="str">
        <f>IFERROR(P93/M93,"-")</f>
        <v>-</v>
      </c>
      <c r="R93" s="81">
        <v>1</v>
      </c>
      <c r="S93" s="81">
        <v>3</v>
      </c>
      <c r="T93" s="82">
        <f>IFERROR(S93/(O93+P93),"-")</f>
        <v>0.17647058823529</v>
      </c>
      <c r="U93" s="182">
        <f>IFERROR(J93/SUM(P93:P94),"-")</f>
        <v>8333.3333333333</v>
      </c>
      <c r="V93" s="84">
        <v>4</v>
      </c>
      <c r="W93" s="82">
        <f>IF(P93=0,"-",V93/P93)</f>
        <v>0.23529411764706</v>
      </c>
      <c r="X93" s="186">
        <v>19450</v>
      </c>
      <c r="Y93" s="187">
        <f>IFERROR(X93/P93,"-")</f>
        <v>1144.1176470588</v>
      </c>
      <c r="Z93" s="187">
        <f>IFERROR(X93/V93,"-")</f>
        <v>4862.5</v>
      </c>
      <c r="AA93" s="188">
        <f>SUM(X93:X94)-SUM(J93:J94)</f>
        <v>-130550</v>
      </c>
      <c r="AB93" s="85">
        <f>SUM(X93:X94)/SUM(J93:J94)</f>
        <v>0.12966666666667</v>
      </c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>
        <v>1</v>
      </c>
      <c r="AN93" s="101">
        <f>IF(P93=0,"",IF(AM93=0,"",(AM93/P93)))</f>
        <v>0.058823529411765</v>
      </c>
      <c r="AO93" s="100"/>
      <c r="AP93" s="102">
        <f>IFERROR(AP93/AM93,"-")</f>
        <v>0</v>
      </c>
      <c r="AQ93" s="103"/>
      <c r="AR93" s="104">
        <f>IFERROR(AQ93/AM93,"-")</f>
        <v>0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>
        <v>1</v>
      </c>
      <c r="BF93" s="113">
        <f>IF(P93=0,"",IF(BE93=0,"",(BE93/P93)))</f>
        <v>0.058823529411765</v>
      </c>
      <c r="BG93" s="112">
        <v>1</v>
      </c>
      <c r="BH93" s="114">
        <f>IFERROR(BG93/BE93,"-")</f>
        <v>1</v>
      </c>
      <c r="BI93" s="115">
        <v>1450</v>
      </c>
      <c r="BJ93" s="116">
        <f>IFERROR(BI93/BE93,"-")</f>
        <v>1450</v>
      </c>
      <c r="BK93" s="117"/>
      <c r="BL93" s="117"/>
      <c r="BM93" s="117">
        <v>1</v>
      </c>
      <c r="BN93" s="119">
        <v>7</v>
      </c>
      <c r="BO93" s="120">
        <f>IF(P93=0,"",IF(BN93=0,"",(BN93/P93)))</f>
        <v>0.41176470588235</v>
      </c>
      <c r="BP93" s="121"/>
      <c r="BQ93" s="122">
        <f>IFERROR(BP93/BN93,"-")</f>
        <v>0</v>
      </c>
      <c r="BR93" s="123"/>
      <c r="BS93" s="124">
        <f>IFERROR(BR93/BN93,"-")</f>
        <v>0</v>
      </c>
      <c r="BT93" s="125"/>
      <c r="BU93" s="125"/>
      <c r="BV93" s="125"/>
      <c r="BW93" s="126">
        <v>5</v>
      </c>
      <c r="BX93" s="127">
        <f>IF(P93=0,"",IF(BW93=0,"",(BW93/P93)))</f>
        <v>0.29411764705882</v>
      </c>
      <c r="BY93" s="128">
        <v>2</v>
      </c>
      <c r="BZ93" s="129">
        <f>IFERROR(BY93/BW93,"-")</f>
        <v>0.4</v>
      </c>
      <c r="CA93" s="130">
        <v>13000</v>
      </c>
      <c r="CB93" s="131">
        <f>IFERROR(CA93/BW93,"-")</f>
        <v>2600</v>
      </c>
      <c r="CC93" s="132">
        <v>2</v>
      </c>
      <c r="CD93" s="132"/>
      <c r="CE93" s="132"/>
      <c r="CF93" s="133">
        <v>3</v>
      </c>
      <c r="CG93" s="134">
        <f>IF(P93=0,"",IF(CF93=0,"",(CF93/P93)))</f>
        <v>0.17647058823529</v>
      </c>
      <c r="CH93" s="135">
        <v>1</v>
      </c>
      <c r="CI93" s="136">
        <f>IFERROR(CH93/CF93,"-")</f>
        <v>0.33333333333333</v>
      </c>
      <c r="CJ93" s="137">
        <v>5000</v>
      </c>
      <c r="CK93" s="138">
        <f>IFERROR(CJ93/CF93,"-")</f>
        <v>1666.6666666667</v>
      </c>
      <c r="CL93" s="139">
        <v>1</v>
      </c>
      <c r="CM93" s="139"/>
      <c r="CN93" s="139"/>
      <c r="CO93" s="140">
        <v>4</v>
      </c>
      <c r="CP93" s="141">
        <v>19450</v>
      </c>
      <c r="CQ93" s="141">
        <v>10000</v>
      </c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248</v>
      </c>
      <c r="C94" s="203"/>
      <c r="D94" s="203" t="s">
        <v>106</v>
      </c>
      <c r="E94" s="203" t="s">
        <v>107</v>
      </c>
      <c r="F94" s="203" t="s">
        <v>68</v>
      </c>
      <c r="G94" s="203"/>
      <c r="H94" s="90"/>
      <c r="I94" s="90"/>
      <c r="J94" s="188"/>
      <c r="K94" s="81">
        <v>10</v>
      </c>
      <c r="L94" s="81">
        <v>9</v>
      </c>
      <c r="M94" s="81">
        <v>4</v>
      </c>
      <c r="N94" s="91">
        <v>1</v>
      </c>
      <c r="O94" s="92">
        <v>0</v>
      </c>
      <c r="P94" s="93">
        <f>N94+O94</f>
        <v>1</v>
      </c>
      <c r="Q94" s="82">
        <f>IFERROR(P94/M94,"-")</f>
        <v>0.25</v>
      </c>
      <c r="R94" s="81">
        <v>1</v>
      </c>
      <c r="S94" s="81">
        <v>0</v>
      </c>
      <c r="T94" s="82">
        <f>IFERROR(S94/(O94+P94),"-")</f>
        <v>0</v>
      </c>
      <c r="U94" s="182"/>
      <c r="V94" s="84">
        <v>0</v>
      </c>
      <c r="W94" s="82">
        <f>IF(P94=0,"-",V94/P94)</f>
        <v>0</v>
      </c>
      <c r="X94" s="186">
        <v>0</v>
      </c>
      <c r="Y94" s="187">
        <f>IFERROR(X94/P94,"-")</f>
        <v>0</v>
      </c>
      <c r="Z94" s="187" t="str">
        <f>IFERROR(X94/V94,"-")</f>
        <v>-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/>
      <c r="BF94" s="113">
        <f>IF(P94=0,"",IF(BE94=0,"",(BE94/P94)))</f>
        <v>0</v>
      </c>
      <c r="BG94" s="112"/>
      <c r="BH94" s="114" t="str">
        <f>IFERROR(BG94/BE94,"-")</f>
        <v>-</v>
      </c>
      <c r="BI94" s="115"/>
      <c r="BJ94" s="116" t="str">
        <f>IFERROR(BI94/BE94,"-")</f>
        <v>-</v>
      </c>
      <c r="BK94" s="117"/>
      <c r="BL94" s="117"/>
      <c r="BM94" s="117"/>
      <c r="BN94" s="119"/>
      <c r="BO94" s="120">
        <f>IF(P94=0,"",IF(BN94=0,"",(BN94/P94)))</f>
        <v>0</v>
      </c>
      <c r="BP94" s="121"/>
      <c r="BQ94" s="122" t="str">
        <f>IFERROR(BP94/BN94,"-")</f>
        <v>-</v>
      </c>
      <c r="BR94" s="123"/>
      <c r="BS94" s="124" t="str">
        <f>IFERROR(BR94/BN94,"-")</f>
        <v>-</v>
      </c>
      <c r="BT94" s="125"/>
      <c r="BU94" s="125"/>
      <c r="BV94" s="125"/>
      <c r="BW94" s="126">
        <v>1</v>
      </c>
      <c r="BX94" s="127">
        <f>IF(P94=0,"",IF(BW94=0,"",(BW94/P94)))</f>
        <v>1</v>
      </c>
      <c r="BY94" s="128"/>
      <c r="BZ94" s="129">
        <f>IFERROR(BY94/BW94,"-")</f>
        <v>0</v>
      </c>
      <c r="CA94" s="130"/>
      <c r="CB94" s="131">
        <f>IFERROR(CA94/BW94,"-")</f>
        <v>0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0</v>
      </c>
      <c r="CP94" s="141">
        <v>0</v>
      </c>
      <c r="CQ94" s="141"/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30"/>
      <c r="B95" s="87"/>
      <c r="C95" s="88"/>
      <c r="D95" s="88"/>
      <c r="E95" s="88"/>
      <c r="F95" s="89"/>
      <c r="G95" s="90"/>
      <c r="H95" s="90"/>
      <c r="I95" s="90"/>
      <c r="J95" s="192"/>
      <c r="K95" s="34"/>
      <c r="L95" s="34"/>
      <c r="M95" s="31"/>
      <c r="N95" s="23"/>
      <c r="O95" s="23"/>
      <c r="P95" s="23"/>
      <c r="Q95" s="33"/>
      <c r="R95" s="32"/>
      <c r="S95" s="23"/>
      <c r="T95" s="32"/>
      <c r="U95" s="183"/>
      <c r="V95" s="25"/>
      <c r="W95" s="25"/>
      <c r="X95" s="189"/>
      <c r="Y95" s="189"/>
      <c r="Z95" s="189"/>
      <c r="AA95" s="189"/>
      <c r="AB95" s="33"/>
      <c r="AC95" s="59"/>
      <c r="AD95" s="63"/>
      <c r="AE95" s="64"/>
      <c r="AF95" s="63"/>
      <c r="AG95" s="67"/>
      <c r="AH95" s="68"/>
      <c r="AI95" s="69"/>
      <c r="AJ95" s="70"/>
      <c r="AK95" s="70"/>
      <c r="AL95" s="70"/>
      <c r="AM95" s="63"/>
      <c r="AN95" s="64"/>
      <c r="AO95" s="63"/>
      <c r="AP95" s="67"/>
      <c r="AQ95" s="68"/>
      <c r="AR95" s="69"/>
      <c r="AS95" s="70"/>
      <c r="AT95" s="70"/>
      <c r="AU95" s="70"/>
      <c r="AV95" s="63"/>
      <c r="AW95" s="64"/>
      <c r="AX95" s="63"/>
      <c r="AY95" s="67"/>
      <c r="AZ95" s="68"/>
      <c r="BA95" s="69"/>
      <c r="BB95" s="70"/>
      <c r="BC95" s="70"/>
      <c r="BD95" s="70"/>
      <c r="BE95" s="63"/>
      <c r="BF95" s="64"/>
      <c r="BG95" s="63"/>
      <c r="BH95" s="67"/>
      <c r="BI95" s="68"/>
      <c r="BJ95" s="69"/>
      <c r="BK95" s="70"/>
      <c r="BL95" s="70"/>
      <c r="BM95" s="70"/>
      <c r="BN95" s="65"/>
      <c r="BO95" s="66"/>
      <c r="BP95" s="63"/>
      <c r="BQ95" s="67"/>
      <c r="BR95" s="68"/>
      <c r="BS95" s="69"/>
      <c r="BT95" s="70"/>
      <c r="BU95" s="70"/>
      <c r="BV95" s="70"/>
      <c r="BW95" s="65"/>
      <c r="BX95" s="66"/>
      <c r="BY95" s="63"/>
      <c r="BZ95" s="67"/>
      <c r="CA95" s="68"/>
      <c r="CB95" s="69"/>
      <c r="CC95" s="70"/>
      <c r="CD95" s="70"/>
      <c r="CE95" s="70"/>
      <c r="CF95" s="65"/>
      <c r="CG95" s="66"/>
      <c r="CH95" s="63"/>
      <c r="CI95" s="67"/>
      <c r="CJ95" s="68"/>
      <c r="CK95" s="69"/>
      <c r="CL95" s="70"/>
      <c r="CM95" s="70"/>
      <c r="CN95" s="70"/>
      <c r="CO95" s="71"/>
      <c r="CP95" s="68"/>
      <c r="CQ95" s="68"/>
      <c r="CR95" s="68"/>
      <c r="CS95" s="72"/>
    </row>
    <row r="96" spans="1:98">
      <c r="A96" s="30"/>
      <c r="B96" s="37"/>
      <c r="C96" s="21"/>
      <c r="D96" s="21"/>
      <c r="E96" s="21"/>
      <c r="F96" s="22"/>
      <c r="G96" s="36"/>
      <c r="H96" s="36"/>
      <c r="I96" s="75"/>
      <c r="J96" s="193"/>
      <c r="K96" s="34"/>
      <c r="L96" s="34"/>
      <c r="M96" s="31"/>
      <c r="N96" s="23"/>
      <c r="O96" s="23"/>
      <c r="P96" s="23"/>
      <c r="Q96" s="33"/>
      <c r="R96" s="32"/>
      <c r="S96" s="23"/>
      <c r="T96" s="32"/>
      <c r="U96" s="183"/>
      <c r="V96" s="25"/>
      <c r="W96" s="25"/>
      <c r="X96" s="189"/>
      <c r="Y96" s="189"/>
      <c r="Z96" s="189"/>
      <c r="AA96" s="189"/>
      <c r="AB96" s="33"/>
      <c r="AC96" s="61"/>
      <c r="AD96" s="63"/>
      <c r="AE96" s="64"/>
      <c r="AF96" s="63"/>
      <c r="AG96" s="67"/>
      <c r="AH96" s="68"/>
      <c r="AI96" s="69"/>
      <c r="AJ96" s="70"/>
      <c r="AK96" s="70"/>
      <c r="AL96" s="70"/>
      <c r="AM96" s="63"/>
      <c r="AN96" s="64"/>
      <c r="AO96" s="63"/>
      <c r="AP96" s="67"/>
      <c r="AQ96" s="68"/>
      <c r="AR96" s="69"/>
      <c r="AS96" s="70"/>
      <c r="AT96" s="70"/>
      <c r="AU96" s="70"/>
      <c r="AV96" s="63"/>
      <c r="AW96" s="64"/>
      <c r="AX96" s="63"/>
      <c r="AY96" s="67"/>
      <c r="AZ96" s="68"/>
      <c r="BA96" s="69"/>
      <c r="BB96" s="70"/>
      <c r="BC96" s="70"/>
      <c r="BD96" s="70"/>
      <c r="BE96" s="63"/>
      <c r="BF96" s="64"/>
      <c r="BG96" s="63"/>
      <c r="BH96" s="67"/>
      <c r="BI96" s="68"/>
      <c r="BJ96" s="69"/>
      <c r="BK96" s="70"/>
      <c r="BL96" s="70"/>
      <c r="BM96" s="70"/>
      <c r="BN96" s="65"/>
      <c r="BO96" s="66"/>
      <c r="BP96" s="63"/>
      <c r="BQ96" s="67"/>
      <c r="BR96" s="68"/>
      <c r="BS96" s="69"/>
      <c r="BT96" s="70"/>
      <c r="BU96" s="70"/>
      <c r="BV96" s="70"/>
      <c r="BW96" s="65"/>
      <c r="BX96" s="66"/>
      <c r="BY96" s="63"/>
      <c r="BZ96" s="67"/>
      <c r="CA96" s="68"/>
      <c r="CB96" s="69"/>
      <c r="CC96" s="70"/>
      <c r="CD96" s="70"/>
      <c r="CE96" s="70"/>
      <c r="CF96" s="65"/>
      <c r="CG96" s="66"/>
      <c r="CH96" s="63"/>
      <c r="CI96" s="67"/>
      <c r="CJ96" s="68"/>
      <c r="CK96" s="69"/>
      <c r="CL96" s="70"/>
      <c r="CM96" s="70"/>
      <c r="CN96" s="70"/>
      <c r="CO96" s="71"/>
      <c r="CP96" s="68"/>
      <c r="CQ96" s="68"/>
      <c r="CR96" s="68"/>
      <c r="CS96" s="72"/>
    </row>
    <row r="97" spans="1:98">
      <c r="A97" s="19">
        <f>AB97</f>
        <v>0.26507428571429</v>
      </c>
      <c r="B97" s="39"/>
      <c r="C97" s="39"/>
      <c r="D97" s="39"/>
      <c r="E97" s="39"/>
      <c r="F97" s="39"/>
      <c r="G97" s="40" t="s">
        <v>249</v>
      </c>
      <c r="H97" s="40"/>
      <c r="I97" s="40"/>
      <c r="J97" s="190">
        <f>SUM(J6:J96)</f>
        <v>3500000</v>
      </c>
      <c r="K97" s="41">
        <f>SUM(K6:K96)</f>
        <v>619</v>
      </c>
      <c r="L97" s="41">
        <f>SUM(L6:L96)</f>
        <v>374</v>
      </c>
      <c r="M97" s="41">
        <f>SUM(M6:M96)</f>
        <v>412</v>
      </c>
      <c r="N97" s="41">
        <f>SUM(N6:N96)</f>
        <v>263</v>
      </c>
      <c r="O97" s="41">
        <f>SUM(O6:O96)</f>
        <v>1</v>
      </c>
      <c r="P97" s="41">
        <f>SUM(P6:P96)</f>
        <v>264</v>
      </c>
      <c r="Q97" s="42">
        <f>IFERROR(P97/M97,"-")</f>
        <v>0.64077669902913</v>
      </c>
      <c r="R97" s="78">
        <f>SUM(R6:R96)</f>
        <v>18</v>
      </c>
      <c r="S97" s="78">
        <f>SUM(S6:S96)</f>
        <v>39</v>
      </c>
      <c r="T97" s="42">
        <f>IFERROR(R97/P97,"-")</f>
        <v>0.068181818181818</v>
      </c>
      <c r="U97" s="184">
        <f>IFERROR(J97/P97,"-")</f>
        <v>13257.575757576</v>
      </c>
      <c r="V97" s="44">
        <f>SUM(V6:V96)</f>
        <v>24</v>
      </c>
      <c r="W97" s="42">
        <f>IFERROR(V97/P97,"-")</f>
        <v>0.090909090909091</v>
      </c>
      <c r="X97" s="190">
        <f>SUM(X6:X96)</f>
        <v>927760</v>
      </c>
      <c r="Y97" s="190">
        <f>IFERROR(X97/P97,"-")</f>
        <v>3514.2424242424</v>
      </c>
      <c r="Z97" s="190">
        <f>IFERROR(X97/V97,"-")</f>
        <v>38656.666666667</v>
      </c>
      <c r="AA97" s="190">
        <f>X97-J97</f>
        <v>-2572240</v>
      </c>
      <c r="AB97" s="47">
        <f>X97/J97</f>
        <v>0.26507428571429</v>
      </c>
      <c r="AC97" s="60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50"/>
    <mergeCell ref="J43:J50"/>
    <mergeCell ref="U43:U50"/>
    <mergeCell ref="AA43:AA50"/>
    <mergeCell ref="AB43:AB50"/>
    <mergeCell ref="A51:A55"/>
    <mergeCell ref="J51:J55"/>
    <mergeCell ref="U51:U55"/>
    <mergeCell ref="AA51:AA55"/>
    <mergeCell ref="AB51:AB55"/>
    <mergeCell ref="A56:A60"/>
    <mergeCell ref="J56:J60"/>
    <mergeCell ref="U56:U60"/>
    <mergeCell ref="AA56:AA60"/>
    <mergeCell ref="AB56:AB60"/>
    <mergeCell ref="A61:A64"/>
    <mergeCell ref="J61:J64"/>
    <mergeCell ref="U61:U64"/>
    <mergeCell ref="AA61:AA64"/>
    <mergeCell ref="AB61:AB64"/>
    <mergeCell ref="A65:A76"/>
    <mergeCell ref="J65:J76"/>
    <mergeCell ref="U65:U76"/>
    <mergeCell ref="AA65:AA76"/>
    <mergeCell ref="AB65:AB76"/>
    <mergeCell ref="A77:A90"/>
    <mergeCell ref="J77:J90"/>
    <mergeCell ref="U77:U90"/>
    <mergeCell ref="AA77:AA90"/>
    <mergeCell ref="AB77:AB90"/>
    <mergeCell ref="A91:A92"/>
    <mergeCell ref="J91:J92"/>
    <mergeCell ref="U91:U92"/>
    <mergeCell ref="AA91:AA92"/>
    <mergeCell ref="AB91:AB92"/>
    <mergeCell ref="A93:A94"/>
    <mergeCell ref="J93:J94"/>
    <mergeCell ref="U93:U94"/>
    <mergeCell ref="AA93:AA94"/>
    <mergeCell ref="AB93:AB9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