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<sst xmlns="http://schemas.openxmlformats.org/spreadsheetml/2006/main" uniqueCount="245">
  <si>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</si>
  <si>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</si>
  <si>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</si>
  <si>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</si>
  <si>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</si>
  <si>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</si>
  <si>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</si>
  <si>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</si>
  <si>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</si>
  <si>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</si>
  <si>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</si>
  <si>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</si>
  <si>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</si>
  <si>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</si>
  <si>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</si>
  <si>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</si>
  <si>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</si>
  <si>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</si>
  <si>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</si>
  <si>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</si>
  <si>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</si>
  <si>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</si>
  <si>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</si>
  <si>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</si>
  <si>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</si>
  <si>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03月</t>
  </si>
  <si>
    <t>ヘスティア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</si>
  <si>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</si>
  <si>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</si>
  <si>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</si>
  <si>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</si>
  <si>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</si>
  <si>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</si>
  <si>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</si>
  <si>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</si>
  <si>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</si>
  <si>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</si>
  <si>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</si>
  <si>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</si>
  <si>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</si>
  <si>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</si>
  <si>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</si>
  <si>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</si>
  <si>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</si>
  <si>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</si>
  <si>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</si>
  <si>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</si>
  <si>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</si>
  <si>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</si>
  <si>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</si>
  <si>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</si>
  <si>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</si>
  <si>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</si>
  <si>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</si>
  <si>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</si>
  <si>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</si>
  <si>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</si>
  <si>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</si>
  <si>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</si>
  <si>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</si>
  <si>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</si>
  <si>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ln_ink761</t>
  </si>
  <si>
    <t>右女9版(ヘスティア)(LINEver)（晶エリー）</t>
  </si>
  <si>
    <t>白髪まじりの男性に出会いたい女性がLINEを待ってる</t>
  </si>
  <si>
    <t>line</t>
  </si>
  <si>
    <t>サンスポ関東</t>
  </si>
  <si>
    <t>全5段つかみ15段</t>
  </si>
  <si>
    <t>1～15日</t>
  </si>
  <si>
    <t>ic3757</t>
  </si>
  <si>
    <t>空電</t>
  </si>
  <si>
    <t>ln_ink762</t>
  </si>
  <si>
    <t>半5段つかみ15段</t>
  </si>
  <si>
    <t>ic3758</t>
  </si>
  <si>
    <t>ln_ink763</t>
  </si>
  <si>
    <t>老人ホーム版(LINEver)（高宮菜々子）</t>
  </si>
  <si>
    <t>LINEで出会いリクルート80歳まで応募可</t>
  </si>
  <si>
    <t>16～31日</t>
  </si>
  <si>
    <t>ic3759</t>
  </si>
  <si>
    <t>ln_ink764</t>
  </si>
  <si>
    <t>ic3760</t>
  </si>
  <si>
    <t>ln_ink765</t>
  </si>
  <si>
    <t>サンスポ関西</t>
  </si>
  <si>
    <t>ic3761</t>
  </si>
  <si>
    <t>ln_ink766</t>
  </si>
  <si>
    <t>ic3762</t>
  </si>
  <si>
    <t>ln_ink767</t>
  </si>
  <si>
    <t>ic3763</t>
  </si>
  <si>
    <t>ln_ink768</t>
  </si>
  <si>
    <t>ic3764</t>
  </si>
  <si>
    <t>ln_ink769</t>
  </si>
  <si>
    <t>デリヘル版3(LINEver)（高宮菜々子）</t>
  </si>
  <si>
    <t>LINEで出会いお手伝い70歳代男性</t>
  </si>
  <si>
    <t>デイリースポーツ関西</t>
  </si>
  <si>
    <t>全5段・半5段つかみスライド</t>
  </si>
  <si>
    <t>3/1～</t>
  </si>
  <si>
    <t>ic3765</t>
  </si>
  <si>
    <t>新書籍版2（晶エリー）</t>
  </si>
  <si>
    <t>70歳までの出会いお手伝い</t>
  </si>
  <si>
    <t>lp07</t>
  </si>
  <si>
    <t>ln_ink770</t>
  </si>
  <si>
    <t>老人ホーム版(LINEver)（--）</t>
  </si>
  <si>
    <t>お相手待ちの女性が出ました(LINEver)</t>
  </si>
  <si>
    <t>ln_ink771</t>
  </si>
  <si>
    <t>雑誌版SPA(LINEver)（藤井レイラ）</t>
  </si>
  <si>
    <t>マカより効果的エロい熟女が誘ってくる魅力的なサイト</t>
  </si>
  <si>
    <t>ln_ink772</t>
  </si>
  <si>
    <t>枯れ専女子版（LINEver)（藤井レイラ）</t>
  </si>
  <si>
    <t>日本の出会い系番付第1位に推薦します</t>
  </si>
  <si>
    <t>ic3766</t>
  </si>
  <si>
    <t>(空電共通)</t>
  </si>
  <si>
    <t>ln_ink773</t>
  </si>
  <si>
    <t>東スポ</t>
  </si>
  <si>
    <t>4C終面全5段</t>
  </si>
  <si>
    <t>3月12日(火)</t>
  </si>
  <si>
    <t>ln_ink774</t>
  </si>
  <si>
    <t>女優大版１(LINEver)（藤井レイラ）</t>
  </si>
  <si>
    <t>出会い探しは</t>
  </si>
  <si>
    <t>中京スポーツ</t>
  </si>
  <si>
    <t>ln_ink775</t>
  </si>
  <si>
    <t>大スポ</t>
  </si>
  <si>
    <t>ln_ink776</t>
  </si>
  <si>
    <t>再婚&amp;理解者版(LINEver)（晶エリー）</t>
  </si>
  <si>
    <t>再婚&amp;理解者(LINEver)</t>
  </si>
  <si>
    <t>九スポ</t>
  </si>
  <si>
    <t>3月09日(土)</t>
  </si>
  <si>
    <t>ic3767</t>
  </si>
  <si>
    <t>空電 (共通)</t>
  </si>
  <si>
    <t>ln_ink777</t>
  </si>
  <si>
    <t>ダラメナシ会話版(LINEver)（藤井レイラ）</t>
  </si>
  <si>
    <t>匿名だから女性が積極的</t>
  </si>
  <si>
    <t>3月26日(火)</t>
  </si>
  <si>
    <t>ic3768</t>
  </si>
  <si>
    <t>デリヘル版3（高宮菜々子）</t>
  </si>
  <si>
    <t>ln_ink778</t>
  </si>
  <si>
    <t>雑誌版SPA(LINEver)（晶エリー）</t>
  </si>
  <si>
    <t>え?LINEでこんなに出会えんのダメ元で始めたはずが</t>
  </si>
  <si>
    <t>ln_ink779</t>
  </si>
  <si>
    <t>3月20日(水)</t>
  </si>
  <si>
    <t>ic3769</t>
  </si>
  <si>
    <t>ln_ink780</t>
  </si>
  <si>
    <t>スポニチ関東</t>
  </si>
  <si>
    <t>半2段つかみ20段保証</t>
  </si>
  <si>
    <t>20段保証</t>
  </si>
  <si>
    <t>ln_ink781</t>
  </si>
  <si>
    <t>グラフ版(LINEver)（高宮菜々子）</t>
  </si>
  <si>
    <t>LINE交換の成功率が高い</t>
  </si>
  <si>
    <t>ln_ink782</t>
  </si>
  <si>
    <t>看板案内版(LINEver)（晶エリー）</t>
  </si>
  <si>
    <t>美しい熟女との出会いまでここから約3分(LINEver)</t>
  </si>
  <si>
    <t>ln_ink783</t>
  </si>
  <si>
    <t>ic3770</t>
  </si>
  <si>
    <t>ln_ink784</t>
  </si>
  <si>
    <t>精力剤版(LINEver)（藤井レイラ）</t>
  </si>
  <si>
    <t>50代でもグイグイ</t>
  </si>
  <si>
    <t>ニッカン西部</t>
  </si>
  <si>
    <t>1～10日</t>
  </si>
  <si>
    <t>ln_ink785</t>
  </si>
  <si>
    <t>11～20日</t>
  </si>
  <si>
    <t>ln_ink807</t>
  </si>
  <si>
    <t>電話orライン(LINE)（--）</t>
  </si>
  <si>
    <t>50歳あなたはどちらのタイプ</t>
  </si>
  <si>
    <t>21～31日</t>
  </si>
  <si>
    <t>ic3772</t>
  </si>
  <si>
    <t>ln_ink786</t>
  </si>
  <si>
    <t>スポーツ報知関西　1回目</t>
  </si>
  <si>
    <t>4C終面雑報</t>
  </si>
  <si>
    <t>3月02日(土)</t>
  </si>
  <si>
    <t>ln_ink787</t>
  </si>
  <si>
    <t>スポーツ報知関西　2回目</t>
  </si>
  <si>
    <t>3月03日(日)</t>
  </si>
  <si>
    <t>ln_ink788</t>
  </si>
  <si>
    <t>旧デイリー版(LINEver)（高宮菜々子）</t>
  </si>
  <si>
    <t>上目遣いの熟女に酔いしれる(LINEver)</t>
  </si>
  <si>
    <t>スポーツ報知関西　3回目</t>
  </si>
  <si>
    <t>3月05日(火)</t>
  </si>
  <si>
    <t>ln_ink789</t>
  </si>
  <si>
    <t>スポーツ報知関西　4回目</t>
  </si>
  <si>
    <t>3月07日(木)</t>
  </si>
  <si>
    <t>ln_ink790</t>
  </si>
  <si>
    <t>スポーツ報知関西　5回目</t>
  </si>
  <si>
    <t>3月08日(金)</t>
  </si>
  <si>
    <t>ln_ink791</t>
  </si>
  <si>
    <t>スポーツ報知関西　6回目</t>
  </si>
  <si>
    <t>ln_ink792</t>
  </si>
  <si>
    <t>スポーツ報知関西　7回目</t>
  </si>
  <si>
    <t>ln_ink793</t>
  </si>
  <si>
    <t>スポーツ報知関西　8回目</t>
  </si>
  <si>
    <t>ln_ink794</t>
  </si>
  <si>
    <t>スポーツ報知関西　9回目</t>
  </si>
  <si>
    <t>ln_ink795</t>
  </si>
  <si>
    <t>スポーツ報知関西　10回目</t>
  </si>
  <si>
    <t>ln_ink796</t>
  </si>
  <si>
    <t>スポーツ報知関西　11回目</t>
  </si>
  <si>
    <t>ln_ink797</t>
  </si>
  <si>
    <t>スポーツ報知関西　12回目</t>
  </si>
  <si>
    <t>ic3773</t>
  </si>
  <si>
    <t>雑誌版SPA（藤井レイラ）</t>
  </si>
  <si>
    <t>スポーツ報知関西　13回目</t>
  </si>
  <si>
    <t>ic3774</t>
  </si>
  <si>
    <t>共通</t>
  </si>
  <si>
    <t>ln_ink798</t>
  </si>
  <si>
    <t>老人ホーム版(LINEver)（晶エリー）</t>
  </si>
  <si>
    <t>スポニチ関西</t>
  </si>
  <si>
    <t>全5段</t>
  </si>
  <si>
    <t>3月17日(日)</t>
  </si>
  <si>
    <t>ic3775</t>
  </si>
  <si>
    <t>ln_ink799</t>
  </si>
  <si>
    <t>右女9版(ヘスティア)(LINEver)（高宮菜々子）</t>
  </si>
  <si>
    <t>学生いませんギャルもいません熟女熟女熟女熟女(LINEver)</t>
  </si>
  <si>
    <t>3月30日(土)</t>
  </si>
  <si>
    <t>ic3776</t>
  </si>
  <si>
    <t>ln_ink800</t>
  </si>
  <si>
    <t>ランキング版(LINEver)（複数）</t>
  </si>
  <si>
    <t>月間逆指名ランキング</t>
  </si>
  <si>
    <t>1C終面全5段</t>
  </si>
  <si>
    <t>ic3777</t>
  </si>
  <si>
    <t>ln_ink801</t>
  </si>
  <si>
    <t>ic3778</t>
  </si>
  <si>
    <t>ln_ink802</t>
  </si>
  <si>
    <t>男性募集版(LINEver)（高宮菜々子）</t>
  </si>
  <si>
    <t>50代以上の男性大募集(LINEver)</t>
  </si>
  <si>
    <t>スポーツ報知関東</t>
  </si>
  <si>
    <t>ic3779</t>
  </si>
  <si>
    <t>ln_ink803</t>
  </si>
  <si>
    <t>ic3780</t>
  </si>
  <si>
    <t>ln_ink804</t>
  </si>
  <si>
    <t>3月04日(月)</t>
  </si>
  <si>
    <t>ic3781</t>
  </si>
  <si>
    <t>ln_ink805</t>
  </si>
  <si>
    <t>3月15日(金)</t>
  </si>
  <si>
    <t>ic3782</t>
  </si>
  <si>
    <t>ln_ink806</t>
  </si>
  <si>
    <t>3月19日(火)</t>
  </si>
  <si>
    <t>ic3784</t>
  </si>
  <si>
    <t>新聞 TOTAL</t>
  </si>
  <si>
    <t>●雑誌 広告</t>
  </si>
  <si>
    <t>ln_ink760</t>
  </si>
  <si>
    <t>日本ジャーナル出版</t>
  </si>
  <si>
    <t>他は見ちゃダメ(LINEver)（晶エリー）</t>
  </si>
  <si>
    <t>エロい熟女が男を誘ってくる</t>
  </si>
  <si>
    <t>週刊実話ザ・タブー</t>
  </si>
  <si>
    <t>表4</t>
  </si>
  <si>
    <t>3月28日(木)</t>
  </si>
  <si>
    <t>za254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</si>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</sst>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73</v>
      </c>
      <c r="D6" s="195">
        <v>2560000</v>
      </c>
      <c r="E6" s="81">
        <v>458</v>
      </c>
      <c r="F6" s="81">
        <v>261</v>
      </c>
      <c r="G6" s="81">
        <v>208</v>
      </c>
      <c r="H6" s="91">
        <v>246</v>
      </c>
      <c r="I6" s="92">
        <v>0</v>
      </c>
      <c r="J6" s="145">
        <f>H6+I6</f>
        <v>246</v>
      </c>
      <c r="K6" s="82">
        <f>IFERROR(J6/G6,"-")</f>
        <v>1.1826923076923</v>
      </c>
      <c r="L6" s="81">
        <v>16</v>
      </c>
      <c r="M6" s="81">
        <v>36</v>
      </c>
      <c r="N6" s="82">
        <f>IFERROR(L6/J6,"-")</f>
        <v>0.065040650406504</v>
      </c>
      <c r="O6" s="83">
        <f>IFERROR(D6/J6,"-")</f>
        <v>10406.504065041</v>
      </c>
      <c r="P6" s="84">
        <v>30</v>
      </c>
      <c r="Q6" s="82">
        <f>IFERROR(P6/J6,"-")</f>
        <v>0.1219512195122</v>
      </c>
      <c r="R6" s="200">
        <v>1503801</v>
      </c>
      <c r="S6" s="201">
        <f>IFERROR(R6/J6,"-")</f>
        <v>6113.012195122</v>
      </c>
      <c r="T6" s="201">
        <f>IFERROR(R6/P6,"-")</f>
        <v>50126.7</v>
      </c>
      <c r="U6" s="195">
        <f>IFERROR(R6-D6,"-")</f>
        <v>-1056199</v>
      </c>
      <c r="V6" s="85">
        <f>R6/D6</f>
        <v>0.587422265625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140000</v>
      </c>
      <c r="E7" s="81">
        <v>36</v>
      </c>
      <c r="F7" s="81">
        <v>19</v>
      </c>
      <c r="G7" s="81">
        <v>21</v>
      </c>
      <c r="H7" s="91">
        <v>25</v>
      </c>
      <c r="I7" s="92">
        <v>0</v>
      </c>
      <c r="J7" s="145">
        <f>H7+I7</f>
        <v>25</v>
      </c>
      <c r="K7" s="82">
        <f>IFERROR(J7/G7,"-")</f>
        <v>1.1904761904762</v>
      </c>
      <c r="L7" s="81">
        <v>2</v>
      </c>
      <c r="M7" s="81">
        <v>3</v>
      </c>
      <c r="N7" s="82">
        <f>IFERROR(L7/J7,"-")</f>
        <v>0.08</v>
      </c>
      <c r="O7" s="83">
        <f>IFERROR(D7/J7,"-")</f>
        <v>5600</v>
      </c>
      <c r="P7" s="84">
        <v>2</v>
      </c>
      <c r="Q7" s="82">
        <f>IFERROR(P7/J7,"-")</f>
        <v>0.08</v>
      </c>
      <c r="R7" s="200">
        <v>203000</v>
      </c>
      <c r="S7" s="201">
        <f>IFERROR(R7/J7,"-")</f>
        <v>8120</v>
      </c>
      <c r="T7" s="201">
        <f>IFERROR(R7/P7,"-")</f>
        <v>101500</v>
      </c>
      <c r="U7" s="195">
        <f>IFERROR(R7-D7,"-")</f>
        <v>63000</v>
      </c>
      <c r="V7" s="85">
        <f>R7/D7</f>
        <v>1.45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2700000</v>
      </c>
      <c r="E10" s="41">
        <f>SUM(E6:E8)</f>
        <v>494</v>
      </c>
      <c r="F10" s="41">
        <f>SUM(F6:F8)</f>
        <v>280</v>
      </c>
      <c r="G10" s="41">
        <f>SUM(G6:G8)</f>
        <v>229</v>
      </c>
      <c r="H10" s="41">
        <f>SUM(H6:H8)</f>
        <v>271</v>
      </c>
      <c r="I10" s="41">
        <f>SUM(I6:I8)</f>
        <v>0</v>
      </c>
      <c r="J10" s="41">
        <f>SUM(J6:J8)</f>
        <v>271</v>
      </c>
      <c r="K10" s="42">
        <f>IFERROR(J10/G10,"-")</f>
        <v>1.1834061135371</v>
      </c>
      <c r="L10" s="78">
        <f>SUM(L6:L8)</f>
        <v>18</v>
      </c>
      <c r="M10" s="78">
        <f>SUM(M6:M8)</f>
        <v>39</v>
      </c>
      <c r="N10" s="42">
        <f>IFERROR(L10/J10,"-")</f>
        <v>0.066420664206642</v>
      </c>
      <c r="O10" s="43">
        <f>IFERROR(D10/J10,"-")</f>
        <v>9963.0996309963</v>
      </c>
      <c r="P10" s="44">
        <f>SUM(P6:P8)</f>
        <v>32</v>
      </c>
      <c r="Q10" s="42">
        <f>IFERROR(P10/J10,"-")</f>
        <v>0.11808118081181</v>
      </c>
      <c r="R10" s="45">
        <f>SUM(R6:R8)</f>
        <v>1706801</v>
      </c>
      <c r="S10" s="45">
        <f>IFERROR(R10/J10,"-")</f>
        <v>6298.1586715867</v>
      </c>
      <c r="T10" s="45">
        <f>IFERROR(R10/P10,"-")</f>
        <v>53337.53125</v>
      </c>
      <c r="U10" s="46">
        <f>SUM(U6:U8)</f>
        <v>-993199</v>
      </c>
      <c r="V10" s="47">
        <f>IFERROR(R10/D10,"-")</f>
        <v>0.63214851851852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1.1764735294118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340000</v>
      </c>
      <c r="K6" s="81">
        <v>0</v>
      </c>
      <c r="L6" s="81">
        <v>0</v>
      </c>
      <c r="M6" s="81">
        <v>0</v>
      </c>
      <c r="N6" s="91">
        <v>6</v>
      </c>
      <c r="O6" s="92">
        <v>0</v>
      </c>
      <c r="P6" s="93">
        <f>N6+O6</f>
        <v>6</v>
      </c>
      <c r="Q6" s="82" t="str">
        <f>IFERROR(P6/M6,"-")</f>
        <v>-</v>
      </c>
      <c r="R6" s="81">
        <v>0</v>
      </c>
      <c r="S6" s="81">
        <v>1</v>
      </c>
      <c r="T6" s="82">
        <f>IFERROR(S6/(O6+P6),"-")</f>
        <v>0.16666666666667</v>
      </c>
      <c r="U6" s="182">
        <f>IFERROR(J6/SUM(P6:P21),"-")</f>
        <v>7083.3333333333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SUM(X6:X21)-SUM(J6:J21)</f>
        <v>60001</v>
      </c>
      <c r="AB6" s="85">
        <f>SUM(X6:X21)/SUM(J6:J21)</f>
        <v>1.1764735294118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2</v>
      </c>
      <c r="BF6" s="113">
        <f>IF(P6=0,"",IF(BE6=0,"",(BE6/P6)))</f>
        <v>0.33333333333333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>
        <v>3</v>
      </c>
      <c r="BX6" s="127">
        <f>IF(P6=0,"",IF(BW6=0,"",(BW6/P6)))</f>
        <v>0.5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0.16666666666667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36</v>
      </c>
      <c r="L7" s="81">
        <v>16</v>
      </c>
      <c r="M7" s="81">
        <v>3</v>
      </c>
      <c r="N7" s="91">
        <v>1</v>
      </c>
      <c r="O7" s="92">
        <v>0</v>
      </c>
      <c r="P7" s="93">
        <f>N7+O7</f>
        <v>1</v>
      </c>
      <c r="Q7" s="82">
        <f>IFERROR(P7/M7,"-")</f>
        <v>0.33333333333333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1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65</v>
      </c>
      <c r="H8" s="90" t="s">
        <v>71</v>
      </c>
      <c r="I8" s="90"/>
      <c r="J8" s="188"/>
      <c r="K8" s="81">
        <v>0</v>
      </c>
      <c r="L8" s="81">
        <v>0</v>
      </c>
      <c r="M8" s="81">
        <v>0</v>
      </c>
      <c r="N8" s="91">
        <v>0</v>
      </c>
      <c r="O8" s="92">
        <v>0</v>
      </c>
      <c r="P8" s="93">
        <f>N8+O8</f>
        <v>0</v>
      </c>
      <c r="Q8" s="82" t="str">
        <f>IFERROR(P8/M8,"-")</f>
        <v>-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69</v>
      </c>
      <c r="G9" s="203"/>
      <c r="H9" s="90"/>
      <c r="I9" s="90"/>
      <c r="J9" s="188"/>
      <c r="K9" s="81">
        <v>0</v>
      </c>
      <c r="L9" s="81">
        <v>0</v>
      </c>
      <c r="M9" s="81">
        <v>0</v>
      </c>
      <c r="N9" s="91">
        <v>0</v>
      </c>
      <c r="O9" s="92">
        <v>0</v>
      </c>
      <c r="P9" s="93">
        <f>N9+O9</f>
        <v>0</v>
      </c>
      <c r="Q9" s="82" t="str">
        <f>IFERROR(P9/M9,"-")</f>
        <v>-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73</v>
      </c>
      <c r="C10" s="203"/>
      <c r="D10" s="203" t="s">
        <v>74</v>
      </c>
      <c r="E10" s="203" t="s">
        <v>75</v>
      </c>
      <c r="F10" s="203" t="s">
        <v>64</v>
      </c>
      <c r="G10" s="203" t="s">
        <v>65</v>
      </c>
      <c r="H10" s="90" t="s">
        <v>66</v>
      </c>
      <c r="I10" s="90" t="s">
        <v>76</v>
      </c>
      <c r="J10" s="188"/>
      <c r="K10" s="81">
        <v>0</v>
      </c>
      <c r="L10" s="81">
        <v>0</v>
      </c>
      <c r="M10" s="81">
        <v>0</v>
      </c>
      <c r="N10" s="91">
        <v>3</v>
      </c>
      <c r="O10" s="92">
        <v>0</v>
      </c>
      <c r="P10" s="93">
        <f>N10+O10</f>
        <v>3</v>
      </c>
      <c r="Q10" s="82" t="str">
        <f>IFERROR(P10/M10,"-")</f>
        <v>-</v>
      </c>
      <c r="R10" s="81">
        <v>0</v>
      </c>
      <c r="S10" s="81">
        <v>0</v>
      </c>
      <c r="T10" s="82">
        <f>IFERROR(S10/(O10+P10),"-")</f>
        <v>0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0.33333333333333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1</v>
      </c>
      <c r="BO10" s="120">
        <f>IF(P10=0,"",IF(BN10=0,"",(BN10/P10)))</f>
        <v>0.33333333333333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1</v>
      </c>
      <c r="BX10" s="127">
        <f>IF(P10=0,"",IF(BW10=0,"",(BW10/P10)))</f>
        <v>0.33333333333333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77</v>
      </c>
      <c r="C11" s="203"/>
      <c r="D11" s="203" t="s">
        <v>74</v>
      </c>
      <c r="E11" s="203" t="s">
        <v>75</v>
      </c>
      <c r="F11" s="203" t="s">
        <v>69</v>
      </c>
      <c r="G11" s="203"/>
      <c r="H11" s="90"/>
      <c r="I11" s="90"/>
      <c r="J11" s="188"/>
      <c r="K11" s="81">
        <v>18</v>
      </c>
      <c r="L11" s="81">
        <v>9</v>
      </c>
      <c r="M11" s="81">
        <v>13</v>
      </c>
      <c r="N11" s="91">
        <v>3</v>
      </c>
      <c r="O11" s="92">
        <v>0</v>
      </c>
      <c r="P11" s="93">
        <f>N11+O11</f>
        <v>3</v>
      </c>
      <c r="Q11" s="82">
        <f>IFERROR(P11/M11,"-")</f>
        <v>0.23076923076923</v>
      </c>
      <c r="R11" s="81">
        <v>0</v>
      </c>
      <c r="S11" s="81">
        <v>0</v>
      </c>
      <c r="T11" s="82">
        <f>IFERROR(S11/(O11+P11),"-")</f>
        <v>0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1</v>
      </c>
      <c r="BO11" s="120">
        <f>IF(P11=0,"",IF(BN11=0,"",(BN11/P11)))</f>
        <v>0.33333333333333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0.33333333333333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1</v>
      </c>
      <c r="CG11" s="134">
        <f>IF(P11=0,"",IF(CF11=0,"",(CF11/P11)))</f>
        <v>0.33333333333333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78</v>
      </c>
      <c r="C12" s="203"/>
      <c r="D12" s="203" t="s">
        <v>74</v>
      </c>
      <c r="E12" s="203" t="s">
        <v>75</v>
      </c>
      <c r="F12" s="203" t="s">
        <v>64</v>
      </c>
      <c r="G12" s="203" t="s">
        <v>65</v>
      </c>
      <c r="H12" s="90" t="s">
        <v>71</v>
      </c>
      <c r="I12" s="90"/>
      <c r="J12" s="188"/>
      <c r="K12" s="81">
        <v>0</v>
      </c>
      <c r="L12" s="81">
        <v>0</v>
      </c>
      <c r="M12" s="81">
        <v>0</v>
      </c>
      <c r="N12" s="91">
        <v>0</v>
      </c>
      <c r="O12" s="92">
        <v>0</v>
      </c>
      <c r="P12" s="93">
        <f>N12+O12</f>
        <v>0</v>
      </c>
      <c r="Q12" s="82" t="str">
        <f>IFERROR(P12/M12,"-")</f>
        <v>-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79</v>
      </c>
      <c r="C13" s="203"/>
      <c r="D13" s="203" t="s">
        <v>74</v>
      </c>
      <c r="E13" s="203" t="s">
        <v>75</v>
      </c>
      <c r="F13" s="203" t="s">
        <v>69</v>
      </c>
      <c r="G13" s="203"/>
      <c r="H13" s="90"/>
      <c r="I13" s="90"/>
      <c r="J13" s="188"/>
      <c r="K13" s="81">
        <v>0</v>
      </c>
      <c r="L13" s="81">
        <v>0</v>
      </c>
      <c r="M13" s="81">
        <v>0</v>
      </c>
      <c r="N13" s="91">
        <v>0</v>
      </c>
      <c r="O13" s="92">
        <v>0</v>
      </c>
      <c r="P13" s="93">
        <f>N13+O13</f>
        <v>0</v>
      </c>
      <c r="Q13" s="82" t="str">
        <f>IFERROR(P13/M13,"-")</f>
        <v>-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80</v>
      </c>
      <c r="C14" s="203"/>
      <c r="D14" s="203" t="s">
        <v>62</v>
      </c>
      <c r="E14" s="203" t="s">
        <v>63</v>
      </c>
      <c r="F14" s="203" t="s">
        <v>64</v>
      </c>
      <c r="G14" s="203" t="s">
        <v>81</v>
      </c>
      <c r="H14" s="90" t="s">
        <v>66</v>
      </c>
      <c r="I14" s="90" t="s">
        <v>67</v>
      </c>
      <c r="J14" s="188"/>
      <c r="K14" s="81">
        <v>0</v>
      </c>
      <c r="L14" s="81">
        <v>0</v>
      </c>
      <c r="M14" s="81">
        <v>0</v>
      </c>
      <c r="N14" s="91">
        <v>17</v>
      </c>
      <c r="O14" s="92">
        <v>0</v>
      </c>
      <c r="P14" s="93">
        <f>N14+O14</f>
        <v>17</v>
      </c>
      <c r="Q14" s="82" t="str">
        <f>IFERROR(P14/M14,"-")</f>
        <v>-</v>
      </c>
      <c r="R14" s="81">
        <v>1</v>
      </c>
      <c r="S14" s="81">
        <v>3</v>
      </c>
      <c r="T14" s="82">
        <f>IFERROR(S14/(O14+P14),"-")</f>
        <v>0.17647058823529</v>
      </c>
      <c r="U14" s="182"/>
      <c r="V14" s="84">
        <v>3</v>
      </c>
      <c r="W14" s="82">
        <f>IF(P14=0,"-",V14/P14)</f>
        <v>0.17647058823529</v>
      </c>
      <c r="X14" s="186">
        <v>174001</v>
      </c>
      <c r="Y14" s="187">
        <f>IFERROR(X14/P14,"-")</f>
        <v>10235.352941176</v>
      </c>
      <c r="Z14" s="187">
        <f>IFERROR(X14/V14,"-")</f>
        <v>58000.333333333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3</v>
      </c>
      <c r="BF14" s="113">
        <f>IF(P14=0,"",IF(BE14=0,"",(BE14/P14)))</f>
        <v>0.17647058823529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8</v>
      </c>
      <c r="BO14" s="120">
        <f>IF(P14=0,"",IF(BN14=0,"",(BN14/P14)))</f>
        <v>0.47058823529412</v>
      </c>
      <c r="BP14" s="121">
        <v>2</v>
      </c>
      <c r="BQ14" s="122">
        <f>IFERROR(BP14/BN14,"-")</f>
        <v>0.25</v>
      </c>
      <c r="BR14" s="123">
        <v>17000</v>
      </c>
      <c r="BS14" s="124">
        <f>IFERROR(BR14/BN14,"-")</f>
        <v>2125</v>
      </c>
      <c r="BT14" s="125">
        <v>1</v>
      </c>
      <c r="BU14" s="125"/>
      <c r="BV14" s="125">
        <v>1</v>
      </c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>
        <v>6</v>
      </c>
      <c r="CG14" s="134">
        <f>IF(P14=0,"",IF(CF14=0,"",(CF14/P14)))</f>
        <v>0.35294117647059</v>
      </c>
      <c r="CH14" s="135">
        <v>1</v>
      </c>
      <c r="CI14" s="136">
        <f>IFERROR(CH14/CF14,"-")</f>
        <v>0.16666666666667</v>
      </c>
      <c r="CJ14" s="137">
        <v>157001</v>
      </c>
      <c r="CK14" s="138">
        <f>IFERROR(CJ14/CF14,"-")</f>
        <v>26166.833333333</v>
      </c>
      <c r="CL14" s="139"/>
      <c r="CM14" s="139"/>
      <c r="CN14" s="139">
        <v>1</v>
      </c>
      <c r="CO14" s="140">
        <v>3</v>
      </c>
      <c r="CP14" s="141">
        <v>174001</v>
      </c>
      <c r="CQ14" s="141">
        <v>157001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/>
      <c r="B15" s="203" t="s">
        <v>82</v>
      </c>
      <c r="C15" s="203"/>
      <c r="D15" s="203" t="s">
        <v>62</v>
      </c>
      <c r="E15" s="203" t="s">
        <v>63</v>
      </c>
      <c r="F15" s="203" t="s">
        <v>69</v>
      </c>
      <c r="G15" s="203"/>
      <c r="H15" s="90"/>
      <c r="I15" s="90"/>
      <c r="J15" s="188"/>
      <c r="K15" s="81">
        <v>45</v>
      </c>
      <c r="L15" s="81">
        <v>33</v>
      </c>
      <c r="M15" s="81">
        <v>18</v>
      </c>
      <c r="N15" s="91">
        <v>7</v>
      </c>
      <c r="O15" s="92">
        <v>0</v>
      </c>
      <c r="P15" s="93">
        <f>N15+O15</f>
        <v>7</v>
      </c>
      <c r="Q15" s="82">
        <f>IFERROR(P15/M15,"-")</f>
        <v>0.38888888888889</v>
      </c>
      <c r="R15" s="81">
        <v>3</v>
      </c>
      <c r="S15" s="81">
        <v>1</v>
      </c>
      <c r="T15" s="82">
        <f>IFERROR(S15/(O15+P15),"-")</f>
        <v>0.14285714285714</v>
      </c>
      <c r="U15" s="182"/>
      <c r="V15" s="84">
        <v>2</v>
      </c>
      <c r="W15" s="82">
        <f>IF(P15=0,"-",V15/P15)</f>
        <v>0.28571428571429</v>
      </c>
      <c r="X15" s="186">
        <v>200000</v>
      </c>
      <c r="Y15" s="187">
        <f>IFERROR(X15/P15,"-")</f>
        <v>28571.428571429</v>
      </c>
      <c r="Z15" s="187">
        <f>IFERROR(X15/V15,"-")</f>
        <v>100000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0.14285714285714</v>
      </c>
      <c r="BP15" s="121">
        <v>1</v>
      </c>
      <c r="BQ15" s="122">
        <f>IFERROR(BP15/BN15,"-")</f>
        <v>1</v>
      </c>
      <c r="BR15" s="123">
        <v>60000</v>
      </c>
      <c r="BS15" s="124">
        <f>IFERROR(BR15/BN15,"-")</f>
        <v>60000</v>
      </c>
      <c r="BT15" s="125"/>
      <c r="BU15" s="125"/>
      <c r="BV15" s="125">
        <v>1</v>
      </c>
      <c r="BW15" s="126">
        <v>2</v>
      </c>
      <c r="BX15" s="127">
        <f>IF(P15=0,"",IF(BW15=0,"",(BW15/P15)))</f>
        <v>0.28571428571429</v>
      </c>
      <c r="BY15" s="128">
        <v>1</v>
      </c>
      <c r="BZ15" s="129">
        <f>IFERROR(BY15/BW15,"-")</f>
        <v>0.5</v>
      </c>
      <c r="CA15" s="130">
        <v>140000</v>
      </c>
      <c r="CB15" s="131">
        <f>IFERROR(CA15/BW15,"-")</f>
        <v>70000</v>
      </c>
      <c r="CC15" s="132"/>
      <c r="CD15" s="132"/>
      <c r="CE15" s="132">
        <v>1</v>
      </c>
      <c r="CF15" s="133">
        <v>4</v>
      </c>
      <c r="CG15" s="134">
        <f>IF(P15=0,"",IF(CF15=0,"",(CF15/P15)))</f>
        <v>0.57142857142857</v>
      </c>
      <c r="CH15" s="135">
        <v>1</v>
      </c>
      <c r="CI15" s="136">
        <f>IFERROR(CH15/CF15,"-")</f>
        <v>0.25</v>
      </c>
      <c r="CJ15" s="137">
        <v>42000</v>
      </c>
      <c r="CK15" s="138">
        <f>IFERROR(CJ15/CF15,"-")</f>
        <v>10500</v>
      </c>
      <c r="CL15" s="139"/>
      <c r="CM15" s="139"/>
      <c r="CN15" s="139">
        <v>1</v>
      </c>
      <c r="CO15" s="140">
        <v>2</v>
      </c>
      <c r="CP15" s="141">
        <v>200000</v>
      </c>
      <c r="CQ15" s="141">
        <v>140000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83</v>
      </c>
      <c r="C16" s="203"/>
      <c r="D16" s="203" t="s">
        <v>62</v>
      </c>
      <c r="E16" s="203" t="s">
        <v>63</v>
      </c>
      <c r="F16" s="203" t="s">
        <v>64</v>
      </c>
      <c r="G16" s="203" t="s">
        <v>81</v>
      </c>
      <c r="H16" s="90" t="s">
        <v>71</v>
      </c>
      <c r="I16" s="90"/>
      <c r="J16" s="188"/>
      <c r="K16" s="81">
        <v>0</v>
      </c>
      <c r="L16" s="81">
        <v>0</v>
      </c>
      <c r="M16" s="81">
        <v>0</v>
      </c>
      <c r="N16" s="91">
        <v>3</v>
      </c>
      <c r="O16" s="92">
        <v>0</v>
      </c>
      <c r="P16" s="93">
        <f>N16+O16</f>
        <v>3</v>
      </c>
      <c r="Q16" s="82" t="str">
        <f>IFERROR(P16/M16,"-")</f>
        <v>-</v>
      </c>
      <c r="R16" s="81">
        <v>0</v>
      </c>
      <c r="S16" s="81">
        <v>0</v>
      </c>
      <c r="T16" s="82">
        <f>IFERROR(S16/(O16+P16),"-")</f>
        <v>0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2</v>
      </c>
      <c r="BO16" s="120">
        <f>IF(P16=0,"",IF(BN16=0,"",(BN16/P16)))</f>
        <v>0.66666666666667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1</v>
      </c>
      <c r="BX16" s="127">
        <f>IF(P16=0,"",IF(BW16=0,"",(BW16/P16)))</f>
        <v>0.33333333333333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84</v>
      </c>
      <c r="C17" s="203"/>
      <c r="D17" s="203" t="s">
        <v>62</v>
      </c>
      <c r="E17" s="203" t="s">
        <v>63</v>
      </c>
      <c r="F17" s="203" t="s">
        <v>69</v>
      </c>
      <c r="G17" s="203"/>
      <c r="H17" s="90"/>
      <c r="I17" s="90"/>
      <c r="J17" s="188"/>
      <c r="K17" s="81">
        <v>1</v>
      </c>
      <c r="L17" s="81">
        <v>1</v>
      </c>
      <c r="M17" s="81">
        <v>0</v>
      </c>
      <c r="N17" s="91">
        <v>0</v>
      </c>
      <c r="O17" s="92">
        <v>0</v>
      </c>
      <c r="P17" s="93">
        <f>N17+O17</f>
        <v>0</v>
      </c>
      <c r="Q17" s="82" t="str">
        <f>IFERROR(P17/M17,"-")</f>
        <v>-</v>
      </c>
      <c r="R17" s="81">
        <v>0</v>
      </c>
      <c r="S17" s="81">
        <v>0</v>
      </c>
      <c r="T17" s="82" t="str">
        <f>IFERROR(S17/(O17+P17),"-")</f>
        <v>-</v>
      </c>
      <c r="U17" s="182"/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/>
      <c r="AB17" s="85"/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85</v>
      </c>
      <c r="C18" s="203"/>
      <c r="D18" s="203" t="s">
        <v>74</v>
      </c>
      <c r="E18" s="203" t="s">
        <v>75</v>
      </c>
      <c r="F18" s="203" t="s">
        <v>64</v>
      </c>
      <c r="G18" s="203" t="s">
        <v>81</v>
      </c>
      <c r="H18" s="90" t="s">
        <v>66</v>
      </c>
      <c r="I18" s="90" t="s">
        <v>76</v>
      </c>
      <c r="J18" s="188"/>
      <c r="K18" s="81">
        <v>0</v>
      </c>
      <c r="L18" s="81">
        <v>0</v>
      </c>
      <c r="M18" s="81">
        <v>0</v>
      </c>
      <c r="N18" s="91">
        <v>6</v>
      </c>
      <c r="O18" s="92">
        <v>0</v>
      </c>
      <c r="P18" s="93">
        <f>N18+O18</f>
        <v>6</v>
      </c>
      <c r="Q18" s="82" t="str">
        <f>IFERROR(P18/M18,"-")</f>
        <v>-</v>
      </c>
      <c r="R18" s="81">
        <v>0</v>
      </c>
      <c r="S18" s="81">
        <v>1</v>
      </c>
      <c r="T18" s="82">
        <f>IFERROR(S18/(O18+P18),"-")</f>
        <v>0.16666666666667</v>
      </c>
      <c r="U18" s="182"/>
      <c r="V18" s="84">
        <v>1</v>
      </c>
      <c r="W18" s="82">
        <f>IF(P18=0,"-",V18/P18)</f>
        <v>0.16666666666667</v>
      </c>
      <c r="X18" s="186">
        <v>6000</v>
      </c>
      <c r="Y18" s="187">
        <f>IFERROR(X18/P18,"-")</f>
        <v>1000</v>
      </c>
      <c r="Z18" s="187">
        <f>IFERROR(X18/V18,"-")</f>
        <v>6000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1</v>
      </c>
      <c r="BF18" s="113">
        <f>IF(P18=0,"",IF(BE18=0,"",(BE18/P18)))</f>
        <v>0.16666666666667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2</v>
      </c>
      <c r="BO18" s="120">
        <f>IF(P18=0,"",IF(BN18=0,"",(BN18/P18)))</f>
        <v>0.33333333333333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3</v>
      </c>
      <c r="BX18" s="127">
        <f>IF(P18=0,"",IF(BW18=0,"",(BW18/P18)))</f>
        <v>0.5</v>
      </c>
      <c r="BY18" s="128">
        <v>1</v>
      </c>
      <c r="BZ18" s="129">
        <f>IFERROR(BY18/BW18,"-")</f>
        <v>0.33333333333333</v>
      </c>
      <c r="CA18" s="130">
        <v>6000</v>
      </c>
      <c r="CB18" s="131">
        <f>IFERROR(CA18/BW18,"-")</f>
        <v>2000</v>
      </c>
      <c r="CC18" s="132"/>
      <c r="CD18" s="132">
        <v>1</v>
      </c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6000</v>
      </c>
      <c r="CQ18" s="141">
        <v>6000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86</v>
      </c>
      <c r="C19" s="203"/>
      <c r="D19" s="203" t="s">
        <v>74</v>
      </c>
      <c r="E19" s="203" t="s">
        <v>75</v>
      </c>
      <c r="F19" s="203" t="s">
        <v>69</v>
      </c>
      <c r="G19" s="203"/>
      <c r="H19" s="90"/>
      <c r="I19" s="90"/>
      <c r="J19" s="188"/>
      <c r="K19" s="81">
        <v>25</v>
      </c>
      <c r="L19" s="81">
        <v>17</v>
      </c>
      <c r="M19" s="81">
        <v>7</v>
      </c>
      <c r="N19" s="91">
        <v>2</v>
      </c>
      <c r="O19" s="92">
        <v>0</v>
      </c>
      <c r="P19" s="93">
        <f>N19+O19</f>
        <v>2</v>
      </c>
      <c r="Q19" s="82">
        <f>IFERROR(P19/M19,"-")</f>
        <v>0.28571428571429</v>
      </c>
      <c r="R19" s="81">
        <v>0</v>
      </c>
      <c r="S19" s="81">
        <v>0</v>
      </c>
      <c r="T19" s="82">
        <f>IFERROR(S19/(O19+P19),"-")</f>
        <v>0</v>
      </c>
      <c r="U19" s="182"/>
      <c r="V19" s="84">
        <v>1</v>
      </c>
      <c r="W19" s="82">
        <f>IF(P19=0,"-",V19/P19)</f>
        <v>0.5</v>
      </c>
      <c r="X19" s="186">
        <v>20000</v>
      </c>
      <c r="Y19" s="187">
        <f>IFERROR(X19/P19,"-")</f>
        <v>10000</v>
      </c>
      <c r="Z19" s="187">
        <f>IFERROR(X19/V19,"-")</f>
        <v>20000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>
        <v>2</v>
      </c>
      <c r="BX19" s="127">
        <f>IF(P19=0,"",IF(BW19=0,"",(BW19/P19)))</f>
        <v>1</v>
      </c>
      <c r="BY19" s="128">
        <v>1</v>
      </c>
      <c r="BZ19" s="129">
        <f>IFERROR(BY19/BW19,"-")</f>
        <v>0.5</v>
      </c>
      <c r="CA19" s="130">
        <v>20000</v>
      </c>
      <c r="CB19" s="131">
        <f>IFERROR(CA19/BW19,"-")</f>
        <v>10000</v>
      </c>
      <c r="CC19" s="132"/>
      <c r="CD19" s="132"/>
      <c r="CE19" s="132">
        <v>1</v>
      </c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20000</v>
      </c>
      <c r="CQ19" s="141">
        <v>20000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87</v>
      </c>
      <c r="C20" s="203"/>
      <c r="D20" s="203" t="s">
        <v>74</v>
      </c>
      <c r="E20" s="203" t="s">
        <v>75</v>
      </c>
      <c r="F20" s="203" t="s">
        <v>64</v>
      </c>
      <c r="G20" s="203" t="s">
        <v>81</v>
      </c>
      <c r="H20" s="90" t="s">
        <v>71</v>
      </c>
      <c r="I20" s="90"/>
      <c r="J20" s="188"/>
      <c r="K20" s="81">
        <v>0</v>
      </c>
      <c r="L20" s="81">
        <v>0</v>
      </c>
      <c r="M20" s="81">
        <v>0</v>
      </c>
      <c r="N20" s="91">
        <v>0</v>
      </c>
      <c r="O20" s="92">
        <v>0</v>
      </c>
      <c r="P20" s="93">
        <f>N20+O20</f>
        <v>0</v>
      </c>
      <c r="Q20" s="82" t="str">
        <f>IFERROR(P20/M20,"-")</f>
        <v>-</v>
      </c>
      <c r="R20" s="81">
        <v>0</v>
      </c>
      <c r="S20" s="81">
        <v>0</v>
      </c>
      <c r="T20" s="82" t="str">
        <f>IFERROR(S20/(O20+P20),"-")</f>
        <v>-</v>
      </c>
      <c r="U20" s="182"/>
      <c r="V20" s="84">
        <v>0</v>
      </c>
      <c r="W20" s="82" t="str">
        <f>IF(P20=0,"-",V20/P20)</f>
        <v>-</v>
      </c>
      <c r="X20" s="186">
        <v>0</v>
      </c>
      <c r="Y20" s="187" t="str">
        <f>IFERROR(X20/P20,"-")</f>
        <v>-</v>
      </c>
      <c r="Z20" s="187" t="str">
        <f>IFERROR(X20/V20,"-")</f>
        <v>-</v>
      </c>
      <c r="AA20" s="188"/>
      <c r="AB20" s="85"/>
      <c r="AC20" s="79"/>
      <c r="AD20" s="94"/>
      <c r="AE20" s="95" t="str">
        <f>IF(P20=0,"",IF(AD20=0,"",(AD20/P20)))</f>
        <v/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 t="str">
        <f>IF(P20=0,"",IF(AM20=0,"",(AM20/P20)))</f>
        <v/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 t="str">
        <f>IF(P20=0,"",IF(AV20=0,"",(AV20/P20)))</f>
        <v/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 t="str">
        <f>IF(P20=0,"",IF(BE20=0,"",(BE20/P20)))</f>
        <v/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 t="str">
        <f>IF(P20=0,"",IF(BN20=0,"",(BN20/P20)))</f>
        <v/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 t="str">
        <f>IF(P20=0,"",IF(BW20=0,"",(BW20/P20)))</f>
        <v/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 t="str">
        <f>IF(P20=0,"",IF(CF20=0,"",(CF20/P20)))</f>
        <v/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88</v>
      </c>
      <c r="C21" s="203"/>
      <c r="D21" s="203" t="s">
        <v>74</v>
      </c>
      <c r="E21" s="203" t="s">
        <v>75</v>
      </c>
      <c r="F21" s="203" t="s">
        <v>69</v>
      </c>
      <c r="G21" s="203"/>
      <c r="H21" s="90"/>
      <c r="I21" s="90"/>
      <c r="J21" s="188"/>
      <c r="K21" s="81">
        <v>0</v>
      </c>
      <c r="L21" s="81">
        <v>0</v>
      </c>
      <c r="M21" s="81">
        <v>0</v>
      </c>
      <c r="N21" s="91">
        <v>0</v>
      </c>
      <c r="O21" s="92">
        <v>0</v>
      </c>
      <c r="P21" s="93">
        <f>N21+O21</f>
        <v>0</v>
      </c>
      <c r="Q21" s="82" t="str">
        <f>IFERROR(P21/M21,"-")</f>
        <v>-</v>
      </c>
      <c r="R21" s="81">
        <v>0</v>
      </c>
      <c r="S21" s="81">
        <v>0</v>
      </c>
      <c r="T21" s="82" t="str">
        <f>IFERROR(S21/(O21+P21),"-")</f>
        <v>-</v>
      </c>
      <c r="U21" s="182"/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/>
      <c r="AB21" s="85"/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0.21608695652174</v>
      </c>
      <c r="B22" s="203" t="s">
        <v>89</v>
      </c>
      <c r="C22" s="203"/>
      <c r="D22" s="203" t="s">
        <v>90</v>
      </c>
      <c r="E22" s="203" t="s">
        <v>91</v>
      </c>
      <c r="F22" s="203" t="s">
        <v>64</v>
      </c>
      <c r="G22" s="203" t="s">
        <v>92</v>
      </c>
      <c r="H22" s="90" t="s">
        <v>93</v>
      </c>
      <c r="I22" s="90" t="s">
        <v>94</v>
      </c>
      <c r="J22" s="188">
        <v>230000</v>
      </c>
      <c r="K22" s="81">
        <v>0</v>
      </c>
      <c r="L22" s="81">
        <v>0</v>
      </c>
      <c r="M22" s="81">
        <v>0</v>
      </c>
      <c r="N22" s="91">
        <v>13</v>
      </c>
      <c r="O22" s="92">
        <v>0</v>
      </c>
      <c r="P22" s="93">
        <f>N22+O22</f>
        <v>13</v>
      </c>
      <c r="Q22" s="82" t="str">
        <f>IFERROR(P22/M22,"-")</f>
        <v>-</v>
      </c>
      <c r="R22" s="81">
        <v>1</v>
      </c>
      <c r="S22" s="81">
        <v>1</v>
      </c>
      <c r="T22" s="82">
        <f>IFERROR(S22/(O22+P22),"-")</f>
        <v>0.076923076923077</v>
      </c>
      <c r="U22" s="182">
        <f>IFERROR(J22/SUM(P22:P27),"-")</f>
        <v>4893.6170212766</v>
      </c>
      <c r="V22" s="84">
        <v>2</v>
      </c>
      <c r="W22" s="82">
        <f>IF(P22=0,"-",V22/P22)</f>
        <v>0.15384615384615</v>
      </c>
      <c r="X22" s="186">
        <v>20000</v>
      </c>
      <c r="Y22" s="187">
        <f>IFERROR(X22/P22,"-")</f>
        <v>1538.4615384615</v>
      </c>
      <c r="Z22" s="187">
        <f>IFERROR(X22/V22,"-")</f>
        <v>10000</v>
      </c>
      <c r="AA22" s="188">
        <f>SUM(X22:X27)-SUM(J22:J27)</f>
        <v>-180300</v>
      </c>
      <c r="AB22" s="85">
        <f>SUM(X22:X27)/SUM(J22:J27)</f>
        <v>0.21608695652174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1</v>
      </c>
      <c r="AN22" s="101">
        <f>IF(P22=0,"",IF(AM22=0,"",(AM22/P22)))</f>
        <v>0.076923076923077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6</v>
      </c>
      <c r="BO22" s="120">
        <f>IF(P22=0,"",IF(BN22=0,"",(BN22/P22)))</f>
        <v>0.46153846153846</v>
      </c>
      <c r="BP22" s="121">
        <v>2</v>
      </c>
      <c r="BQ22" s="122">
        <f>IFERROR(BP22/BN22,"-")</f>
        <v>0.33333333333333</v>
      </c>
      <c r="BR22" s="123">
        <v>20000</v>
      </c>
      <c r="BS22" s="124">
        <f>IFERROR(BR22/BN22,"-")</f>
        <v>3333.3333333333</v>
      </c>
      <c r="BT22" s="125">
        <v>1</v>
      </c>
      <c r="BU22" s="125"/>
      <c r="BV22" s="125">
        <v>1</v>
      </c>
      <c r="BW22" s="126">
        <v>4</v>
      </c>
      <c r="BX22" s="127">
        <f>IF(P22=0,"",IF(BW22=0,"",(BW22/P22)))</f>
        <v>0.30769230769231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>
        <v>2</v>
      </c>
      <c r="CG22" s="134">
        <f>IF(P22=0,"",IF(CF22=0,"",(CF22/P22)))</f>
        <v>0.15384615384615</v>
      </c>
      <c r="CH22" s="135"/>
      <c r="CI22" s="136">
        <f>IFERROR(CH22/CF22,"-")</f>
        <v>0</v>
      </c>
      <c r="CJ22" s="137"/>
      <c r="CK22" s="138">
        <f>IFERROR(CJ22/CF22,"-")</f>
        <v>0</v>
      </c>
      <c r="CL22" s="139"/>
      <c r="CM22" s="139"/>
      <c r="CN22" s="139"/>
      <c r="CO22" s="140">
        <v>2</v>
      </c>
      <c r="CP22" s="141">
        <v>20000</v>
      </c>
      <c r="CQ22" s="141">
        <v>17000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95</v>
      </c>
      <c r="C23" s="203"/>
      <c r="D23" s="203" t="s">
        <v>96</v>
      </c>
      <c r="E23" s="203" t="s">
        <v>97</v>
      </c>
      <c r="F23" s="203" t="s">
        <v>98</v>
      </c>
      <c r="G23" s="203"/>
      <c r="H23" s="90" t="s">
        <v>93</v>
      </c>
      <c r="I23" s="90"/>
      <c r="J23" s="188"/>
      <c r="K23" s="81">
        <v>11</v>
      </c>
      <c r="L23" s="81">
        <v>0</v>
      </c>
      <c r="M23" s="81">
        <v>50</v>
      </c>
      <c r="N23" s="91">
        <v>2</v>
      </c>
      <c r="O23" s="92">
        <v>0</v>
      </c>
      <c r="P23" s="93">
        <f>N23+O23</f>
        <v>2</v>
      </c>
      <c r="Q23" s="82">
        <f>IFERROR(P23/M23,"-")</f>
        <v>0.04</v>
      </c>
      <c r="R23" s="81">
        <v>0</v>
      </c>
      <c r="S23" s="81">
        <v>0</v>
      </c>
      <c r="T23" s="82">
        <f>IFERROR(S23/(O23+P23),"-")</f>
        <v>0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0.5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>
        <v>1</v>
      </c>
      <c r="BX23" s="127">
        <f>IF(P23=0,"",IF(BW23=0,"",(BW23/P23)))</f>
        <v>0.5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99</v>
      </c>
      <c r="C24" s="203"/>
      <c r="D24" s="203" t="s">
        <v>100</v>
      </c>
      <c r="E24" s="203" t="s">
        <v>101</v>
      </c>
      <c r="F24" s="203" t="s">
        <v>64</v>
      </c>
      <c r="G24" s="203"/>
      <c r="H24" s="90" t="s">
        <v>93</v>
      </c>
      <c r="I24" s="90"/>
      <c r="J24" s="188"/>
      <c r="K24" s="81">
        <v>0</v>
      </c>
      <c r="L24" s="81">
        <v>0</v>
      </c>
      <c r="M24" s="81">
        <v>0</v>
      </c>
      <c r="N24" s="91">
        <v>11</v>
      </c>
      <c r="O24" s="92">
        <v>0</v>
      </c>
      <c r="P24" s="93">
        <f>N24+O24</f>
        <v>11</v>
      </c>
      <c r="Q24" s="82" t="str">
        <f>IFERROR(P24/M24,"-")</f>
        <v>-</v>
      </c>
      <c r="R24" s="81">
        <v>0</v>
      </c>
      <c r="S24" s="81">
        <v>0</v>
      </c>
      <c r="T24" s="82">
        <f>IFERROR(S24/(O24+P24),"-")</f>
        <v>0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>
        <v>2</v>
      </c>
      <c r="AN24" s="101">
        <f>IF(P24=0,"",IF(AM24=0,"",(AM24/P24)))</f>
        <v>0.18181818181818</v>
      </c>
      <c r="AO24" s="100"/>
      <c r="AP24" s="102">
        <f>IFERROR(AP24/AM24,"-")</f>
        <v>0</v>
      </c>
      <c r="AQ24" s="103"/>
      <c r="AR24" s="104">
        <f>IFERROR(AQ24/AM24,"-")</f>
        <v>0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0.090909090909091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7</v>
      </c>
      <c r="BO24" s="120">
        <f>IF(P24=0,"",IF(BN24=0,"",(BN24/P24)))</f>
        <v>0.63636363636364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1</v>
      </c>
      <c r="BX24" s="127">
        <f>IF(P24=0,"",IF(BW24=0,"",(BW24/P24)))</f>
        <v>0.090909090909091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102</v>
      </c>
      <c r="C25" s="203"/>
      <c r="D25" s="203" t="s">
        <v>103</v>
      </c>
      <c r="E25" s="203" t="s">
        <v>104</v>
      </c>
      <c r="F25" s="203" t="s">
        <v>64</v>
      </c>
      <c r="G25" s="203"/>
      <c r="H25" s="90" t="s">
        <v>93</v>
      </c>
      <c r="I25" s="90"/>
      <c r="J25" s="188"/>
      <c r="K25" s="81">
        <v>0</v>
      </c>
      <c r="L25" s="81">
        <v>0</v>
      </c>
      <c r="M25" s="81">
        <v>0</v>
      </c>
      <c r="N25" s="91">
        <v>5</v>
      </c>
      <c r="O25" s="92">
        <v>0</v>
      </c>
      <c r="P25" s="93">
        <f>N25+O25</f>
        <v>5</v>
      </c>
      <c r="Q25" s="82" t="str">
        <f>IFERROR(P25/M25,"-")</f>
        <v>-</v>
      </c>
      <c r="R25" s="81">
        <v>0</v>
      </c>
      <c r="S25" s="81">
        <v>0</v>
      </c>
      <c r="T25" s="82">
        <f>IFERROR(S25/(O25+P25),"-")</f>
        <v>0</v>
      </c>
      <c r="U25" s="182"/>
      <c r="V25" s="84">
        <v>1</v>
      </c>
      <c r="W25" s="82">
        <f>IF(P25=0,"-",V25/P25)</f>
        <v>0.2</v>
      </c>
      <c r="X25" s="186">
        <v>6000</v>
      </c>
      <c r="Y25" s="187">
        <f>IFERROR(X25/P25,"-")</f>
        <v>1200</v>
      </c>
      <c r="Z25" s="187">
        <f>IFERROR(X25/V25,"-")</f>
        <v>6000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>
        <v>1</v>
      </c>
      <c r="AW25" s="107">
        <f>IF(P25=0,"",IF(AV25=0,"",(AV25/P25)))</f>
        <v>0.2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1</v>
      </c>
      <c r="BF25" s="113">
        <f>IF(P25=0,"",IF(BE25=0,"",(BE25/P25)))</f>
        <v>0.2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1</v>
      </c>
      <c r="BO25" s="120">
        <f>IF(P25=0,"",IF(BN25=0,"",(BN25/P25)))</f>
        <v>0.2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2</v>
      </c>
      <c r="BX25" s="127">
        <f>IF(P25=0,"",IF(BW25=0,"",(BW25/P25)))</f>
        <v>0.4</v>
      </c>
      <c r="BY25" s="128">
        <v>1</v>
      </c>
      <c r="BZ25" s="129">
        <f>IFERROR(BY25/BW25,"-")</f>
        <v>0.5</v>
      </c>
      <c r="CA25" s="130">
        <v>6000</v>
      </c>
      <c r="CB25" s="131">
        <f>IFERROR(CA25/BW25,"-")</f>
        <v>3000</v>
      </c>
      <c r="CC25" s="132"/>
      <c r="CD25" s="132">
        <v>1</v>
      </c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6000</v>
      </c>
      <c r="CQ25" s="141">
        <v>6000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105</v>
      </c>
      <c r="C26" s="203"/>
      <c r="D26" s="203" t="s">
        <v>106</v>
      </c>
      <c r="E26" s="203" t="s">
        <v>107</v>
      </c>
      <c r="F26" s="203" t="s">
        <v>64</v>
      </c>
      <c r="G26" s="203"/>
      <c r="H26" s="90" t="s">
        <v>93</v>
      </c>
      <c r="I26" s="90"/>
      <c r="J26" s="188"/>
      <c r="K26" s="81">
        <v>0</v>
      </c>
      <c r="L26" s="81">
        <v>0</v>
      </c>
      <c r="M26" s="81">
        <v>0</v>
      </c>
      <c r="N26" s="91">
        <v>4</v>
      </c>
      <c r="O26" s="92">
        <v>0</v>
      </c>
      <c r="P26" s="93">
        <f>N26+O26</f>
        <v>4</v>
      </c>
      <c r="Q26" s="82" t="str">
        <f>IFERROR(P26/M26,"-")</f>
        <v>-</v>
      </c>
      <c r="R26" s="81">
        <v>0</v>
      </c>
      <c r="S26" s="81">
        <v>1</v>
      </c>
      <c r="T26" s="82">
        <f>IFERROR(S26/(O26+P26),"-")</f>
        <v>0.25</v>
      </c>
      <c r="U26" s="182"/>
      <c r="V26" s="84">
        <v>1</v>
      </c>
      <c r="W26" s="82">
        <f>IF(P26=0,"-",V26/P26)</f>
        <v>0.25</v>
      </c>
      <c r="X26" s="186">
        <v>3000</v>
      </c>
      <c r="Y26" s="187">
        <f>IFERROR(X26/P26,"-")</f>
        <v>750</v>
      </c>
      <c r="Z26" s="187">
        <f>IFERROR(X26/V26,"-")</f>
        <v>3000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>
        <v>1</v>
      </c>
      <c r="AW26" s="107">
        <f>IF(P26=0,"",IF(AV26=0,"",(AV26/P26)))</f>
        <v>0.25</v>
      </c>
      <c r="AX26" s="106"/>
      <c r="AY26" s="108">
        <f>IFERROR(AX26/AV26,"-")</f>
        <v>0</v>
      </c>
      <c r="AZ26" s="109"/>
      <c r="BA26" s="110">
        <f>IFERROR(AZ26/AV26,"-")</f>
        <v>0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2</v>
      </c>
      <c r="BO26" s="120">
        <f>IF(P26=0,"",IF(BN26=0,"",(BN26/P26)))</f>
        <v>0.5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1</v>
      </c>
      <c r="BX26" s="127">
        <f>IF(P26=0,"",IF(BW26=0,"",(BW26/P26)))</f>
        <v>0.25</v>
      </c>
      <c r="BY26" s="128">
        <v>1</v>
      </c>
      <c r="BZ26" s="129">
        <f>IFERROR(BY26/BW26,"-")</f>
        <v>1</v>
      </c>
      <c r="CA26" s="130">
        <v>3000</v>
      </c>
      <c r="CB26" s="131">
        <f>IFERROR(CA26/BW26,"-")</f>
        <v>3000</v>
      </c>
      <c r="CC26" s="132">
        <v>1</v>
      </c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1</v>
      </c>
      <c r="CP26" s="141">
        <v>3000</v>
      </c>
      <c r="CQ26" s="141">
        <v>3000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108</v>
      </c>
      <c r="C27" s="203"/>
      <c r="D27" s="203" t="s">
        <v>109</v>
      </c>
      <c r="E27" s="203" t="s">
        <v>109</v>
      </c>
      <c r="F27" s="203" t="s">
        <v>69</v>
      </c>
      <c r="G27" s="203"/>
      <c r="H27" s="90"/>
      <c r="I27" s="90"/>
      <c r="J27" s="188"/>
      <c r="K27" s="81">
        <v>88</v>
      </c>
      <c r="L27" s="81">
        <v>42</v>
      </c>
      <c r="M27" s="81">
        <v>22</v>
      </c>
      <c r="N27" s="91">
        <v>12</v>
      </c>
      <c r="O27" s="92">
        <v>0</v>
      </c>
      <c r="P27" s="93">
        <f>N27+O27</f>
        <v>12</v>
      </c>
      <c r="Q27" s="82">
        <f>IFERROR(P27/M27,"-")</f>
        <v>0.54545454545455</v>
      </c>
      <c r="R27" s="81">
        <v>3</v>
      </c>
      <c r="S27" s="81">
        <v>3</v>
      </c>
      <c r="T27" s="82">
        <f>IFERROR(S27/(O27+P27),"-")</f>
        <v>0.25</v>
      </c>
      <c r="U27" s="182"/>
      <c r="V27" s="84">
        <v>3</v>
      </c>
      <c r="W27" s="82">
        <f>IF(P27=0,"-",V27/P27)</f>
        <v>0.25</v>
      </c>
      <c r="X27" s="186">
        <v>20700</v>
      </c>
      <c r="Y27" s="187">
        <f>IFERROR(X27/P27,"-")</f>
        <v>1725</v>
      </c>
      <c r="Z27" s="187">
        <f>IFERROR(X27/V27,"-")</f>
        <v>6900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5</v>
      </c>
      <c r="BO27" s="120">
        <f>IF(P27=0,"",IF(BN27=0,"",(BN27/P27)))</f>
        <v>0.41666666666667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4</v>
      </c>
      <c r="BX27" s="127">
        <f>IF(P27=0,"",IF(BW27=0,"",(BW27/P27)))</f>
        <v>0.33333333333333</v>
      </c>
      <c r="BY27" s="128">
        <v>3</v>
      </c>
      <c r="BZ27" s="129">
        <f>IFERROR(BY27/BW27,"-")</f>
        <v>0.75</v>
      </c>
      <c r="CA27" s="130">
        <v>15700</v>
      </c>
      <c r="CB27" s="131">
        <f>IFERROR(CA27/BW27,"-")</f>
        <v>3925</v>
      </c>
      <c r="CC27" s="132">
        <v>3</v>
      </c>
      <c r="CD27" s="132"/>
      <c r="CE27" s="132"/>
      <c r="CF27" s="133">
        <v>3</v>
      </c>
      <c r="CG27" s="134">
        <f>IF(P27=0,"",IF(CF27=0,"",(CF27/P27)))</f>
        <v>0.25</v>
      </c>
      <c r="CH27" s="135">
        <v>1</v>
      </c>
      <c r="CI27" s="136">
        <f>IFERROR(CH27/CF27,"-")</f>
        <v>0.33333333333333</v>
      </c>
      <c r="CJ27" s="137">
        <v>10000</v>
      </c>
      <c r="CK27" s="138">
        <f>IFERROR(CJ27/CF27,"-")</f>
        <v>3333.3333333333</v>
      </c>
      <c r="CL27" s="139"/>
      <c r="CM27" s="139">
        <v>1</v>
      </c>
      <c r="CN27" s="139"/>
      <c r="CO27" s="140">
        <v>3</v>
      </c>
      <c r="CP27" s="141">
        <v>20700</v>
      </c>
      <c r="CQ27" s="141">
        <v>10000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0.025</v>
      </c>
      <c r="B28" s="203" t="s">
        <v>110</v>
      </c>
      <c r="C28" s="203"/>
      <c r="D28" s="203" t="s">
        <v>62</v>
      </c>
      <c r="E28" s="203" t="s">
        <v>63</v>
      </c>
      <c r="F28" s="203" t="s">
        <v>64</v>
      </c>
      <c r="G28" s="203" t="s">
        <v>111</v>
      </c>
      <c r="H28" s="90" t="s">
        <v>112</v>
      </c>
      <c r="I28" s="90" t="s">
        <v>113</v>
      </c>
      <c r="J28" s="188">
        <v>240000</v>
      </c>
      <c r="K28" s="81">
        <v>0</v>
      </c>
      <c r="L28" s="81">
        <v>0</v>
      </c>
      <c r="M28" s="81">
        <v>0</v>
      </c>
      <c r="N28" s="91">
        <v>2</v>
      </c>
      <c r="O28" s="92">
        <v>0</v>
      </c>
      <c r="P28" s="93">
        <f>N28+O28</f>
        <v>2</v>
      </c>
      <c r="Q28" s="82" t="str">
        <f>IFERROR(P28/M28,"-")</f>
        <v>-</v>
      </c>
      <c r="R28" s="81">
        <v>0</v>
      </c>
      <c r="S28" s="81">
        <v>0</v>
      </c>
      <c r="T28" s="82">
        <f>IFERROR(S28/(O28+P28),"-")</f>
        <v>0</v>
      </c>
      <c r="U28" s="182">
        <f>IFERROR(J28/SUM(P28:P37),"-")</f>
        <v>10434.782608696</v>
      </c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>
        <f>SUM(X28:X37)-SUM(J28:J37)</f>
        <v>-234000</v>
      </c>
      <c r="AB28" s="85">
        <f>SUM(X28:X37)/SUM(J28:J37)</f>
        <v>0.025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1</v>
      </c>
      <c r="BO28" s="120">
        <f>IF(P28=0,"",IF(BN28=0,"",(BN28/P28)))</f>
        <v>0.5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1</v>
      </c>
      <c r="BX28" s="127">
        <f>IF(P28=0,"",IF(BW28=0,"",(BW28/P28)))</f>
        <v>0.5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114</v>
      </c>
      <c r="C29" s="203"/>
      <c r="D29" s="203" t="s">
        <v>115</v>
      </c>
      <c r="E29" s="203" t="s">
        <v>116</v>
      </c>
      <c r="F29" s="203" t="s">
        <v>64</v>
      </c>
      <c r="G29" s="203" t="s">
        <v>117</v>
      </c>
      <c r="H29" s="90" t="s">
        <v>112</v>
      </c>
      <c r="I29" s="90" t="s">
        <v>113</v>
      </c>
      <c r="J29" s="188"/>
      <c r="K29" s="81">
        <v>0</v>
      </c>
      <c r="L29" s="81">
        <v>0</v>
      </c>
      <c r="M29" s="81">
        <v>0</v>
      </c>
      <c r="N29" s="91">
        <v>4</v>
      </c>
      <c r="O29" s="92">
        <v>0</v>
      </c>
      <c r="P29" s="93">
        <f>N29+O29</f>
        <v>4</v>
      </c>
      <c r="Q29" s="82" t="str">
        <f>IFERROR(P29/M29,"-")</f>
        <v>-</v>
      </c>
      <c r="R29" s="81">
        <v>0</v>
      </c>
      <c r="S29" s="81">
        <v>2</v>
      </c>
      <c r="T29" s="82">
        <f>IFERROR(S29/(O29+P29),"-")</f>
        <v>0.5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>
        <f>IF(P29=0,"",IF(BN29=0,"",(BN29/P29)))</f>
        <v>0</v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>
        <v>4</v>
      </c>
      <c r="BX29" s="127">
        <f>IF(P29=0,"",IF(BW29=0,"",(BW29/P29)))</f>
        <v>1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118</v>
      </c>
      <c r="C30" s="203"/>
      <c r="D30" s="203" t="s">
        <v>90</v>
      </c>
      <c r="E30" s="203" t="s">
        <v>91</v>
      </c>
      <c r="F30" s="203" t="s">
        <v>64</v>
      </c>
      <c r="G30" s="203" t="s">
        <v>119</v>
      </c>
      <c r="H30" s="90" t="s">
        <v>112</v>
      </c>
      <c r="I30" s="90" t="s">
        <v>113</v>
      </c>
      <c r="J30" s="188"/>
      <c r="K30" s="81">
        <v>0</v>
      </c>
      <c r="L30" s="81">
        <v>0</v>
      </c>
      <c r="M30" s="81">
        <v>0</v>
      </c>
      <c r="N30" s="91">
        <v>0</v>
      </c>
      <c r="O30" s="92">
        <v>0</v>
      </c>
      <c r="P30" s="93">
        <f>N30+O30</f>
        <v>0</v>
      </c>
      <c r="Q30" s="82" t="str">
        <f>IFERROR(P30/M30,"-")</f>
        <v>-</v>
      </c>
      <c r="R30" s="81">
        <v>0</v>
      </c>
      <c r="S30" s="81">
        <v>0</v>
      </c>
      <c r="T30" s="82" t="str">
        <f>IFERROR(S30/(O30+P30),"-")</f>
        <v>-</v>
      </c>
      <c r="U30" s="182"/>
      <c r="V30" s="84">
        <v>0</v>
      </c>
      <c r="W30" s="82" t="str">
        <f>IF(P30=0,"-",V30/P30)</f>
        <v>-</v>
      </c>
      <c r="X30" s="186">
        <v>0</v>
      </c>
      <c r="Y30" s="187" t="str">
        <f>IFERROR(X30/P30,"-")</f>
        <v>-</v>
      </c>
      <c r="Z30" s="187" t="str">
        <f>IFERROR(X30/V30,"-")</f>
        <v>-</v>
      </c>
      <c r="AA30" s="188"/>
      <c r="AB30" s="85"/>
      <c r="AC30" s="79"/>
      <c r="AD30" s="94"/>
      <c r="AE30" s="95" t="str">
        <f>IF(P30=0,"",IF(AD30=0,"",(AD30/P30)))</f>
        <v/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 t="str">
        <f>IF(P30=0,"",IF(AM30=0,"",(AM30/P30)))</f>
        <v/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 t="str">
        <f>IF(P30=0,"",IF(AV30=0,"",(AV30/P30)))</f>
        <v/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 t="str">
        <f>IF(P30=0,"",IF(BE30=0,"",(BE30/P30)))</f>
        <v/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 t="str">
        <f>IF(P30=0,"",IF(BN30=0,"",(BN30/P30)))</f>
        <v/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 t="str">
        <f>IF(P30=0,"",IF(BW30=0,"",(BW30/P30)))</f>
        <v/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 t="str">
        <f>IF(P30=0,"",IF(CF30=0,"",(CF30/P30)))</f>
        <v/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120</v>
      </c>
      <c r="C31" s="203"/>
      <c r="D31" s="203" t="s">
        <v>121</v>
      </c>
      <c r="E31" s="203" t="s">
        <v>122</v>
      </c>
      <c r="F31" s="203" t="s">
        <v>64</v>
      </c>
      <c r="G31" s="203" t="s">
        <v>123</v>
      </c>
      <c r="H31" s="90" t="s">
        <v>112</v>
      </c>
      <c r="I31" s="204" t="s">
        <v>124</v>
      </c>
      <c r="J31" s="188"/>
      <c r="K31" s="81">
        <v>0</v>
      </c>
      <c r="L31" s="81">
        <v>0</v>
      </c>
      <c r="M31" s="81">
        <v>0</v>
      </c>
      <c r="N31" s="91">
        <v>3</v>
      </c>
      <c r="O31" s="92">
        <v>0</v>
      </c>
      <c r="P31" s="93">
        <f>N31+O31</f>
        <v>3</v>
      </c>
      <c r="Q31" s="82" t="str">
        <f>IFERROR(P31/M31,"-")</f>
        <v>-</v>
      </c>
      <c r="R31" s="81">
        <v>0</v>
      </c>
      <c r="S31" s="81">
        <v>0</v>
      </c>
      <c r="T31" s="82">
        <f>IFERROR(S31/(O31+P31),"-")</f>
        <v>0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0.33333333333333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2</v>
      </c>
      <c r="BO31" s="120">
        <f>IF(P31=0,"",IF(BN31=0,"",(BN31/P31)))</f>
        <v>0.66666666666667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125</v>
      </c>
      <c r="C32" s="203"/>
      <c r="D32" s="203" t="s">
        <v>109</v>
      </c>
      <c r="E32" s="203" t="s">
        <v>109</v>
      </c>
      <c r="F32" s="203" t="s">
        <v>69</v>
      </c>
      <c r="G32" s="203" t="s">
        <v>126</v>
      </c>
      <c r="H32" s="90"/>
      <c r="I32" s="90"/>
      <c r="J32" s="188"/>
      <c r="K32" s="81">
        <v>12</v>
      </c>
      <c r="L32" s="81">
        <v>8</v>
      </c>
      <c r="M32" s="81">
        <v>2</v>
      </c>
      <c r="N32" s="91">
        <v>3</v>
      </c>
      <c r="O32" s="92">
        <v>0</v>
      </c>
      <c r="P32" s="93">
        <f>N32+O32</f>
        <v>3</v>
      </c>
      <c r="Q32" s="82">
        <f>IFERROR(P32/M32,"-")</f>
        <v>1.5</v>
      </c>
      <c r="R32" s="81">
        <v>0</v>
      </c>
      <c r="S32" s="81">
        <v>1</v>
      </c>
      <c r="T32" s="82">
        <f>IFERROR(S32/(O32+P32),"-")</f>
        <v>0.33333333333333</v>
      </c>
      <c r="U32" s="182"/>
      <c r="V32" s="84">
        <v>1</v>
      </c>
      <c r="W32" s="82">
        <f>IF(P32=0,"-",V32/P32)</f>
        <v>0.33333333333333</v>
      </c>
      <c r="X32" s="186">
        <v>3000</v>
      </c>
      <c r="Y32" s="187">
        <f>IFERROR(X32/P32,"-")</f>
        <v>1000</v>
      </c>
      <c r="Z32" s="187">
        <f>IFERROR(X32/V32,"-")</f>
        <v>3000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0.33333333333333</v>
      </c>
      <c r="BG32" s="112">
        <v>1</v>
      </c>
      <c r="BH32" s="114">
        <f>IFERROR(BG32/BE32,"-")</f>
        <v>1</v>
      </c>
      <c r="BI32" s="115">
        <v>3000</v>
      </c>
      <c r="BJ32" s="116">
        <f>IFERROR(BI32/BE32,"-")</f>
        <v>3000</v>
      </c>
      <c r="BK32" s="117">
        <v>1</v>
      </c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>
        <v>1</v>
      </c>
      <c r="BX32" s="127">
        <f>IF(P32=0,"",IF(BW32=0,"",(BW32/P32)))</f>
        <v>0.33333333333333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>
        <v>1</v>
      </c>
      <c r="CG32" s="134">
        <f>IF(P32=0,"",IF(CF32=0,"",(CF32/P32)))</f>
        <v>0.33333333333333</v>
      </c>
      <c r="CH32" s="135">
        <v>1</v>
      </c>
      <c r="CI32" s="136">
        <f>IFERROR(CH32/CF32,"-")</f>
        <v>1</v>
      </c>
      <c r="CJ32" s="137">
        <v>105000</v>
      </c>
      <c r="CK32" s="138">
        <f>IFERROR(CJ32/CF32,"-")</f>
        <v>105000</v>
      </c>
      <c r="CL32" s="139"/>
      <c r="CM32" s="139"/>
      <c r="CN32" s="139">
        <v>1</v>
      </c>
      <c r="CO32" s="140">
        <v>1</v>
      </c>
      <c r="CP32" s="141">
        <v>3000</v>
      </c>
      <c r="CQ32" s="141">
        <v>105000</v>
      </c>
      <c r="CR32" s="141"/>
      <c r="CS32" s="142" t="str">
        <f>IF(AND(CQ32=0,CR32=0),"",IF(AND(CQ32&lt;=100000,CR32&lt;=100000),"",IF(CQ32/CP32&gt;0.7,"男高",IF(CR32/CP32&gt;0.7,"女高",""))))</f>
        <v>男高</v>
      </c>
    </row>
    <row r="33" spans="1:98">
      <c r="A33" s="80"/>
      <c r="B33" s="203" t="s">
        <v>127</v>
      </c>
      <c r="C33" s="203"/>
      <c r="D33" s="203" t="s">
        <v>128</v>
      </c>
      <c r="E33" s="203" t="s">
        <v>129</v>
      </c>
      <c r="F33" s="203" t="s">
        <v>64</v>
      </c>
      <c r="G33" s="203" t="s">
        <v>111</v>
      </c>
      <c r="H33" s="90" t="s">
        <v>112</v>
      </c>
      <c r="I33" s="90" t="s">
        <v>130</v>
      </c>
      <c r="J33" s="188"/>
      <c r="K33" s="81">
        <v>0</v>
      </c>
      <c r="L33" s="81">
        <v>0</v>
      </c>
      <c r="M33" s="81">
        <v>0</v>
      </c>
      <c r="N33" s="91">
        <v>4</v>
      </c>
      <c r="O33" s="92">
        <v>0</v>
      </c>
      <c r="P33" s="93">
        <f>N33+O33</f>
        <v>4</v>
      </c>
      <c r="Q33" s="82" t="str">
        <f>IFERROR(P33/M33,"-")</f>
        <v>-</v>
      </c>
      <c r="R33" s="81">
        <v>0</v>
      </c>
      <c r="S33" s="81">
        <v>0</v>
      </c>
      <c r="T33" s="82">
        <f>IFERROR(S33/(O33+P33),"-")</f>
        <v>0</v>
      </c>
      <c r="U33" s="182"/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>
        <v>1</v>
      </c>
      <c r="AW33" s="107">
        <f>IF(P33=0,"",IF(AV33=0,"",(AV33/P33)))</f>
        <v>0.25</v>
      </c>
      <c r="AX33" s="106"/>
      <c r="AY33" s="108">
        <f>IFERROR(AX33/AV33,"-")</f>
        <v>0</v>
      </c>
      <c r="AZ33" s="109"/>
      <c r="BA33" s="110">
        <f>IFERROR(AZ33/AV33,"-")</f>
        <v>0</v>
      </c>
      <c r="BB33" s="111"/>
      <c r="BC33" s="111"/>
      <c r="BD33" s="111"/>
      <c r="BE33" s="112">
        <v>1</v>
      </c>
      <c r="BF33" s="113">
        <f>IF(P33=0,"",IF(BE33=0,"",(BE33/P33)))</f>
        <v>0.25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2</v>
      </c>
      <c r="BO33" s="120">
        <f>IF(P33=0,"",IF(BN33=0,"",(BN33/P33)))</f>
        <v>0.5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131</v>
      </c>
      <c r="C34" s="203"/>
      <c r="D34" s="203" t="s">
        <v>132</v>
      </c>
      <c r="E34" s="203" t="s">
        <v>97</v>
      </c>
      <c r="F34" s="203" t="s">
        <v>98</v>
      </c>
      <c r="G34" s="203" t="s">
        <v>117</v>
      </c>
      <c r="H34" s="90" t="s">
        <v>112</v>
      </c>
      <c r="I34" s="90" t="s">
        <v>130</v>
      </c>
      <c r="J34" s="188"/>
      <c r="K34" s="81">
        <v>3</v>
      </c>
      <c r="L34" s="81">
        <v>0</v>
      </c>
      <c r="M34" s="81">
        <v>28</v>
      </c>
      <c r="N34" s="91">
        <v>2</v>
      </c>
      <c r="O34" s="92">
        <v>0</v>
      </c>
      <c r="P34" s="93">
        <f>N34+O34</f>
        <v>2</v>
      </c>
      <c r="Q34" s="82">
        <f>IFERROR(P34/M34,"-")</f>
        <v>0.071428571428571</v>
      </c>
      <c r="R34" s="81">
        <v>0</v>
      </c>
      <c r="S34" s="81">
        <v>2</v>
      </c>
      <c r="T34" s="82">
        <f>IFERROR(S34/(O34+P34),"-")</f>
        <v>1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>
        <v>1</v>
      </c>
      <c r="AW34" s="107">
        <f>IF(P34=0,"",IF(AV34=0,"",(AV34/P34)))</f>
        <v>0.5</v>
      </c>
      <c r="AX34" s="106"/>
      <c r="AY34" s="108">
        <f>IFERROR(AX34/AV34,"-")</f>
        <v>0</v>
      </c>
      <c r="AZ34" s="109"/>
      <c r="BA34" s="110">
        <f>IFERROR(AZ34/AV34,"-")</f>
        <v>0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/>
      <c r="BO34" s="120">
        <f>IF(P34=0,"",IF(BN34=0,"",(BN34/P34)))</f>
        <v>0</v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>
        <v>1</v>
      </c>
      <c r="BX34" s="127">
        <f>IF(P34=0,"",IF(BW34=0,"",(BW34/P34)))</f>
        <v>0.5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133</v>
      </c>
      <c r="C35" s="203"/>
      <c r="D35" s="203" t="s">
        <v>134</v>
      </c>
      <c r="E35" s="203" t="s">
        <v>135</v>
      </c>
      <c r="F35" s="203" t="s">
        <v>64</v>
      </c>
      <c r="G35" s="203" t="s">
        <v>119</v>
      </c>
      <c r="H35" s="90" t="s">
        <v>112</v>
      </c>
      <c r="I35" s="90" t="s">
        <v>130</v>
      </c>
      <c r="J35" s="188"/>
      <c r="K35" s="81">
        <v>0</v>
      </c>
      <c r="L35" s="81">
        <v>0</v>
      </c>
      <c r="M35" s="81">
        <v>0</v>
      </c>
      <c r="N35" s="91">
        <v>0</v>
      </c>
      <c r="O35" s="92">
        <v>0</v>
      </c>
      <c r="P35" s="93">
        <f>N35+O35</f>
        <v>0</v>
      </c>
      <c r="Q35" s="82" t="str">
        <f>IFERROR(P35/M35,"-")</f>
        <v>-</v>
      </c>
      <c r="R35" s="81">
        <v>0</v>
      </c>
      <c r="S35" s="81">
        <v>0</v>
      </c>
      <c r="T35" s="82" t="str">
        <f>IFERROR(S35/(O35+P35),"-")</f>
        <v>-</v>
      </c>
      <c r="U35" s="182"/>
      <c r="V35" s="84">
        <v>0</v>
      </c>
      <c r="W35" s="82" t="str">
        <f>IF(P35=0,"-",V35/P35)</f>
        <v>-</v>
      </c>
      <c r="X35" s="186">
        <v>0</v>
      </c>
      <c r="Y35" s="187" t="str">
        <f>IFERROR(X35/P35,"-")</f>
        <v>-</v>
      </c>
      <c r="Z35" s="187" t="str">
        <f>IFERROR(X35/V35,"-")</f>
        <v>-</v>
      </c>
      <c r="AA35" s="188"/>
      <c r="AB35" s="85"/>
      <c r="AC35" s="79"/>
      <c r="AD35" s="94"/>
      <c r="AE35" s="95" t="str">
        <f>IF(P35=0,"",IF(AD35=0,"",(AD35/P35)))</f>
        <v/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 t="str">
        <f>IF(P35=0,"",IF(AM35=0,"",(AM35/P35)))</f>
        <v/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 t="str">
        <f>IF(P35=0,"",IF(AV35=0,"",(AV35/P35)))</f>
        <v/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 t="str">
        <f>IF(P35=0,"",IF(BE35=0,"",(BE35/P35)))</f>
        <v/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 t="str">
        <f>IF(P35=0,"",IF(BN35=0,"",(BN35/P35)))</f>
        <v/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/>
      <c r="BX35" s="127" t="str">
        <f>IF(P35=0,"",IF(BW35=0,"",(BW35/P35)))</f>
        <v/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 t="str">
        <f>IF(P35=0,"",IF(CF35=0,"",(CF35/P35)))</f>
        <v/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136</v>
      </c>
      <c r="C36" s="203"/>
      <c r="D36" s="203" t="s">
        <v>103</v>
      </c>
      <c r="E36" s="203" t="s">
        <v>104</v>
      </c>
      <c r="F36" s="203" t="s">
        <v>64</v>
      </c>
      <c r="G36" s="203" t="s">
        <v>123</v>
      </c>
      <c r="H36" s="90" t="s">
        <v>112</v>
      </c>
      <c r="I36" s="90" t="s">
        <v>137</v>
      </c>
      <c r="J36" s="188"/>
      <c r="K36" s="81">
        <v>0</v>
      </c>
      <c r="L36" s="81">
        <v>0</v>
      </c>
      <c r="M36" s="81">
        <v>0</v>
      </c>
      <c r="N36" s="91">
        <v>5</v>
      </c>
      <c r="O36" s="92">
        <v>0</v>
      </c>
      <c r="P36" s="93">
        <f>N36+O36</f>
        <v>5</v>
      </c>
      <c r="Q36" s="82" t="str">
        <f>IFERROR(P36/M36,"-")</f>
        <v>-</v>
      </c>
      <c r="R36" s="81">
        <v>0</v>
      </c>
      <c r="S36" s="81">
        <v>0</v>
      </c>
      <c r="T36" s="82">
        <f>IFERROR(S36/(O36+P36),"-")</f>
        <v>0</v>
      </c>
      <c r="U36" s="182"/>
      <c r="V36" s="84">
        <v>1</v>
      </c>
      <c r="W36" s="82">
        <f>IF(P36=0,"-",V36/P36)</f>
        <v>0.2</v>
      </c>
      <c r="X36" s="186">
        <v>3000</v>
      </c>
      <c r="Y36" s="187">
        <f>IFERROR(X36/P36,"-")</f>
        <v>600</v>
      </c>
      <c r="Z36" s="187">
        <f>IFERROR(X36/V36,"-")</f>
        <v>3000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>
        <v>1</v>
      </c>
      <c r="AN36" s="101">
        <f>IF(P36=0,"",IF(AM36=0,"",(AM36/P36)))</f>
        <v>0.2</v>
      </c>
      <c r="AO36" s="100"/>
      <c r="AP36" s="102">
        <f>IFERROR(AP36/AM36,"-")</f>
        <v>0</v>
      </c>
      <c r="AQ36" s="103"/>
      <c r="AR36" s="104">
        <f>IFERROR(AQ36/AM36,"-")</f>
        <v>0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1</v>
      </c>
      <c r="BF36" s="113">
        <f>IF(P36=0,"",IF(BE36=0,"",(BE36/P36)))</f>
        <v>0.2</v>
      </c>
      <c r="BG36" s="112">
        <v>1</v>
      </c>
      <c r="BH36" s="114">
        <f>IFERROR(BG36/BE36,"-")</f>
        <v>1</v>
      </c>
      <c r="BI36" s="115">
        <v>3000</v>
      </c>
      <c r="BJ36" s="116">
        <f>IFERROR(BI36/BE36,"-")</f>
        <v>3000</v>
      </c>
      <c r="BK36" s="117">
        <v>1</v>
      </c>
      <c r="BL36" s="117"/>
      <c r="BM36" s="117"/>
      <c r="BN36" s="119">
        <v>1</v>
      </c>
      <c r="BO36" s="120">
        <f>IF(P36=0,"",IF(BN36=0,"",(BN36/P36)))</f>
        <v>0.2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>
        <v>1</v>
      </c>
      <c r="BX36" s="127">
        <f>IF(P36=0,"",IF(BW36=0,"",(BW36/P36)))</f>
        <v>0.2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>
        <v>1</v>
      </c>
      <c r="CG36" s="134">
        <f>IF(P36=0,"",IF(CF36=0,"",(CF36/P36)))</f>
        <v>0.2</v>
      </c>
      <c r="CH36" s="135"/>
      <c r="CI36" s="136">
        <f>IFERROR(CH36/CF36,"-")</f>
        <v>0</v>
      </c>
      <c r="CJ36" s="137"/>
      <c r="CK36" s="138">
        <f>IFERROR(CJ36/CF36,"-")</f>
        <v>0</v>
      </c>
      <c r="CL36" s="139"/>
      <c r="CM36" s="139"/>
      <c r="CN36" s="139"/>
      <c r="CO36" s="140">
        <v>1</v>
      </c>
      <c r="CP36" s="141">
        <v>3000</v>
      </c>
      <c r="CQ36" s="141">
        <v>3000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138</v>
      </c>
      <c r="C37" s="203"/>
      <c r="D37" s="203" t="s">
        <v>109</v>
      </c>
      <c r="E37" s="203" t="s">
        <v>109</v>
      </c>
      <c r="F37" s="203" t="s">
        <v>69</v>
      </c>
      <c r="G37" s="203" t="s">
        <v>126</v>
      </c>
      <c r="H37" s="90"/>
      <c r="I37" s="90"/>
      <c r="J37" s="188"/>
      <c r="K37" s="81">
        <v>9</v>
      </c>
      <c r="L37" s="81">
        <v>7</v>
      </c>
      <c r="M37" s="81">
        <v>4</v>
      </c>
      <c r="N37" s="91">
        <v>0</v>
      </c>
      <c r="O37" s="92">
        <v>0</v>
      </c>
      <c r="P37" s="93">
        <f>N37+O37</f>
        <v>0</v>
      </c>
      <c r="Q37" s="82">
        <f>IFERROR(P37/M37,"-")</f>
        <v>0</v>
      </c>
      <c r="R37" s="81">
        <v>0</v>
      </c>
      <c r="S37" s="81">
        <v>0</v>
      </c>
      <c r="T37" s="82" t="str">
        <f>IFERROR(S37/(O37+P37),"-")</f>
        <v>-</v>
      </c>
      <c r="U37" s="182"/>
      <c r="V37" s="84">
        <v>0</v>
      </c>
      <c r="W37" s="82" t="str">
        <f>IF(P37=0,"-",V37/P37)</f>
        <v>-</v>
      </c>
      <c r="X37" s="186">
        <v>0</v>
      </c>
      <c r="Y37" s="187" t="str">
        <f>IFERROR(X37/P37,"-")</f>
        <v>-</v>
      </c>
      <c r="Z37" s="187" t="str">
        <f>IFERROR(X37/V37,"-")</f>
        <v>-</v>
      </c>
      <c r="AA37" s="188"/>
      <c r="AB37" s="85"/>
      <c r="AC37" s="79"/>
      <c r="AD37" s="94"/>
      <c r="AE37" s="95" t="str">
        <f>IF(P37=0,"",IF(AD37=0,"",(AD37/P37)))</f>
        <v/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 t="str">
        <f>IF(P37=0,"",IF(AM37=0,"",(AM37/P37)))</f>
        <v/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 t="str">
        <f>IF(P37=0,"",IF(AV37=0,"",(AV37/P37)))</f>
        <v/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 t="str">
        <f>IF(P37=0,"",IF(BE37=0,"",(BE37/P37)))</f>
        <v/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/>
      <c r="BO37" s="120" t="str">
        <f>IF(P37=0,"",IF(BN37=0,"",(BN37/P37)))</f>
        <v/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/>
      <c r="BX37" s="127" t="str">
        <f>IF(P37=0,"",IF(BW37=0,"",(BW37/P37)))</f>
        <v/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/>
      <c r="CG37" s="134" t="str">
        <f>IF(P37=0,"",IF(CF37=0,"",(CF37/P37)))</f>
        <v/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0.4075</v>
      </c>
      <c r="B38" s="203" t="s">
        <v>139</v>
      </c>
      <c r="C38" s="203"/>
      <c r="D38" s="203" t="s">
        <v>134</v>
      </c>
      <c r="E38" s="203" t="s">
        <v>135</v>
      </c>
      <c r="F38" s="203" t="s">
        <v>64</v>
      </c>
      <c r="G38" s="203" t="s">
        <v>140</v>
      </c>
      <c r="H38" s="90" t="s">
        <v>141</v>
      </c>
      <c r="I38" s="90" t="s">
        <v>142</v>
      </c>
      <c r="J38" s="188">
        <v>400000</v>
      </c>
      <c r="K38" s="81">
        <v>0</v>
      </c>
      <c r="L38" s="81">
        <v>0</v>
      </c>
      <c r="M38" s="81">
        <v>0</v>
      </c>
      <c r="N38" s="91">
        <v>4</v>
      </c>
      <c r="O38" s="92">
        <v>0</v>
      </c>
      <c r="P38" s="93">
        <f>N38+O38</f>
        <v>4</v>
      </c>
      <c r="Q38" s="82" t="str">
        <f>IFERROR(P38/M38,"-")</f>
        <v>-</v>
      </c>
      <c r="R38" s="81">
        <v>0</v>
      </c>
      <c r="S38" s="81">
        <v>3</v>
      </c>
      <c r="T38" s="82">
        <f>IFERROR(S38/(O38+P38),"-")</f>
        <v>0.75</v>
      </c>
      <c r="U38" s="182">
        <f>IFERROR(J38/SUM(P38:P42),"-")</f>
        <v>12121.212121212</v>
      </c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>
        <f>SUM(X38:X42)-SUM(J38:J42)</f>
        <v>-237000</v>
      </c>
      <c r="AB38" s="85">
        <f>SUM(X38:X42)/SUM(J38:J42)</f>
        <v>0.4075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>
        <v>1</v>
      </c>
      <c r="AN38" s="101">
        <f>IF(P38=0,"",IF(AM38=0,"",(AM38/P38)))</f>
        <v>0.25</v>
      </c>
      <c r="AO38" s="100"/>
      <c r="AP38" s="102">
        <f>IFERROR(AP38/AM38,"-")</f>
        <v>0</v>
      </c>
      <c r="AQ38" s="103"/>
      <c r="AR38" s="104">
        <f>IFERROR(AQ38/AM38,"-")</f>
        <v>0</v>
      </c>
      <c r="AS38" s="105"/>
      <c r="AT38" s="105"/>
      <c r="AU38" s="105"/>
      <c r="AV38" s="106">
        <v>1</v>
      </c>
      <c r="AW38" s="107">
        <f>IF(P38=0,"",IF(AV38=0,"",(AV38/P38)))</f>
        <v>0.25</v>
      </c>
      <c r="AX38" s="106"/>
      <c r="AY38" s="108">
        <f>IFERROR(AX38/AV38,"-")</f>
        <v>0</v>
      </c>
      <c r="AZ38" s="109"/>
      <c r="BA38" s="110">
        <f>IFERROR(AZ38/AV38,"-")</f>
        <v>0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1</v>
      </c>
      <c r="BO38" s="120">
        <f>IF(P38=0,"",IF(BN38=0,"",(BN38/P38)))</f>
        <v>0.25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>
        <v>1</v>
      </c>
      <c r="BX38" s="127">
        <f>IF(P38=0,"",IF(BW38=0,"",(BW38/P38)))</f>
        <v>0.25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143</v>
      </c>
      <c r="C39" s="203"/>
      <c r="D39" s="203" t="s">
        <v>144</v>
      </c>
      <c r="E39" s="203" t="s">
        <v>145</v>
      </c>
      <c r="F39" s="203" t="s">
        <v>64</v>
      </c>
      <c r="G39" s="203"/>
      <c r="H39" s="90" t="s">
        <v>141</v>
      </c>
      <c r="I39" s="90"/>
      <c r="J39" s="188"/>
      <c r="K39" s="81">
        <v>0</v>
      </c>
      <c r="L39" s="81">
        <v>0</v>
      </c>
      <c r="M39" s="81">
        <v>0</v>
      </c>
      <c r="N39" s="91">
        <v>7</v>
      </c>
      <c r="O39" s="92">
        <v>0</v>
      </c>
      <c r="P39" s="93">
        <f>N39+O39</f>
        <v>7</v>
      </c>
      <c r="Q39" s="82" t="str">
        <f>IFERROR(P39/M39,"-")</f>
        <v>-</v>
      </c>
      <c r="R39" s="81">
        <v>0</v>
      </c>
      <c r="S39" s="81">
        <v>1</v>
      </c>
      <c r="T39" s="82">
        <f>IFERROR(S39/(O39+P39),"-")</f>
        <v>0.14285714285714</v>
      </c>
      <c r="U39" s="182"/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>
        <v>1</v>
      </c>
      <c r="AW39" s="107">
        <f>IF(P39=0,"",IF(AV39=0,"",(AV39/P39)))</f>
        <v>0.14285714285714</v>
      </c>
      <c r="AX39" s="106"/>
      <c r="AY39" s="108">
        <f>IFERROR(AX39/AV39,"-")</f>
        <v>0</v>
      </c>
      <c r="AZ39" s="109"/>
      <c r="BA39" s="110">
        <f>IFERROR(AZ39/AV39,"-")</f>
        <v>0</v>
      </c>
      <c r="BB39" s="111"/>
      <c r="BC39" s="111"/>
      <c r="BD39" s="111"/>
      <c r="BE39" s="112">
        <v>1</v>
      </c>
      <c r="BF39" s="113">
        <f>IF(P39=0,"",IF(BE39=0,"",(BE39/P39)))</f>
        <v>0.14285714285714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1</v>
      </c>
      <c r="BO39" s="120">
        <f>IF(P39=0,"",IF(BN39=0,"",(BN39/P39)))</f>
        <v>0.14285714285714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>
        <v>2</v>
      </c>
      <c r="BX39" s="127">
        <f>IF(P39=0,"",IF(BW39=0,"",(BW39/P39)))</f>
        <v>0.28571428571429</v>
      </c>
      <c r="BY39" s="128"/>
      <c r="BZ39" s="129">
        <f>IFERROR(BY39/BW39,"-")</f>
        <v>0</v>
      </c>
      <c r="CA39" s="130"/>
      <c r="CB39" s="131">
        <f>IFERROR(CA39/BW39,"-")</f>
        <v>0</v>
      </c>
      <c r="CC39" s="132"/>
      <c r="CD39" s="132"/>
      <c r="CE39" s="132"/>
      <c r="CF39" s="133">
        <v>2</v>
      </c>
      <c r="CG39" s="134">
        <f>IF(P39=0,"",IF(CF39=0,"",(CF39/P39)))</f>
        <v>0.28571428571429</v>
      </c>
      <c r="CH39" s="135"/>
      <c r="CI39" s="136">
        <f>IFERROR(CH39/CF39,"-")</f>
        <v>0</v>
      </c>
      <c r="CJ39" s="137"/>
      <c r="CK39" s="138">
        <f>IFERROR(CJ39/CF39,"-")</f>
        <v>0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146</v>
      </c>
      <c r="C40" s="203"/>
      <c r="D40" s="203" t="s">
        <v>147</v>
      </c>
      <c r="E40" s="203" t="s">
        <v>148</v>
      </c>
      <c r="F40" s="203" t="s">
        <v>64</v>
      </c>
      <c r="G40" s="203"/>
      <c r="H40" s="90" t="s">
        <v>141</v>
      </c>
      <c r="I40" s="90"/>
      <c r="J40" s="188"/>
      <c r="K40" s="81">
        <v>0</v>
      </c>
      <c r="L40" s="81">
        <v>0</v>
      </c>
      <c r="M40" s="81">
        <v>0</v>
      </c>
      <c r="N40" s="91">
        <v>5</v>
      </c>
      <c r="O40" s="92">
        <v>0</v>
      </c>
      <c r="P40" s="93">
        <f>N40+O40</f>
        <v>5</v>
      </c>
      <c r="Q40" s="82" t="str">
        <f>IFERROR(P40/M40,"-")</f>
        <v>-</v>
      </c>
      <c r="R40" s="81">
        <v>0</v>
      </c>
      <c r="S40" s="81">
        <v>0</v>
      </c>
      <c r="T40" s="82">
        <f>IFERROR(S40/(O40+P40),"-")</f>
        <v>0</v>
      </c>
      <c r="U40" s="182"/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>
        <v>1</v>
      </c>
      <c r="AN40" s="101">
        <f>IF(P40=0,"",IF(AM40=0,"",(AM40/P40)))</f>
        <v>0.2</v>
      </c>
      <c r="AO40" s="100"/>
      <c r="AP40" s="102">
        <f>IFERROR(AP40/AM40,"-")</f>
        <v>0</v>
      </c>
      <c r="AQ40" s="103"/>
      <c r="AR40" s="104">
        <f>IFERROR(AQ40/AM40,"-")</f>
        <v>0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>
        <v>2</v>
      </c>
      <c r="BO40" s="120">
        <f>IF(P40=0,"",IF(BN40=0,"",(BN40/P40)))</f>
        <v>0.4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>
        <v>2</v>
      </c>
      <c r="BX40" s="127">
        <f>IF(P40=0,"",IF(BW40=0,"",(BW40/P40)))</f>
        <v>0.4</v>
      </c>
      <c r="BY40" s="128"/>
      <c r="BZ40" s="129">
        <f>IFERROR(BY40/BW40,"-")</f>
        <v>0</v>
      </c>
      <c r="CA40" s="130"/>
      <c r="CB40" s="131">
        <f>IFERROR(CA40/BW40,"-")</f>
        <v>0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149</v>
      </c>
      <c r="C41" s="203"/>
      <c r="D41" s="203" t="s">
        <v>115</v>
      </c>
      <c r="E41" s="203" t="s">
        <v>116</v>
      </c>
      <c r="F41" s="203" t="s">
        <v>64</v>
      </c>
      <c r="G41" s="203"/>
      <c r="H41" s="90" t="s">
        <v>141</v>
      </c>
      <c r="I41" s="90"/>
      <c r="J41" s="188"/>
      <c r="K41" s="81">
        <v>0</v>
      </c>
      <c r="L41" s="81">
        <v>0</v>
      </c>
      <c r="M41" s="81">
        <v>0</v>
      </c>
      <c r="N41" s="91">
        <v>12</v>
      </c>
      <c r="O41" s="92">
        <v>0</v>
      </c>
      <c r="P41" s="93">
        <f>N41+O41</f>
        <v>12</v>
      </c>
      <c r="Q41" s="82" t="str">
        <f>IFERROR(P41/M41,"-")</f>
        <v>-</v>
      </c>
      <c r="R41" s="81">
        <v>0</v>
      </c>
      <c r="S41" s="81">
        <v>2</v>
      </c>
      <c r="T41" s="82">
        <f>IFERROR(S41/(O41+P41),"-")</f>
        <v>0.16666666666667</v>
      </c>
      <c r="U41" s="182"/>
      <c r="V41" s="84">
        <v>1</v>
      </c>
      <c r="W41" s="82">
        <f>IF(P41=0,"-",V41/P41)</f>
        <v>0.083333333333333</v>
      </c>
      <c r="X41" s="186">
        <v>3000</v>
      </c>
      <c r="Y41" s="187">
        <f>IFERROR(X41/P41,"-")</f>
        <v>250</v>
      </c>
      <c r="Z41" s="187">
        <f>IFERROR(X41/V41,"-")</f>
        <v>3000</v>
      </c>
      <c r="AA41" s="188"/>
      <c r="AB41" s="85"/>
      <c r="AC41" s="79"/>
      <c r="AD41" s="94">
        <v>1</v>
      </c>
      <c r="AE41" s="95">
        <f>IF(P41=0,"",IF(AD41=0,"",(AD41/P41)))</f>
        <v>0.083333333333333</v>
      </c>
      <c r="AF41" s="94"/>
      <c r="AG41" s="96">
        <f>IFERROR(AF41/AD41,"-")</f>
        <v>0</v>
      </c>
      <c r="AH41" s="97"/>
      <c r="AI41" s="98">
        <f>IFERROR(AH41/AD41,"-")</f>
        <v>0</v>
      </c>
      <c r="AJ41" s="99"/>
      <c r="AK41" s="99"/>
      <c r="AL41" s="99"/>
      <c r="AM41" s="100">
        <v>3</v>
      </c>
      <c r="AN41" s="101">
        <f>IF(P41=0,"",IF(AM41=0,"",(AM41/P41)))</f>
        <v>0.25</v>
      </c>
      <c r="AO41" s="100"/>
      <c r="AP41" s="102">
        <f>IFERROR(AP41/AM41,"-")</f>
        <v>0</v>
      </c>
      <c r="AQ41" s="103"/>
      <c r="AR41" s="104">
        <f>IFERROR(AQ41/AM41,"-")</f>
        <v>0</v>
      </c>
      <c r="AS41" s="105"/>
      <c r="AT41" s="105"/>
      <c r="AU41" s="105"/>
      <c r="AV41" s="106">
        <v>1</v>
      </c>
      <c r="AW41" s="107">
        <f>IF(P41=0,"",IF(AV41=0,"",(AV41/P41)))</f>
        <v>0.083333333333333</v>
      </c>
      <c r="AX41" s="106"/>
      <c r="AY41" s="108">
        <f>IFERROR(AX41/AV41,"-")</f>
        <v>0</v>
      </c>
      <c r="AZ41" s="109"/>
      <c r="BA41" s="110">
        <f>IFERROR(AZ41/AV41,"-")</f>
        <v>0</v>
      </c>
      <c r="BB41" s="111"/>
      <c r="BC41" s="111"/>
      <c r="BD41" s="111"/>
      <c r="BE41" s="112">
        <v>2</v>
      </c>
      <c r="BF41" s="113">
        <f>IF(P41=0,"",IF(BE41=0,"",(BE41/P41)))</f>
        <v>0.16666666666667</v>
      </c>
      <c r="BG41" s="112">
        <v>1</v>
      </c>
      <c r="BH41" s="114">
        <f>IFERROR(BG41/BE41,"-")</f>
        <v>0.5</v>
      </c>
      <c r="BI41" s="115">
        <v>3000</v>
      </c>
      <c r="BJ41" s="116">
        <f>IFERROR(BI41/BE41,"-")</f>
        <v>1500</v>
      </c>
      <c r="BK41" s="117">
        <v>1</v>
      </c>
      <c r="BL41" s="117"/>
      <c r="BM41" s="117"/>
      <c r="BN41" s="119">
        <v>2</v>
      </c>
      <c r="BO41" s="120">
        <f>IF(P41=0,"",IF(BN41=0,"",(BN41/P41)))</f>
        <v>0.16666666666667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>
        <v>2</v>
      </c>
      <c r="BX41" s="127">
        <f>IF(P41=0,"",IF(BW41=0,"",(BW41/P41)))</f>
        <v>0.16666666666667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>
        <v>1</v>
      </c>
      <c r="CG41" s="134">
        <f>IF(P41=0,"",IF(CF41=0,"",(CF41/P41)))</f>
        <v>0.083333333333333</v>
      </c>
      <c r="CH41" s="135"/>
      <c r="CI41" s="136">
        <f>IFERROR(CH41/CF41,"-")</f>
        <v>0</v>
      </c>
      <c r="CJ41" s="137"/>
      <c r="CK41" s="138">
        <f>IFERROR(CJ41/CF41,"-")</f>
        <v>0</v>
      </c>
      <c r="CL41" s="139"/>
      <c r="CM41" s="139"/>
      <c r="CN41" s="139"/>
      <c r="CO41" s="140">
        <v>1</v>
      </c>
      <c r="CP41" s="141">
        <v>3000</v>
      </c>
      <c r="CQ41" s="141">
        <v>3000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150</v>
      </c>
      <c r="C42" s="203"/>
      <c r="D42" s="203" t="s">
        <v>109</v>
      </c>
      <c r="E42" s="203" t="s">
        <v>109</v>
      </c>
      <c r="F42" s="203" t="s">
        <v>69</v>
      </c>
      <c r="G42" s="203"/>
      <c r="H42" s="90"/>
      <c r="I42" s="90"/>
      <c r="J42" s="188"/>
      <c r="K42" s="81">
        <v>49</v>
      </c>
      <c r="L42" s="81">
        <v>34</v>
      </c>
      <c r="M42" s="81">
        <v>17</v>
      </c>
      <c r="N42" s="91">
        <v>5</v>
      </c>
      <c r="O42" s="92">
        <v>0</v>
      </c>
      <c r="P42" s="93">
        <f>N42+O42</f>
        <v>5</v>
      </c>
      <c r="Q42" s="82">
        <f>IFERROR(P42/M42,"-")</f>
        <v>0.29411764705882</v>
      </c>
      <c r="R42" s="81">
        <v>0</v>
      </c>
      <c r="S42" s="81">
        <v>1</v>
      </c>
      <c r="T42" s="82">
        <f>IFERROR(S42/(O42+P42),"-")</f>
        <v>0.2</v>
      </c>
      <c r="U42" s="182"/>
      <c r="V42" s="84">
        <v>0</v>
      </c>
      <c r="W42" s="82">
        <f>IF(P42=0,"-",V42/P42)</f>
        <v>0</v>
      </c>
      <c r="X42" s="186">
        <v>160000</v>
      </c>
      <c r="Y42" s="187">
        <f>IFERROR(X42/P42,"-")</f>
        <v>32000</v>
      </c>
      <c r="Z42" s="187" t="str">
        <f>IFERROR(X42/V42,"-")</f>
        <v>-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>
        <v>2</v>
      </c>
      <c r="BO42" s="120">
        <f>IF(P42=0,"",IF(BN42=0,"",(BN42/P42)))</f>
        <v>0.4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>
        <v>2</v>
      </c>
      <c r="BX42" s="127">
        <f>IF(P42=0,"",IF(BW42=0,"",(BW42/P42)))</f>
        <v>0.4</v>
      </c>
      <c r="BY42" s="128">
        <v>1</v>
      </c>
      <c r="BZ42" s="129">
        <f>IFERROR(BY42/BW42,"-")</f>
        <v>0.5</v>
      </c>
      <c r="CA42" s="130">
        <v>195000</v>
      </c>
      <c r="CB42" s="131">
        <f>IFERROR(CA42/BW42,"-")</f>
        <v>97500</v>
      </c>
      <c r="CC42" s="132"/>
      <c r="CD42" s="132"/>
      <c r="CE42" s="132">
        <v>1</v>
      </c>
      <c r="CF42" s="133">
        <v>1</v>
      </c>
      <c r="CG42" s="134">
        <f>IF(P42=0,"",IF(CF42=0,"",(CF42/P42)))</f>
        <v>0.2</v>
      </c>
      <c r="CH42" s="135"/>
      <c r="CI42" s="136">
        <f>IFERROR(CH42/CF42,"-")</f>
        <v>0</v>
      </c>
      <c r="CJ42" s="137"/>
      <c r="CK42" s="138">
        <f>IFERROR(CJ42/CF42,"-")</f>
        <v>0</v>
      </c>
      <c r="CL42" s="139"/>
      <c r="CM42" s="139"/>
      <c r="CN42" s="139"/>
      <c r="CO42" s="140">
        <v>0</v>
      </c>
      <c r="CP42" s="141">
        <v>160000</v>
      </c>
      <c r="CQ42" s="141">
        <v>195000</v>
      </c>
      <c r="CR42" s="141"/>
      <c r="CS42" s="142" t="str">
        <f>IF(AND(CQ42=0,CR42=0),"",IF(AND(CQ42&lt;=100000,CR42&lt;=100000),"",IF(CQ42/CP42&gt;0.7,"男高",IF(CR42/CP42&gt;0.7,"女高",""))))</f>
        <v>男高</v>
      </c>
    </row>
    <row r="43" spans="1:98">
      <c r="A43" s="80">
        <f>AB43</f>
        <v>0.127</v>
      </c>
      <c r="B43" s="203" t="s">
        <v>151</v>
      </c>
      <c r="C43" s="203"/>
      <c r="D43" s="203" t="s">
        <v>152</v>
      </c>
      <c r="E43" s="203" t="s">
        <v>153</v>
      </c>
      <c r="F43" s="203" t="s">
        <v>64</v>
      </c>
      <c r="G43" s="203" t="s">
        <v>154</v>
      </c>
      <c r="H43" s="90" t="s">
        <v>141</v>
      </c>
      <c r="I43" s="90" t="s">
        <v>155</v>
      </c>
      <c r="J43" s="188">
        <v>200000</v>
      </c>
      <c r="K43" s="81">
        <v>0</v>
      </c>
      <c r="L43" s="81">
        <v>0</v>
      </c>
      <c r="M43" s="81">
        <v>0</v>
      </c>
      <c r="N43" s="91">
        <v>2</v>
      </c>
      <c r="O43" s="92">
        <v>0</v>
      </c>
      <c r="P43" s="93">
        <f>N43+O43</f>
        <v>2</v>
      </c>
      <c r="Q43" s="82" t="str">
        <f>IFERROR(P43/M43,"-")</f>
        <v>-</v>
      </c>
      <c r="R43" s="81">
        <v>0</v>
      </c>
      <c r="S43" s="81">
        <v>1</v>
      </c>
      <c r="T43" s="82">
        <f>IFERROR(S43/(O43+P43),"-")</f>
        <v>0.5</v>
      </c>
      <c r="U43" s="182">
        <f>IFERROR(J43/SUM(P43:P46),"-")</f>
        <v>12500</v>
      </c>
      <c r="V43" s="84">
        <v>1</v>
      </c>
      <c r="W43" s="82">
        <f>IF(P43=0,"-",V43/P43)</f>
        <v>0.5</v>
      </c>
      <c r="X43" s="186">
        <v>7000</v>
      </c>
      <c r="Y43" s="187">
        <f>IFERROR(X43/P43,"-")</f>
        <v>3500</v>
      </c>
      <c r="Z43" s="187">
        <f>IFERROR(X43/V43,"-")</f>
        <v>7000</v>
      </c>
      <c r="AA43" s="188">
        <f>SUM(X43:X46)-SUM(J43:J46)</f>
        <v>-174600</v>
      </c>
      <c r="AB43" s="85">
        <f>SUM(X43:X46)/SUM(J43:J46)</f>
        <v>0.127</v>
      </c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>
        <v>1</v>
      </c>
      <c r="AN43" s="101">
        <f>IF(P43=0,"",IF(AM43=0,"",(AM43/P43)))</f>
        <v>0.5</v>
      </c>
      <c r="AO43" s="100"/>
      <c r="AP43" s="102">
        <f>IFERROR(AP43/AM43,"-")</f>
        <v>0</v>
      </c>
      <c r="AQ43" s="103"/>
      <c r="AR43" s="104">
        <f>IFERROR(AQ43/AM43,"-")</f>
        <v>0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/>
      <c r="BO43" s="120">
        <f>IF(P43=0,"",IF(BN43=0,"",(BN43/P43)))</f>
        <v>0</v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>
        <v>1</v>
      </c>
      <c r="CG43" s="134">
        <f>IF(P43=0,"",IF(CF43=0,"",(CF43/P43)))</f>
        <v>0.5</v>
      </c>
      <c r="CH43" s="135">
        <v>1</v>
      </c>
      <c r="CI43" s="136">
        <f>IFERROR(CH43/CF43,"-")</f>
        <v>1</v>
      </c>
      <c r="CJ43" s="137">
        <v>7000</v>
      </c>
      <c r="CK43" s="138">
        <f>IFERROR(CJ43/CF43,"-")</f>
        <v>7000</v>
      </c>
      <c r="CL43" s="139"/>
      <c r="CM43" s="139">
        <v>1</v>
      </c>
      <c r="CN43" s="139"/>
      <c r="CO43" s="140">
        <v>1</v>
      </c>
      <c r="CP43" s="141">
        <v>7000</v>
      </c>
      <c r="CQ43" s="141">
        <v>7000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156</v>
      </c>
      <c r="C44" s="203"/>
      <c r="D44" s="203" t="s">
        <v>134</v>
      </c>
      <c r="E44" s="203" t="s">
        <v>135</v>
      </c>
      <c r="F44" s="203" t="s">
        <v>64</v>
      </c>
      <c r="G44" s="203"/>
      <c r="H44" s="90" t="s">
        <v>141</v>
      </c>
      <c r="I44" s="90" t="s">
        <v>157</v>
      </c>
      <c r="J44" s="188"/>
      <c r="K44" s="81">
        <v>0</v>
      </c>
      <c r="L44" s="81">
        <v>0</v>
      </c>
      <c r="M44" s="81">
        <v>0</v>
      </c>
      <c r="N44" s="91">
        <v>6</v>
      </c>
      <c r="O44" s="92">
        <v>0</v>
      </c>
      <c r="P44" s="93">
        <f>N44+O44</f>
        <v>6</v>
      </c>
      <c r="Q44" s="82" t="str">
        <f>IFERROR(P44/M44,"-")</f>
        <v>-</v>
      </c>
      <c r="R44" s="81">
        <v>0</v>
      </c>
      <c r="S44" s="81">
        <v>1</v>
      </c>
      <c r="T44" s="82">
        <f>IFERROR(S44/(O44+P44),"-")</f>
        <v>0.16666666666667</v>
      </c>
      <c r="U44" s="182"/>
      <c r="V44" s="84">
        <v>1</v>
      </c>
      <c r="W44" s="82">
        <f>IF(P44=0,"-",V44/P44)</f>
        <v>0.16666666666667</v>
      </c>
      <c r="X44" s="186">
        <v>0</v>
      </c>
      <c r="Y44" s="187">
        <f>IFERROR(X44/P44,"-")</f>
        <v>0</v>
      </c>
      <c r="Z44" s="187">
        <f>IFERROR(X44/V44,"-")</f>
        <v>0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1</v>
      </c>
      <c r="BF44" s="113">
        <f>IF(P44=0,"",IF(BE44=0,"",(BE44/P44)))</f>
        <v>0.16666666666667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>
        <v>2</v>
      </c>
      <c r="BO44" s="120">
        <f>IF(P44=0,"",IF(BN44=0,"",(BN44/P44)))</f>
        <v>0.33333333333333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>
        <v>3</v>
      </c>
      <c r="BX44" s="127">
        <f>IF(P44=0,"",IF(BW44=0,"",(BW44/P44)))</f>
        <v>0.5</v>
      </c>
      <c r="BY44" s="128">
        <v>1</v>
      </c>
      <c r="BZ44" s="129">
        <f>IFERROR(BY44/BW44,"-")</f>
        <v>0.33333333333333</v>
      </c>
      <c r="CA44" s="130">
        <v>3000</v>
      </c>
      <c r="CB44" s="131">
        <f>IFERROR(CA44/BW44,"-")</f>
        <v>1000</v>
      </c>
      <c r="CC44" s="132">
        <v>1</v>
      </c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1</v>
      </c>
      <c r="CP44" s="141">
        <v>0</v>
      </c>
      <c r="CQ44" s="141">
        <v>3000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158</v>
      </c>
      <c r="C45" s="203"/>
      <c r="D45" s="203" t="s">
        <v>159</v>
      </c>
      <c r="E45" s="203" t="s">
        <v>160</v>
      </c>
      <c r="F45" s="203" t="s">
        <v>64</v>
      </c>
      <c r="G45" s="203"/>
      <c r="H45" s="90" t="s">
        <v>141</v>
      </c>
      <c r="I45" s="90" t="s">
        <v>161</v>
      </c>
      <c r="J45" s="188"/>
      <c r="K45" s="81">
        <v>0</v>
      </c>
      <c r="L45" s="81">
        <v>0</v>
      </c>
      <c r="M45" s="81">
        <v>0</v>
      </c>
      <c r="N45" s="91">
        <v>5</v>
      </c>
      <c r="O45" s="92">
        <v>0</v>
      </c>
      <c r="P45" s="93">
        <f>N45+O45</f>
        <v>5</v>
      </c>
      <c r="Q45" s="82" t="str">
        <f>IFERROR(P45/M45,"-")</f>
        <v>-</v>
      </c>
      <c r="R45" s="81">
        <v>0</v>
      </c>
      <c r="S45" s="81">
        <v>1</v>
      </c>
      <c r="T45" s="82">
        <f>IFERROR(S45/(O45+P45),"-")</f>
        <v>0.2</v>
      </c>
      <c r="U45" s="182"/>
      <c r="V45" s="84">
        <v>1</v>
      </c>
      <c r="W45" s="82">
        <f>IF(P45=0,"-",V45/P45)</f>
        <v>0.2</v>
      </c>
      <c r="X45" s="186">
        <v>5400</v>
      </c>
      <c r="Y45" s="187">
        <f>IFERROR(X45/P45,"-")</f>
        <v>1080</v>
      </c>
      <c r="Z45" s="187">
        <f>IFERROR(X45/V45,"-")</f>
        <v>5400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>
        <v>1</v>
      </c>
      <c r="AN45" s="101">
        <f>IF(P45=0,"",IF(AM45=0,"",(AM45/P45)))</f>
        <v>0.2</v>
      </c>
      <c r="AO45" s="100">
        <v>1</v>
      </c>
      <c r="AP45" s="102">
        <f>IFERROR(AP45/AM45,"-")</f>
        <v>0</v>
      </c>
      <c r="AQ45" s="103">
        <v>5400</v>
      </c>
      <c r="AR45" s="104">
        <f>IFERROR(AQ45/AM45,"-")</f>
        <v>5400</v>
      </c>
      <c r="AS45" s="105"/>
      <c r="AT45" s="105"/>
      <c r="AU45" s="105">
        <v>1</v>
      </c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1</v>
      </c>
      <c r="BF45" s="113">
        <f>IF(P45=0,"",IF(BE45=0,"",(BE45/P45)))</f>
        <v>0.2</v>
      </c>
      <c r="BG45" s="112"/>
      <c r="BH45" s="114">
        <f>IFERROR(BG45/BE45,"-")</f>
        <v>0</v>
      </c>
      <c r="BI45" s="115"/>
      <c r="BJ45" s="116">
        <f>IFERROR(BI45/BE45,"-")</f>
        <v>0</v>
      </c>
      <c r="BK45" s="117"/>
      <c r="BL45" s="117"/>
      <c r="BM45" s="117"/>
      <c r="BN45" s="119">
        <v>2</v>
      </c>
      <c r="BO45" s="120">
        <f>IF(P45=0,"",IF(BN45=0,"",(BN45/P45)))</f>
        <v>0.4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/>
      <c r="BX45" s="127">
        <f>IF(P45=0,"",IF(BW45=0,"",(BW45/P45)))</f>
        <v>0</v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>
        <v>1</v>
      </c>
      <c r="CG45" s="134">
        <f>IF(P45=0,"",IF(CF45=0,"",(CF45/P45)))</f>
        <v>0.2</v>
      </c>
      <c r="CH45" s="135"/>
      <c r="CI45" s="136">
        <f>IFERROR(CH45/CF45,"-")</f>
        <v>0</v>
      </c>
      <c r="CJ45" s="137"/>
      <c r="CK45" s="138">
        <f>IFERROR(CJ45/CF45,"-")</f>
        <v>0</v>
      </c>
      <c r="CL45" s="139"/>
      <c r="CM45" s="139"/>
      <c r="CN45" s="139"/>
      <c r="CO45" s="140">
        <v>1</v>
      </c>
      <c r="CP45" s="141">
        <v>5400</v>
      </c>
      <c r="CQ45" s="141">
        <v>5400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162</v>
      </c>
      <c r="C46" s="203"/>
      <c r="D46" s="203" t="s">
        <v>109</v>
      </c>
      <c r="E46" s="203" t="s">
        <v>109</v>
      </c>
      <c r="F46" s="203" t="s">
        <v>69</v>
      </c>
      <c r="G46" s="203"/>
      <c r="H46" s="90"/>
      <c r="I46" s="90"/>
      <c r="J46" s="188"/>
      <c r="K46" s="81">
        <v>52</v>
      </c>
      <c r="L46" s="81">
        <v>17</v>
      </c>
      <c r="M46" s="81">
        <v>15</v>
      </c>
      <c r="N46" s="91">
        <v>3</v>
      </c>
      <c r="O46" s="92">
        <v>0</v>
      </c>
      <c r="P46" s="93">
        <f>N46+O46</f>
        <v>3</v>
      </c>
      <c r="Q46" s="82">
        <f>IFERROR(P46/M46,"-")</f>
        <v>0.2</v>
      </c>
      <c r="R46" s="81">
        <v>1</v>
      </c>
      <c r="S46" s="81">
        <v>1</v>
      </c>
      <c r="T46" s="82">
        <f>IFERROR(S46/(O46+P46),"-")</f>
        <v>0.33333333333333</v>
      </c>
      <c r="U46" s="182"/>
      <c r="V46" s="84">
        <v>1</v>
      </c>
      <c r="W46" s="82">
        <f>IF(P46=0,"-",V46/P46)</f>
        <v>0.33333333333333</v>
      </c>
      <c r="X46" s="186">
        <v>13000</v>
      </c>
      <c r="Y46" s="187">
        <f>IFERROR(X46/P46,"-")</f>
        <v>4333.3333333333</v>
      </c>
      <c r="Z46" s="187">
        <f>IFERROR(X46/V46,"-")</f>
        <v>13000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>
        <v>1</v>
      </c>
      <c r="BO46" s="120">
        <f>IF(P46=0,"",IF(BN46=0,"",(BN46/P46)))</f>
        <v>0.33333333333333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>
        <v>2</v>
      </c>
      <c r="BX46" s="127">
        <f>IF(P46=0,"",IF(BW46=0,"",(BW46/P46)))</f>
        <v>0.66666666666667</v>
      </c>
      <c r="BY46" s="128">
        <v>1</v>
      </c>
      <c r="BZ46" s="129">
        <f>IFERROR(BY46/BW46,"-")</f>
        <v>0.5</v>
      </c>
      <c r="CA46" s="130">
        <v>13000</v>
      </c>
      <c r="CB46" s="131">
        <f>IFERROR(CA46/BW46,"-")</f>
        <v>6500</v>
      </c>
      <c r="CC46" s="132"/>
      <c r="CD46" s="132">
        <v>1</v>
      </c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1</v>
      </c>
      <c r="CP46" s="141">
        <v>13000</v>
      </c>
      <c r="CQ46" s="141">
        <v>13000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>
        <f>AB47</f>
        <v>0</v>
      </c>
      <c r="B47" s="203" t="s">
        <v>163</v>
      </c>
      <c r="C47" s="203"/>
      <c r="D47" s="203" t="s">
        <v>121</v>
      </c>
      <c r="E47" s="203" t="s">
        <v>122</v>
      </c>
      <c r="F47" s="203" t="s">
        <v>64</v>
      </c>
      <c r="G47" s="203" t="s">
        <v>164</v>
      </c>
      <c r="H47" s="90" t="s">
        <v>165</v>
      </c>
      <c r="I47" s="204" t="s">
        <v>166</v>
      </c>
      <c r="J47" s="188">
        <v>300000</v>
      </c>
      <c r="K47" s="81">
        <v>0</v>
      </c>
      <c r="L47" s="81">
        <v>0</v>
      </c>
      <c r="M47" s="81">
        <v>0</v>
      </c>
      <c r="N47" s="91">
        <v>1</v>
      </c>
      <c r="O47" s="92">
        <v>0</v>
      </c>
      <c r="P47" s="93">
        <f>N47+O47</f>
        <v>1</v>
      </c>
      <c r="Q47" s="82" t="str">
        <f>IFERROR(P47/M47,"-")</f>
        <v>-</v>
      </c>
      <c r="R47" s="81">
        <v>0</v>
      </c>
      <c r="S47" s="81">
        <v>0</v>
      </c>
      <c r="T47" s="82">
        <f>IFERROR(S47/(O47+P47),"-")</f>
        <v>0</v>
      </c>
      <c r="U47" s="182">
        <f>IFERROR(J47/SUM(P47:P60),"-")</f>
        <v>15789.473684211</v>
      </c>
      <c r="V47" s="84">
        <v>0</v>
      </c>
      <c r="W47" s="82">
        <f>IF(P47=0,"-",V47/P47)</f>
        <v>0</v>
      </c>
      <c r="X47" s="186">
        <v>0</v>
      </c>
      <c r="Y47" s="187">
        <f>IFERROR(X47/P47,"-")</f>
        <v>0</v>
      </c>
      <c r="Z47" s="187" t="str">
        <f>IFERROR(X47/V47,"-")</f>
        <v>-</v>
      </c>
      <c r="AA47" s="188">
        <f>SUM(X47:X60)-SUM(J47:J60)</f>
        <v>-300000</v>
      </c>
      <c r="AB47" s="85">
        <f>SUM(X47:X60)/SUM(J47:J60)</f>
        <v>0</v>
      </c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>
        <v>1</v>
      </c>
      <c r="BF47" s="113">
        <f>IF(P47=0,"",IF(BE47=0,"",(BE47/P47)))</f>
        <v>1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/>
      <c r="BO47" s="120">
        <f>IF(P47=0,"",IF(BN47=0,"",(BN47/P47)))</f>
        <v>0</v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/>
      <c r="BX47" s="127">
        <f>IF(P47=0,"",IF(BW47=0,"",(BW47/P47)))</f>
        <v>0</v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167</v>
      </c>
      <c r="C48" s="203"/>
      <c r="D48" s="203" t="s">
        <v>103</v>
      </c>
      <c r="E48" s="203" t="s">
        <v>104</v>
      </c>
      <c r="F48" s="203" t="s">
        <v>64</v>
      </c>
      <c r="G48" s="203" t="s">
        <v>168</v>
      </c>
      <c r="H48" s="90" t="s">
        <v>165</v>
      </c>
      <c r="I48" s="205" t="s">
        <v>169</v>
      </c>
      <c r="J48" s="188"/>
      <c r="K48" s="81">
        <v>0</v>
      </c>
      <c r="L48" s="81">
        <v>0</v>
      </c>
      <c r="M48" s="81">
        <v>0</v>
      </c>
      <c r="N48" s="91">
        <v>2</v>
      </c>
      <c r="O48" s="92">
        <v>0</v>
      </c>
      <c r="P48" s="93">
        <f>N48+O48</f>
        <v>2</v>
      </c>
      <c r="Q48" s="82" t="str">
        <f>IFERROR(P48/M48,"-")</f>
        <v>-</v>
      </c>
      <c r="R48" s="81">
        <v>0</v>
      </c>
      <c r="S48" s="81">
        <v>0</v>
      </c>
      <c r="T48" s="82">
        <f>IFERROR(S48/(O48+P48),"-")</f>
        <v>0</v>
      </c>
      <c r="U48" s="182"/>
      <c r="V48" s="84">
        <v>0</v>
      </c>
      <c r="W48" s="82">
        <f>IF(P48=0,"-",V48/P48)</f>
        <v>0</v>
      </c>
      <c r="X48" s="186">
        <v>0</v>
      </c>
      <c r="Y48" s="187">
        <f>IFERROR(X48/P48,"-")</f>
        <v>0</v>
      </c>
      <c r="Z48" s="187" t="str">
        <f>IFERROR(X48/V48,"-")</f>
        <v>-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>
        <v>1</v>
      </c>
      <c r="BO48" s="120">
        <f>IF(P48=0,"",IF(BN48=0,"",(BN48/P48)))</f>
        <v>0.5</v>
      </c>
      <c r="BP48" s="121"/>
      <c r="BQ48" s="122">
        <f>IFERROR(BP48/BN48,"-")</f>
        <v>0</v>
      </c>
      <c r="BR48" s="123"/>
      <c r="BS48" s="124">
        <f>IFERROR(BR48/BN48,"-")</f>
        <v>0</v>
      </c>
      <c r="BT48" s="125"/>
      <c r="BU48" s="125"/>
      <c r="BV48" s="125"/>
      <c r="BW48" s="126">
        <v>1</v>
      </c>
      <c r="BX48" s="127">
        <f>IF(P48=0,"",IF(BW48=0,"",(BW48/P48)))</f>
        <v>0.5</v>
      </c>
      <c r="BY48" s="128"/>
      <c r="BZ48" s="129">
        <f>IFERROR(BY48/BW48,"-")</f>
        <v>0</v>
      </c>
      <c r="CA48" s="130"/>
      <c r="CB48" s="131">
        <f>IFERROR(CA48/BW48,"-")</f>
        <v>0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170</v>
      </c>
      <c r="C49" s="203"/>
      <c r="D49" s="203" t="s">
        <v>171</v>
      </c>
      <c r="E49" s="203" t="s">
        <v>172</v>
      </c>
      <c r="F49" s="203" t="s">
        <v>64</v>
      </c>
      <c r="G49" s="203" t="s">
        <v>173</v>
      </c>
      <c r="H49" s="90" t="s">
        <v>165</v>
      </c>
      <c r="I49" s="90" t="s">
        <v>174</v>
      </c>
      <c r="J49" s="188"/>
      <c r="K49" s="81">
        <v>0</v>
      </c>
      <c r="L49" s="81">
        <v>0</v>
      </c>
      <c r="M49" s="81">
        <v>0</v>
      </c>
      <c r="N49" s="91">
        <v>1</v>
      </c>
      <c r="O49" s="92">
        <v>0</v>
      </c>
      <c r="P49" s="93">
        <f>N49+O49</f>
        <v>1</v>
      </c>
      <c r="Q49" s="82" t="str">
        <f>IFERROR(P49/M49,"-")</f>
        <v>-</v>
      </c>
      <c r="R49" s="81">
        <v>0</v>
      </c>
      <c r="S49" s="81">
        <v>0</v>
      </c>
      <c r="T49" s="82">
        <f>IFERROR(S49/(O49+P49),"-")</f>
        <v>0</v>
      </c>
      <c r="U49" s="182"/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/>
      <c r="BO49" s="120">
        <f>IF(P49=0,"",IF(BN49=0,"",(BN49/P49)))</f>
        <v>0</v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>
        <v>1</v>
      </c>
      <c r="BX49" s="127">
        <f>IF(P49=0,"",IF(BW49=0,"",(BW49/P49)))</f>
        <v>1</v>
      </c>
      <c r="BY49" s="128"/>
      <c r="BZ49" s="129">
        <f>IFERROR(BY49/BW49,"-")</f>
        <v>0</v>
      </c>
      <c r="CA49" s="130"/>
      <c r="CB49" s="131">
        <f>IFERROR(CA49/BW49,"-")</f>
        <v>0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175</v>
      </c>
      <c r="C50" s="203"/>
      <c r="D50" s="203" t="s">
        <v>115</v>
      </c>
      <c r="E50" s="203" t="s">
        <v>116</v>
      </c>
      <c r="F50" s="203" t="s">
        <v>64</v>
      </c>
      <c r="G50" s="203" t="s">
        <v>176</v>
      </c>
      <c r="H50" s="90" t="s">
        <v>165</v>
      </c>
      <c r="I50" s="90" t="s">
        <v>177</v>
      </c>
      <c r="J50" s="188"/>
      <c r="K50" s="81">
        <v>0</v>
      </c>
      <c r="L50" s="81">
        <v>0</v>
      </c>
      <c r="M50" s="81">
        <v>0</v>
      </c>
      <c r="N50" s="91">
        <v>3</v>
      </c>
      <c r="O50" s="92">
        <v>0</v>
      </c>
      <c r="P50" s="93">
        <f>N50+O50</f>
        <v>3</v>
      </c>
      <c r="Q50" s="82" t="str">
        <f>IFERROR(P50/M50,"-")</f>
        <v>-</v>
      </c>
      <c r="R50" s="81">
        <v>0</v>
      </c>
      <c r="S50" s="81">
        <v>0</v>
      </c>
      <c r="T50" s="82">
        <f>IFERROR(S50/(O50+P50),"-")</f>
        <v>0</v>
      </c>
      <c r="U50" s="182"/>
      <c r="V50" s="84">
        <v>0</v>
      </c>
      <c r="W50" s="82">
        <f>IF(P50=0,"-",V50/P50)</f>
        <v>0</v>
      </c>
      <c r="X50" s="186">
        <v>0</v>
      </c>
      <c r="Y50" s="187">
        <f>IFERROR(X50/P50,"-")</f>
        <v>0</v>
      </c>
      <c r="Z50" s="187" t="str">
        <f>IFERROR(X50/V50,"-")</f>
        <v>-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>
        <v>1</v>
      </c>
      <c r="AN50" s="101">
        <f>IF(P50=0,"",IF(AM50=0,"",(AM50/P50)))</f>
        <v>0.33333333333333</v>
      </c>
      <c r="AO50" s="100"/>
      <c r="AP50" s="102">
        <f>IFERROR(AP50/AM50,"-")</f>
        <v>0</v>
      </c>
      <c r="AQ50" s="103"/>
      <c r="AR50" s="104">
        <f>IFERROR(AQ50/AM50,"-")</f>
        <v>0</v>
      </c>
      <c r="AS50" s="105"/>
      <c r="AT50" s="105"/>
      <c r="AU50" s="105"/>
      <c r="AV50" s="106">
        <v>1</v>
      </c>
      <c r="AW50" s="107">
        <f>IF(P50=0,"",IF(AV50=0,"",(AV50/P50)))</f>
        <v>0.33333333333333</v>
      </c>
      <c r="AX50" s="106"/>
      <c r="AY50" s="108">
        <f>IFERROR(AX50/AV50,"-")</f>
        <v>0</v>
      </c>
      <c r="AZ50" s="109"/>
      <c r="BA50" s="110">
        <f>IFERROR(AZ50/AV50,"-")</f>
        <v>0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/>
      <c r="BO50" s="120">
        <f>IF(P50=0,"",IF(BN50=0,"",(BN50/P50)))</f>
        <v>0</v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>
        <v>1</v>
      </c>
      <c r="BX50" s="127">
        <f>IF(P50=0,"",IF(BW50=0,"",(BW50/P50)))</f>
        <v>0.33333333333333</v>
      </c>
      <c r="BY50" s="128"/>
      <c r="BZ50" s="129">
        <f>IFERROR(BY50/BW50,"-")</f>
        <v>0</v>
      </c>
      <c r="CA50" s="130"/>
      <c r="CB50" s="131">
        <f>IFERROR(CA50/BW50,"-")</f>
        <v>0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178</v>
      </c>
      <c r="C51" s="203"/>
      <c r="D51" s="203" t="s">
        <v>121</v>
      </c>
      <c r="E51" s="203" t="s">
        <v>122</v>
      </c>
      <c r="F51" s="203" t="s">
        <v>64</v>
      </c>
      <c r="G51" s="203" t="s">
        <v>179</v>
      </c>
      <c r="H51" s="90" t="s">
        <v>165</v>
      </c>
      <c r="I51" s="90" t="s">
        <v>180</v>
      </c>
      <c r="J51" s="188"/>
      <c r="K51" s="81">
        <v>0</v>
      </c>
      <c r="L51" s="81">
        <v>0</v>
      </c>
      <c r="M51" s="81">
        <v>0</v>
      </c>
      <c r="N51" s="91">
        <v>2</v>
      </c>
      <c r="O51" s="92">
        <v>0</v>
      </c>
      <c r="P51" s="93">
        <f>N51+O51</f>
        <v>2</v>
      </c>
      <c r="Q51" s="82" t="str">
        <f>IFERROR(P51/M51,"-")</f>
        <v>-</v>
      </c>
      <c r="R51" s="81">
        <v>0</v>
      </c>
      <c r="S51" s="81">
        <v>0</v>
      </c>
      <c r="T51" s="82">
        <f>IFERROR(S51/(O51+P51),"-")</f>
        <v>0</v>
      </c>
      <c r="U51" s="182"/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>
        <v>1</v>
      </c>
      <c r="BF51" s="113">
        <f>IF(P51=0,"",IF(BE51=0,"",(BE51/P51)))</f>
        <v>0.5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>
        <v>1</v>
      </c>
      <c r="BO51" s="120">
        <f>IF(P51=0,"",IF(BN51=0,"",(BN51/P51)))</f>
        <v>0.5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/>
      <c r="BX51" s="127">
        <f>IF(P51=0,"",IF(BW51=0,"",(BW51/P51)))</f>
        <v>0</v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181</v>
      </c>
      <c r="C52" s="203"/>
      <c r="D52" s="203" t="s">
        <v>103</v>
      </c>
      <c r="E52" s="203" t="s">
        <v>104</v>
      </c>
      <c r="F52" s="203" t="s">
        <v>64</v>
      </c>
      <c r="G52" s="203" t="s">
        <v>182</v>
      </c>
      <c r="H52" s="90" t="s">
        <v>165</v>
      </c>
      <c r="I52" s="204" t="s">
        <v>124</v>
      </c>
      <c r="J52" s="188"/>
      <c r="K52" s="81">
        <v>0</v>
      </c>
      <c r="L52" s="81">
        <v>0</v>
      </c>
      <c r="M52" s="81">
        <v>0</v>
      </c>
      <c r="N52" s="91">
        <v>3</v>
      </c>
      <c r="O52" s="92">
        <v>0</v>
      </c>
      <c r="P52" s="93">
        <f>N52+O52</f>
        <v>3</v>
      </c>
      <c r="Q52" s="82" t="str">
        <f>IFERROR(P52/M52,"-")</f>
        <v>-</v>
      </c>
      <c r="R52" s="81">
        <v>0</v>
      </c>
      <c r="S52" s="81">
        <v>0</v>
      </c>
      <c r="T52" s="82">
        <f>IFERROR(S52/(O52+P52),"-")</f>
        <v>0</v>
      </c>
      <c r="U52" s="182"/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>
        <v>1</v>
      </c>
      <c r="BF52" s="113">
        <f>IF(P52=0,"",IF(BE52=0,"",(BE52/P52)))</f>
        <v>0.33333333333333</v>
      </c>
      <c r="BG52" s="112"/>
      <c r="BH52" s="114">
        <f>IFERROR(BG52/BE52,"-")</f>
        <v>0</v>
      </c>
      <c r="BI52" s="115"/>
      <c r="BJ52" s="116">
        <f>IFERROR(BI52/BE52,"-")</f>
        <v>0</v>
      </c>
      <c r="BK52" s="117"/>
      <c r="BL52" s="117"/>
      <c r="BM52" s="117"/>
      <c r="BN52" s="119">
        <v>1</v>
      </c>
      <c r="BO52" s="120">
        <f>IF(P52=0,"",IF(BN52=0,"",(BN52/P52)))</f>
        <v>0.33333333333333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>
        <v>1</v>
      </c>
      <c r="CG52" s="134">
        <f>IF(P52=0,"",IF(CF52=0,"",(CF52/P52)))</f>
        <v>0.33333333333333</v>
      </c>
      <c r="CH52" s="135"/>
      <c r="CI52" s="136">
        <f>IFERROR(CH52/CF52,"-")</f>
        <v>0</v>
      </c>
      <c r="CJ52" s="137"/>
      <c r="CK52" s="138">
        <f>IFERROR(CJ52/CF52,"-")</f>
        <v>0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183</v>
      </c>
      <c r="C53" s="203"/>
      <c r="D53" s="203" t="s">
        <v>171</v>
      </c>
      <c r="E53" s="203" t="s">
        <v>172</v>
      </c>
      <c r="F53" s="203" t="s">
        <v>64</v>
      </c>
      <c r="G53" s="203" t="s">
        <v>184</v>
      </c>
      <c r="H53" s="90" t="s">
        <v>165</v>
      </c>
      <c r="I53" s="90"/>
      <c r="J53" s="188"/>
      <c r="K53" s="81">
        <v>0</v>
      </c>
      <c r="L53" s="81">
        <v>0</v>
      </c>
      <c r="M53" s="81">
        <v>0</v>
      </c>
      <c r="N53" s="91">
        <v>0</v>
      </c>
      <c r="O53" s="92">
        <v>0</v>
      </c>
      <c r="P53" s="93">
        <f>N53+O53</f>
        <v>0</v>
      </c>
      <c r="Q53" s="82" t="str">
        <f>IFERROR(P53/M53,"-")</f>
        <v>-</v>
      </c>
      <c r="R53" s="81">
        <v>0</v>
      </c>
      <c r="S53" s="81">
        <v>0</v>
      </c>
      <c r="T53" s="82" t="str">
        <f>IFERROR(S53/(O53+P53),"-")</f>
        <v>-</v>
      </c>
      <c r="U53" s="182"/>
      <c r="V53" s="84">
        <v>0</v>
      </c>
      <c r="W53" s="82" t="str">
        <f>IF(P53=0,"-",V53/P53)</f>
        <v>-</v>
      </c>
      <c r="X53" s="186">
        <v>0</v>
      </c>
      <c r="Y53" s="187" t="str">
        <f>IFERROR(X53/P53,"-")</f>
        <v>-</v>
      </c>
      <c r="Z53" s="187" t="str">
        <f>IFERROR(X53/V53,"-")</f>
        <v>-</v>
      </c>
      <c r="AA53" s="188"/>
      <c r="AB53" s="85"/>
      <c r="AC53" s="79"/>
      <c r="AD53" s="94"/>
      <c r="AE53" s="95" t="str">
        <f>IF(P53=0,"",IF(AD53=0,"",(AD53/P53)))</f>
        <v/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 t="str">
        <f>IF(P53=0,"",IF(AM53=0,"",(AM53/P53)))</f>
        <v/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 t="str">
        <f>IF(P53=0,"",IF(AV53=0,"",(AV53/P53)))</f>
        <v/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 t="str">
        <f>IF(P53=0,"",IF(BE53=0,"",(BE53/P53)))</f>
        <v/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/>
      <c r="BO53" s="120" t="str">
        <f>IF(P53=0,"",IF(BN53=0,"",(BN53/P53)))</f>
        <v/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/>
      <c r="BX53" s="127" t="str">
        <f>IF(P53=0,"",IF(BW53=0,"",(BW53/P53)))</f>
        <v/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 t="str">
        <f>IF(P53=0,"",IF(CF53=0,"",(CF53/P53)))</f>
        <v/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185</v>
      </c>
      <c r="C54" s="203"/>
      <c r="D54" s="203" t="s">
        <v>115</v>
      </c>
      <c r="E54" s="203" t="s">
        <v>116</v>
      </c>
      <c r="F54" s="203" t="s">
        <v>64</v>
      </c>
      <c r="G54" s="203" t="s">
        <v>186</v>
      </c>
      <c r="H54" s="90" t="s">
        <v>165</v>
      </c>
      <c r="I54" s="90"/>
      <c r="J54" s="188"/>
      <c r="K54" s="81">
        <v>0</v>
      </c>
      <c r="L54" s="81">
        <v>0</v>
      </c>
      <c r="M54" s="81">
        <v>0</v>
      </c>
      <c r="N54" s="91">
        <v>1</v>
      </c>
      <c r="O54" s="92">
        <v>0</v>
      </c>
      <c r="P54" s="93">
        <f>N54+O54</f>
        <v>1</v>
      </c>
      <c r="Q54" s="82" t="str">
        <f>IFERROR(P54/M54,"-")</f>
        <v>-</v>
      </c>
      <c r="R54" s="81">
        <v>0</v>
      </c>
      <c r="S54" s="81">
        <v>0</v>
      </c>
      <c r="T54" s="82">
        <f>IFERROR(S54/(O54+P54),"-")</f>
        <v>0</v>
      </c>
      <c r="U54" s="182"/>
      <c r="V54" s="84">
        <v>0</v>
      </c>
      <c r="W54" s="82">
        <f>IF(P54=0,"-",V54/P54)</f>
        <v>0</v>
      </c>
      <c r="X54" s="186">
        <v>0</v>
      </c>
      <c r="Y54" s="187">
        <f>IFERROR(X54/P54,"-")</f>
        <v>0</v>
      </c>
      <c r="Z54" s="187" t="str">
        <f>IFERROR(X54/V54,"-")</f>
        <v>-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/>
      <c r="BO54" s="120">
        <f>IF(P54=0,"",IF(BN54=0,"",(BN54/P54)))</f>
        <v>0</v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>
        <v>1</v>
      </c>
      <c r="BX54" s="127">
        <f>IF(P54=0,"",IF(BW54=0,"",(BW54/P54)))</f>
        <v>1</v>
      </c>
      <c r="BY54" s="128"/>
      <c r="BZ54" s="129">
        <f>IFERROR(BY54/BW54,"-")</f>
        <v>0</v>
      </c>
      <c r="CA54" s="130"/>
      <c r="CB54" s="131">
        <f>IFERROR(CA54/BW54,"-")</f>
        <v>0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187</v>
      </c>
      <c r="C55" s="203"/>
      <c r="D55" s="203" t="s">
        <v>121</v>
      </c>
      <c r="E55" s="203" t="s">
        <v>122</v>
      </c>
      <c r="F55" s="203" t="s">
        <v>64</v>
      </c>
      <c r="G55" s="203" t="s">
        <v>188</v>
      </c>
      <c r="H55" s="90" t="s">
        <v>165</v>
      </c>
      <c r="I55" s="90"/>
      <c r="J55" s="188"/>
      <c r="K55" s="81">
        <v>0</v>
      </c>
      <c r="L55" s="81">
        <v>0</v>
      </c>
      <c r="M55" s="81">
        <v>0</v>
      </c>
      <c r="N55" s="91">
        <v>3</v>
      </c>
      <c r="O55" s="92">
        <v>0</v>
      </c>
      <c r="P55" s="93">
        <f>N55+O55</f>
        <v>3</v>
      </c>
      <c r="Q55" s="82" t="str">
        <f>IFERROR(P55/M55,"-")</f>
        <v>-</v>
      </c>
      <c r="R55" s="81">
        <v>0</v>
      </c>
      <c r="S55" s="81">
        <v>1</v>
      </c>
      <c r="T55" s="82">
        <f>IFERROR(S55/(O55+P55),"-")</f>
        <v>0.33333333333333</v>
      </c>
      <c r="U55" s="182"/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>
        <v>1</v>
      </c>
      <c r="AN55" s="101">
        <f>IF(P55=0,"",IF(AM55=0,"",(AM55/P55)))</f>
        <v>0.33333333333333</v>
      </c>
      <c r="AO55" s="100"/>
      <c r="AP55" s="102">
        <f>IFERROR(AP55/AM55,"-")</f>
        <v>0</v>
      </c>
      <c r="AQ55" s="103"/>
      <c r="AR55" s="104">
        <f>IFERROR(AQ55/AM55,"-")</f>
        <v>0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>
        <v>1</v>
      </c>
      <c r="BO55" s="120">
        <f>IF(P55=0,"",IF(BN55=0,"",(BN55/P55)))</f>
        <v>0.33333333333333</v>
      </c>
      <c r="BP55" s="121"/>
      <c r="BQ55" s="122">
        <f>IFERROR(BP55/BN55,"-")</f>
        <v>0</v>
      </c>
      <c r="BR55" s="123"/>
      <c r="BS55" s="124">
        <f>IFERROR(BR55/BN55,"-")</f>
        <v>0</v>
      </c>
      <c r="BT55" s="125"/>
      <c r="BU55" s="125"/>
      <c r="BV55" s="125"/>
      <c r="BW55" s="126">
        <v>1</v>
      </c>
      <c r="BX55" s="127">
        <f>IF(P55=0,"",IF(BW55=0,"",(BW55/P55)))</f>
        <v>0.33333333333333</v>
      </c>
      <c r="BY55" s="128"/>
      <c r="BZ55" s="129">
        <f>IFERROR(BY55/BW55,"-")</f>
        <v>0</v>
      </c>
      <c r="CA55" s="130"/>
      <c r="CB55" s="131">
        <f>IFERROR(CA55/BW55,"-")</f>
        <v>0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189</v>
      </c>
      <c r="C56" s="203"/>
      <c r="D56" s="203" t="s">
        <v>103</v>
      </c>
      <c r="E56" s="203" t="s">
        <v>104</v>
      </c>
      <c r="F56" s="203" t="s">
        <v>64</v>
      </c>
      <c r="G56" s="203" t="s">
        <v>190</v>
      </c>
      <c r="H56" s="90" t="s">
        <v>165</v>
      </c>
      <c r="I56" s="90"/>
      <c r="J56" s="188"/>
      <c r="K56" s="81">
        <v>0</v>
      </c>
      <c r="L56" s="81">
        <v>0</v>
      </c>
      <c r="M56" s="81">
        <v>0</v>
      </c>
      <c r="N56" s="91">
        <v>0</v>
      </c>
      <c r="O56" s="92">
        <v>0</v>
      </c>
      <c r="P56" s="93">
        <f>N56+O56</f>
        <v>0</v>
      </c>
      <c r="Q56" s="82" t="str">
        <f>IFERROR(P56/M56,"-")</f>
        <v>-</v>
      </c>
      <c r="R56" s="81">
        <v>0</v>
      </c>
      <c r="S56" s="81">
        <v>0</v>
      </c>
      <c r="T56" s="82" t="str">
        <f>IFERROR(S56/(O56+P56),"-")</f>
        <v>-</v>
      </c>
      <c r="U56" s="182"/>
      <c r="V56" s="84">
        <v>0</v>
      </c>
      <c r="W56" s="82" t="str">
        <f>IF(P56=0,"-",V56/P56)</f>
        <v>-</v>
      </c>
      <c r="X56" s="186">
        <v>0</v>
      </c>
      <c r="Y56" s="187" t="str">
        <f>IFERROR(X56/P56,"-")</f>
        <v>-</v>
      </c>
      <c r="Z56" s="187" t="str">
        <f>IFERROR(X56/V56,"-")</f>
        <v>-</v>
      </c>
      <c r="AA56" s="188"/>
      <c r="AB56" s="85"/>
      <c r="AC56" s="79"/>
      <c r="AD56" s="94"/>
      <c r="AE56" s="95" t="str">
        <f>IF(P56=0,"",IF(AD56=0,"",(AD56/P56)))</f>
        <v/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 t="str">
        <f>IF(P56=0,"",IF(AM56=0,"",(AM56/P56)))</f>
        <v/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 t="str">
        <f>IF(P56=0,"",IF(AV56=0,"",(AV56/P56)))</f>
        <v/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 t="str">
        <f>IF(P56=0,"",IF(BE56=0,"",(BE56/P56)))</f>
        <v/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/>
      <c r="BO56" s="120" t="str">
        <f>IF(P56=0,"",IF(BN56=0,"",(BN56/P56)))</f>
        <v/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/>
      <c r="BX56" s="127" t="str">
        <f>IF(P56=0,"",IF(BW56=0,"",(BW56/P56)))</f>
        <v/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 t="str">
        <f>IF(P56=0,"",IF(CF56=0,"",(CF56/P56)))</f>
        <v/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191</v>
      </c>
      <c r="C57" s="203"/>
      <c r="D57" s="203" t="s">
        <v>171</v>
      </c>
      <c r="E57" s="203" t="s">
        <v>172</v>
      </c>
      <c r="F57" s="203" t="s">
        <v>64</v>
      </c>
      <c r="G57" s="203" t="s">
        <v>192</v>
      </c>
      <c r="H57" s="90" t="s">
        <v>165</v>
      </c>
      <c r="I57" s="90"/>
      <c r="J57" s="188"/>
      <c r="K57" s="81">
        <v>0</v>
      </c>
      <c r="L57" s="81">
        <v>0</v>
      </c>
      <c r="M57" s="81">
        <v>0</v>
      </c>
      <c r="N57" s="91">
        <v>0</v>
      </c>
      <c r="O57" s="92">
        <v>0</v>
      </c>
      <c r="P57" s="93">
        <f>N57+O57</f>
        <v>0</v>
      </c>
      <c r="Q57" s="82" t="str">
        <f>IFERROR(P57/M57,"-")</f>
        <v>-</v>
      </c>
      <c r="R57" s="81">
        <v>0</v>
      </c>
      <c r="S57" s="81">
        <v>0</v>
      </c>
      <c r="T57" s="82" t="str">
        <f>IFERROR(S57/(O57+P57),"-")</f>
        <v>-</v>
      </c>
      <c r="U57" s="182"/>
      <c r="V57" s="84">
        <v>0</v>
      </c>
      <c r="W57" s="82" t="str">
        <f>IF(P57=0,"-",V57/P57)</f>
        <v>-</v>
      </c>
      <c r="X57" s="186">
        <v>0</v>
      </c>
      <c r="Y57" s="187" t="str">
        <f>IFERROR(X57/P57,"-")</f>
        <v>-</v>
      </c>
      <c r="Z57" s="187" t="str">
        <f>IFERROR(X57/V57,"-")</f>
        <v>-</v>
      </c>
      <c r="AA57" s="188"/>
      <c r="AB57" s="85"/>
      <c r="AC57" s="79"/>
      <c r="AD57" s="94"/>
      <c r="AE57" s="95" t="str">
        <f>IF(P57=0,"",IF(AD57=0,"",(AD57/P57)))</f>
        <v/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 t="str">
        <f>IF(P57=0,"",IF(AM57=0,"",(AM57/P57)))</f>
        <v/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 t="str">
        <f>IF(P57=0,"",IF(AV57=0,"",(AV57/P57)))</f>
        <v/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 t="str">
        <f>IF(P57=0,"",IF(BE57=0,"",(BE57/P57)))</f>
        <v/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/>
      <c r="BO57" s="120" t="str">
        <f>IF(P57=0,"",IF(BN57=0,"",(BN57/P57)))</f>
        <v/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/>
      <c r="BX57" s="127" t="str">
        <f>IF(P57=0,"",IF(BW57=0,"",(BW57/P57)))</f>
        <v/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 t="str">
        <f>IF(P57=0,"",IF(CF57=0,"",(CF57/P57)))</f>
        <v/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193</v>
      </c>
      <c r="C58" s="203"/>
      <c r="D58" s="203" t="s">
        <v>115</v>
      </c>
      <c r="E58" s="203" t="s">
        <v>116</v>
      </c>
      <c r="F58" s="203" t="s">
        <v>64</v>
      </c>
      <c r="G58" s="203" t="s">
        <v>194</v>
      </c>
      <c r="H58" s="90" t="s">
        <v>165</v>
      </c>
      <c r="I58" s="90"/>
      <c r="J58" s="188"/>
      <c r="K58" s="81">
        <v>0</v>
      </c>
      <c r="L58" s="81">
        <v>0</v>
      </c>
      <c r="M58" s="81">
        <v>0</v>
      </c>
      <c r="N58" s="91">
        <v>0</v>
      </c>
      <c r="O58" s="92">
        <v>0</v>
      </c>
      <c r="P58" s="93">
        <f>N58+O58</f>
        <v>0</v>
      </c>
      <c r="Q58" s="82" t="str">
        <f>IFERROR(P58/M58,"-")</f>
        <v>-</v>
      </c>
      <c r="R58" s="81">
        <v>0</v>
      </c>
      <c r="S58" s="81">
        <v>0</v>
      </c>
      <c r="T58" s="82" t="str">
        <f>IFERROR(S58/(O58+P58),"-")</f>
        <v>-</v>
      </c>
      <c r="U58" s="182"/>
      <c r="V58" s="84">
        <v>0</v>
      </c>
      <c r="W58" s="82" t="str">
        <f>IF(P58=0,"-",V58/P58)</f>
        <v>-</v>
      </c>
      <c r="X58" s="186">
        <v>0</v>
      </c>
      <c r="Y58" s="187" t="str">
        <f>IFERROR(X58/P58,"-")</f>
        <v>-</v>
      </c>
      <c r="Z58" s="187" t="str">
        <f>IFERROR(X58/V58,"-")</f>
        <v>-</v>
      </c>
      <c r="AA58" s="188"/>
      <c r="AB58" s="85"/>
      <c r="AC58" s="79"/>
      <c r="AD58" s="94"/>
      <c r="AE58" s="95" t="str">
        <f>IF(P58=0,"",IF(AD58=0,"",(AD58/P58)))</f>
        <v/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 t="str">
        <f>IF(P58=0,"",IF(AM58=0,"",(AM58/P58)))</f>
        <v/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 t="str">
        <f>IF(P58=0,"",IF(AV58=0,"",(AV58/P58)))</f>
        <v/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 t="str">
        <f>IF(P58=0,"",IF(BE58=0,"",(BE58/P58)))</f>
        <v/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/>
      <c r="BO58" s="120" t="str">
        <f>IF(P58=0,"",IF(BN58=0,"",(BN58/P58)))</f>
        <v/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/>
      <c r="BX58" s="127" t="str">
        <f>IF(P58=0,"",IF(BW58=0,"",(BW58/P58)))</f>
        <v/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 t="str">
        <f>IF(P58=0,"",IF(CF58=0,"",(CF58/P58)))</f>
        <v/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195</v>
      </c>
      <c r="C59" s="203"/>
      <c r="D59" s="203" t="s">
        <v>196</v>
      </c>
      <c r="E59" s="203" t="s">
        <v>104</v>
      </c>
      <c r="F59" s="203" t="s">
        <v>98</v>
      </c>
      <c r="G59" s="203" t="s">
        <v>197</v>
      </c>
      <c r="H59" s="90" t="s">
        <v>165</v>
      </c>
      <c r="I59" s="90"/>
      <c r="J59" s="188"/>
      <c r="K59" s="81">
        <v>3</v>
      </c>
      <c r="L59" s="81">
        <v>0</v>
      </c>
      <c r="M59" s="81">
        <v>10</v>
      </c>
      <c r="N59" s="91">
        <v>1</v>
      </c>
      <c r="O59" s="92">
        <v>0</v>
      </c>
      <c r="P59" s="93">
        <f>N59+O59</f>
        <v>1</v>
      </c>
      <c r="Q59" s="82">
        <f>IFERROR(P59/M59,"-")</f>
        <v>0.1</v>
      </c>
      <c r="R59" s="81">
        <v>0</v>
      </c>
      <c r="S59" s="81">
        <v>1</v>
      </c>
      <c r="T59" s="82">
        <f>IFERROR(S59/(O59+P59),"-")</f>
        <v>1</v>
      </c>
      <c r="U59" s="182"/>
      <c r="V59" s="84">
        <v>0</v>
      </c>
      <c r="W59" s="82">
        <f>IF(P59=0,"-",V59/P59)</f>
        <v>0</v>
      </c>
      <c r="X59" s="186">
        <v>0</v>
      </c>
      <c r="Y59" s="187">
        <f>IFERROR(X59/P59,"-")</f>
        <v>0</v>
      </c>
      <c r="Z59" s="187" t="str">
        <f>IFERROR(X59/V59,"-")</f>
        <v>-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>
        <v>1</v>
      </c>
      <c r="AN59" s="101">
        <f>IF(P59=0,"",IF(AM59=0,"",(AM59/P59)))</f>
        <v>1</v>
      </c>
      <c r="AO59" s="100"/>
      <c r="AP59" s="102">
        <f>IFERROR(AP59/AM59,"-")</f>
        <v>0</v>
      </c>
      <c r="AQ59" s="103"/>
      <c r="AR59" s="104">
        <f>IFERROR(AQ59/AM59,"-")</f>
        <v>0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>
        <f>IF(P59=0,"",IF(BN59=0,"",(BN59/P59)))</f>
        <v>0</v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/>
      <c r="BX59" s="127">
        <f>IF(P59=0,"",IF(BW59=0,"",(BW59/P59)))</f>
        <v>0</v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198</v>
      </c>
      <c r="C60" s="203"/>
      <c r="D60" s="203" t="s">
        <v>109</v>
      </c>
      <c r="E60" s="203" t="s">
        <v>109</v>
      </c>
      <c r="F60" s="203" t="s">
        <v>69</v>
      </c>
      <c r="G60" s="203" t="s">
        <v>199</v>
      </c>
      <c r="H60" s="90"/>
      <c r="I60" s="90"/>
      <c r="J60" s="188"/>
      <c r="K60" s="81">
        <v>24</v>
      </c>
      <c r="L60" s="81">
        <v>15</v>
      </c>
      <c r="M60" s="81">
        <v>2</v>
      </c>
      <c r="N60" s="91">
        <v>2</v>
      </c>
      <c r="O60" s="92">
        <v>0</v>
      </c>
      <c r="P60" s="93">
        <f>N60+O60</f>
        <v>2</v>
      </c>
      <c r="Q60" s="82">
        <f>IFERROR(P60/M60,"-")</f>
        <v>1</v>
      </c>
      <c r="R60" s="81">
        <v>1</v>
      </c>
      <c r="S60" s="81">
        <v>0</v>
      </c>
      <c r="T60" s="82">
        <f>IFERROR(S60/(O60+P60),"-")</f>
        <v>0</v>
      </c>
      <c r="U60" s="182"/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/>
      <c r="AB60" s="85"/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>
        <f>IF(P60=0,"",IF(BE60=0,"",(BE60/P60)))</f>
        <v>0</v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>
        <v>1</v>
      </c>
      <c r="BO60" s="120">
        <f>IF(P60=0,"",IF(BN60=0,"",(BN60/P60)))</f>
        <v>0.5</v>
      </c>
      <c r="BP60" s="121"/>
      <c r="BQ60" s="122">
        <f>IFERROR(BP60/BN60,"-")</f>
        <v>0</v>
      </c>
      <c r="BR60" s="123"/>
      <c r="BS60" s="124">
        <f>IFERROR(BR60/BN60,"-")</f>
        <v>0</v>
      </c>
      <c r="BT60" s="125"/>
      <c r="BU60" s="125"/>
      <c r="BV60" s="125"/>
      <c r="BW60" s="126">
        <v>1</v>
      </c>
      <c r="BX60" s="127">
        <f>IF(P60=0,"",IF(BW60=0,"",(BW60/P60)))</f>
        <v>0.5</v>
      </c>
      <c r="BY60" s="128"/>
      <c r="BZ60" s="129">
        <f>IFERROR(BY60/BW60,"-")</f>
        <v>0</v>
      </c>
      <c r="CA60" s="130"/>
      <c r="CB60" s="131">
        <f>IFERROR(CA60/BW60,"-")</f>
        <v>0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>
        <f>AB61</f>
        <v>3.2333333333333</v>
      </c>
      <c r="B61" s="203" t="s">
        <v>200</v>
      </c>
      <c r="C61" s="203"/>
      <c r="D61" s="203" t="s">
        <v>201</v>
      </c>
      <c r="E61" s="203" t="s">
        <v>101</v>
      </c>
      <c r="F61" s="203" t="s">
        <v>64</v>
      </c>
      <c r="G61" s="203" t="s">
        <v>202</v>
      </c>
      <c r="H61" s="90" t="s">
        <v>203</v>
      </c>
      <c r="I61" s="205" t="s">
        <v>204</v>
      </c>
      <c r="J61" s="188">
        <v>150000</v>
      </c>
      <c r="K61" s="81">
        <v>0</v>
      </c>
      <c r="L61" s="81">
        <v>0</v>
      </c>
      <c r="M61" s="81">
        <v>0</v>
      </c>
      <c r="N61" s="91">
        <v>13</v>
      </c>
      <c r="O61" s="92">
        <v>0</v>
      </c>
      <c r="P61" s="93">
        <f>N61+O61</f>
        <v>13</v>
      </c>
      <c r="Q61" s="82" t="str">
        <f>IFERROR(P61/M61,"-")</f>
        <v>-</v>
      </c>
      <c r="R61" s="81">
        <v>0</v>
      </c>
      <c r="S61" s="81">
        <v>4</v>
      </c>
      <c r="T61" s="82">
        <f>IFERROR(S61/(O61+P61),"-")</f>
        <v>0.30769230769231</v>
      </c>
      <c r="U61" s="182">
        <f>IFERROR(J61/SUM(P61:P62),"-")</f>
        <v>10714.285714286</v>
      </c>
      <c r="V61" s="84">
        <v>0</v>
      </c>
      <c r="W61" s="82">
        <f>IF(P61=0,"-",V61/P61)</f>
        <v>0</v>
      </c>
      <c r="X61" s="186">
        <v>0</v>
      </c>
      <c r="Y61" s="187">
        <f>IFERROR(X61/P61,"-")</f>
        <v>0</v>
      </c>
      <c r="Z61" s="187" t="str">
        <f>IFERROR(X61/V61,"-")</f>
        <v>-</v>
      </c>
      <c r="AA61" s="188">
        <f>SUM(X61:X62)-SUM(J61:J62)</f>
        <v>335000</v>
      </c>
      <c r="AB61" s="85">
        <f>SUM(X61:X62)/SUM(J61:J62)</f>
        <v>3.2333333333333</v>
      </c>
      <c r="AC61" s="79"/>
      <c r="AD61" s="94">
        <v>1</v>
      </c>
      <c r="AE61" s="95">
        <f>IF(P61=0,"",IF(AD61=0,"",(AD61/P61)))</f>
        <v>0.076923076923077</v>
      </c>
      <c r="AF61" s="94"/>
      <c r="AG61" s="96">
        <f>IFERROR(AF61/AD61,"-")</f>
        <v>0</v>
      </c>
      <c r="AH61" s="97"/>
      <c r="AI61" s="98">
        <f>IFERROR(AH61/AD61,"-")</f>
        <v>0</v>
      </c>
      <c r="AJ61" s="99"/>
      <c r="AK61" s="99"/>
      <c r="AL61" s="99"/>
      <c r="AM61" s="100">
        <v>1</v>
      </c>
      <c r="AN61" s="101">
        <f>IF(P61=0,"",IF(AM61=0,"",(AM61/P61)))</f>
        <v>0.076923076923077</v>
      </c>
      <c r="AO61" s="100"/>
      <c r="AP61" s="102">
        <f>IFERROR(AP61/AM61,"-")</f>
        <v>0</v>
      </c>
      <c r="AQ61" s="103"/>
      <c r="AR61" s="104">
        <f>IFERROR(AQ61/AM61,"-")</f>
        <v>0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>
        <v>2</v>
      </c>
      <c r="BF61" s="113">
        <f>IF(P61=0,"",IF(BE61=0,"",(BE61/P61)))</f>
        <v>0.15384615384615</v>
      </c>
      <c r="BG61" s="112"/>
      <c r="BH61" s="114">
        <f>IFERROR(BG61/BE61,"-")</f>
        <v>0</v>
      </c>
      <c r="BI61" s="115"/>
      <c r="BJ61" s="116">
        <f>IFERROR(BI61/BE61,"-")</f>
        <v>0</v>
      </c>
      <c r="BK61" s="117"/>
      <c r="BL61" s="117"/>
      <c r="BM61" s="117"/>
      <c r="BN61" s="119">
        <v>2</v>
      </c>
      <c r="BO61" s="120">
        <f>IF(P61=0,"",IF(BN61=0,"",(BN61/P61)))</f>
        <v>0.15384615384615</v>
      </c>
      <c r="BP61" s="121"/>
      <c r="BQ61" s="122">
        <f>IFERROR(BP61/BN61,"-")</f>
        <v>0</v>
      </c>
      <c r="BR61" s="123"/>
      <c r="BS61" s="124">
        <f>IFERROR(BR61/BN61,"-")</f>
        <v>0</v>
      </c>
      <c r="BT61" s="125"/>
      <c r="BU61" s="125"/>
      <c r="BV61" s="125"/>
      <c r="BW61" s="126">
        <v>4</v>
      </c>
      <c r="BX61" s="127">
        <f>IF(P61=0,"",IF(BW61=0,"",(BW61/P61)))</f>
        <v>0.30769230769231</v>
      </c>
      <c r="BY61" s="128"/>
      <c r="BZ61" s="129">
        <f>IFERROR(BY61/BW61,"-")</f>
        <v>0</v>
      </c>
      <c r="CA61" s="130"/>
      <c r="CB61" s="131">
        <f>IFERROR(CA61/BW61,"-")</f>
        <v>0</v>
      </c>
      <c r="CC61" s="132"/>
      <c r="CD61" s="132"/>
      <c r="CE61" s="132"/>
      <c r="CF61" s="133">
        <v>3</v>
      </c>
      <c r="CG61" s="134">
        <f>IF(P61=0,"",IF(CF61=0,"",(CF61/P61)))</f>
        <v>0.23076923076923</v>
      </c>
      <c r="CH61" s="135"/>
      <c r="CI61" s="136">
        <f>IFERROR(CH61/CF61,"-")</f>
        <v>0</v>
      </c>
      <c r="CJ61" s="137"/>
      <c r="CK61" s="138">
        <f>IFERROR(CJ61/CF61,"-")</f>
        <v>0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205</v>
      </c>
      <c r="C62" s="203"/>
      <c r="D62" s="203" t="s">
        <v>201</v>
      </c>
      <c r="E62" s="203" t="s">
        <v>101</v>
      </c>
      <c r="F62" s="203" t="s">
        <v>69</v>
      </c>
      <c r="G62" s="203"/>
      <c r="H62" s="90"/>
      <c r="I62" s="90"/>
      <c r="J62" s="188"/>
      <c r="K62" s="81">
        <v>14</v>
      </c>
      <c r="L62" s="81">
        <v>8</v>
      </c>
      <c r="M62" s="81">
        <v>1</v>
      </c>
      <c r="N62" s="91">
        <v>1</v>
      </c>
      <c r="O62" s="92">
        <v>0</v>
      </c>
      <c r="P62" s="93">
        <f>N62+O62</f>
        <v>1</v>
      </c>
      <c r="Q62" s="82">
        <f>IFERROR(P62/M62,"-")</f>
        <v>1</v>
      </c>
      <c r="R62" s="81">
        <v>1</v>
      </c>
      <c r="S62" s="81">
        <v>0</v>
      </c>
      <c r="T62" s="82">
        <f>IFERROR(S62/(O62+P62),"-")</f>
        <v>0</v>
      </c>
      <c r="U62" s="182"/>
      <c r="V62" s="84">
        <v>1</v>
      </c>
      <c r="W62" s="82">
        <f>IF(P62=0,"-",V62/P62)</f>
        <v>1</v>
      </c>
      <c r="X62" s="186">
        <v>485000</v>
      </c>
      <c r="Y62" s="187">
        <f>IFERROR(X62/P62,"-")</f>
        <v>485000</v>
      </c>
      <c r="Z62" s="187">
        <f>IFERROR(X62/V62,"-")</f>
        <v>485000</v>
      </c>
      <c r="AA62" s="188"/>
      <c r="AB62" s="85"/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/>
      <c r="BO62" s="120">
        <f>IF(P62=0,"",IF(BN62=0,"",(BN62/P62)))</f>
        <v>0</v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>
        <v>1</v>
      </c>
      <c r="BX62" s="127">
        <f>IF(P62=0,"",IF(BW62=0,"",(BW62/P62)))</f>
        <v>1</v>
      </c>
      <c r="BY62" s="128">
        <v>1</v>
      </c>
      <c r="BZ62" s="129">
        <f>IFERROR(BY62/BW62,"-")</f>
        <v>1</v>
      </c>
      <c r="CA62" s="130">
        <v>485000</v>
      </c>
      <c r="CB62" s="131">
        <f>IFERROR(CA62/BW62,"-")</f>
        <v>485000</v>
      </c>
      <c r="CC62" s="132"/>
      <c r="CD62" s="132"/>
      <c r="CE62" s="132">
        <v>1</v>
      </c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1</v>
      </c>
      <c r="CP62" s="141">
        <v>485000</v>
      </c>
      <c r="CQ62" s="141">
        <v>485000</v>
      </c>
      <c r="CR62" s="141"/>
      <c r="CS62" s="142" t="str">
        <f>IF(AND(CQ62=0,CR62=0),"",IF(AND(CQ62&lt;=100000,CR62&lt;=100000),"",IF(CQ62/CP62&gt;0.7,"男高",IF(CR62/CP62&gt;0.7,"女高",""))))</f>
        <v>男高</v>
      </c>
    </row>
    <row r="63" spans="1:98">
      <c r="A63" s="80">
        <f>AB63</f>
        <v>1.7646666666667</v>
      </c>
      <c r="B63" s="203" t="s">
        <v>206</v>
      </c>
      <c r="C63" s="203"/>
      <c r="D63" s="203" t="s">
        <v>207</v>
      </c>
      <c r="E63" s="203" t="s">
        <v>208</v>
      </c>
      <c r="F63" s="203" t="s">
        <v>64</v>
      </c>
      <c r="G63" s="203" t="s">
        <v>202</v>
      </c>
      <c r="H63" s="90" t="s">
        <v>203</v>
      </c>
      <c r="I63" s="204" t="s">
        <v>209</v>
      </c>
      <c r="J63" s="188">
        <v>150000</v>
      </c>
      <c r="K63" s="81">
        <v>0</v>
      </c>
      <c r="L63" s="81">
        <v>0</v>
      </c>
      <c r="M63" s="81">
        <v>0</v>
      </c>
      <c r="N63" s="91">
        <v>9</v>
      </c>
      <c r="O63" s="92">
        <v>0</v>
      </c>
      <c r="P63" s="93">
        <f>N63+O63</f>
        <v>9</v>
      </c>
      <c r="Q63" s="82" t="str">
        <f>IFERROR(P63/M63,"-")</f>
        <v>-</v>
      </c>
      <c r="R63" s="81">
        <v>1</v>
      </c>
      <c r="S63" s="81">
        <v>0</v>
      </c>
      <c r="T63" s="82">
        <f>IFERROR(S63/(O63+P63),"-")</f>
        <v>0</v>
      </c>
      <c r="U63" s="182">
        <f>IFERROR(J63/SUM(P63:P64),"-")</f>
        <v>16666.666666667</v>
      </c>
      <c r="V63" s="84">
        <v>3</v>
      </c>
      <c r="W63" s="82">
        <f>IF(P63=0,"-",V63/P63)</f>
        <v>0.33333333333333</v>
      </c>
      <c r="X63" s="186">
        <v>264700</v>
      </c>
      <c r="Y63" s="187">
        <f>IFERROR(X63/P63,"-")</f>
        <v>29411.111111111</v>
      </c>
      <c r="Z63" s="187">
        <f>IFERROR(X63/V63,"-")</f>
        <v>88233.333333333</v>
      </c>
      <c r="AA63" s="188">
        <f>SUM(X63:X64)-SUM(J63:J64)</f>
        <v>114700</v>
      </c>
      <c r="AB63" s="85">
        <f>SUM(X63:X64)/SUM(J63:J64)</f>
        <v>1.7646666666667</v>
      </c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>
        <v>4</v>
      </c>
      <c r="BO63" s="120">
        <f>IF(P63=0,"",IF(BN63=0,"",(BN63/P63)))</f>
        <v>0.44444444444444</v>
      </c>
      <c r="BP63" s="121">
        <v>2</v>
      </c>
      <c r="BQ63" s="122">
        <f>IFERROR(BP63/BN63,"-")</f>
        <v>0.5</v>
      </c>
      <c r="BR63" s="123">
        <v>25700</v>
      </c>
      <c r="BS63" s="124">
        <f>IFERROR(BR63/BN63,"-")</f>
        <v>6425</v>
      </c>
      <c r="BT63" s="125">
        <v>1</v>
      </c>
      <c r="BU63" s="125"/>
      <c r="BV63" s="125">
        <v>1</v>
      </c>
      <c r="BW63" s="126">
        <v>4</v>
      </c>
      <c r="BX63" s="127">
        <f>IF(P63=0,"",IF(BW63=0,"",(BW63/P63)))</f>
        <v>0.44444444444444</v>
      </c>
      <c r="BY63" s="128"/>
      <c r="BZ63" s="129">
        <f>IFERROR(BY63/BW63,"-")</f>
        <v>0</v>
      </c>
      <c r="CA63" s="130"/>
      <c r="CB63" s="131">
        <f>IFERROR(CA63/BW63,"-")</f>
        <v>0</v>
      </c>
      <c r="CC63" s="132"/>
      <c r="CD63" s="132"/>
      <c r="CE63" s="132"/>
      <c r="CF63" s="133">
        <v>1</v>
      </c>
      <c r="CG63" s="134">
        <f>IF(P63=0,"",IF(CF63=0,"",(CF63/P63)))</f>
        <v>0.11111111111111</v>
      </c>
      <c r="CH63" s="135">
        <v>1</v>
      </c>
      <c r="CI63" s="136">
        <f>IFERROR(CH63/CF63,"-")</f>
        <v>1</v>
      </c>
      <c r="CJ63" s="137">
        <v>239000</v>
      </c>
      <c r="CK63" s="138">
        <f>IFERROR(CJ63/CF63,"-")</f>
        <v>239000</v>
      </c>
      <c r="CL63" s="139"/>
      <c r="CM63" s="139"/>
      <c r="CN63" s="139">
        <v>1</v>
      </c>
      <c r="CO63" s="140">
        <v>3</v>
      </c>
      <c r="CP63" s="141">
        <v>264700</v>
      </c>
      <c r="CQ63" s="141">
        <v>239000</v>
      </c>
      <c r="CR63" s="141"/>
      <c r="CS63" s="142" t="str">
        <f>IF(AND(CQ63=0,CR63=0),"",IF(AND(CQ63&lt;=100000,CR63&lt;=100000),"",IF(CQ63/CP63&gt;0.7,"男高",IF(CR63/CP63&gt;0.7,"女高",""))))</f>
        <v>男高</v>
      </c>
    </row>
    <row r="64" spans="1:98">
      <c r="A64" s="80"/>
      <c r="B64" s="203" t="s">
        <v>210</v>
      </c>
      <c r="C64" s="203"/>
      <c r="D64" s="203" t="s">
        <v>207</v>
      </c>
      <c r="E64" s="203" t="s">
        <v>208</v>
      </c>
      <c r="F64" s="203" t="s">
        <v>69</v>
      </c>
      <c r="G64" s="203"/>
      <c r="H64" s="90"/>
      <c r="I64" s="90"/>
      <c r="J64" s="188"/>
      <c r="K64" s="81">
        <v>10</v>
      </c>
      <c r="L64" s="81">
        <v>9</v>
      </c>
      <c r="M64" s="81">
        <v>3</v>
      </c>
      <c r="N64" s="91">
        <v>0</v>
      </c>
      <c r="O64" s="92">
        <v>0</v>
      </c>
      <c r="P64" s="93">
        <f>N64+O64</f>
        <v>0</v>
      </c>
      <c r="Q64" s="82">
        <f>IFERROR(P64/M64,"-")</f>
        <v>0</v>
      </c>
      <c r="R64" s="81">
        <v>0</v>
      </c>
      <c r="S64" s="81">
        <v>0</v>
      </c>
      <c r="T64" s="82" t="str">
        <f>IFERROR(S64/(O64+P64),"-")</f>
        <v>-</v>
      </c>
      <c r="U64" s="182"/>
      <c r="V64" s="84">
        <v>0</v>
      </c>
      <c r="W64" s="82" t="str">
        <f>IF(P64=0,"-",V64/P64)</f>
        <v>-</v>
      </c>
      <c r="X64" s="186">
        <v>0</v>
      </c>
      <c r="Y64" s="187" t="str">
        <f>IFERROR(X64/P64,"-")</f>
        <v>-</v>
      </c>
      <c r="Z64" s="187" t="str">
        <f>IFERROR(X64/V64,"-")</f>
        <v>-</v>
      </c>
      <c r="AA64" s="188"/>
      <c r="AB64" s="85"/>
      <c r="AC64" s="79"/>
      <c r="AD64" s="94"/>
      <c r="AE64" s="95" t="str">
        <f>IF(P64=0,"",IF(AD64=0,"",(AD64/P64)))</f>
        <v/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 t="str">
        <f>IF(P64=0,"",IF(AM64=0,"",(AM64/P64)))</f>
        <v/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 t="str">
        <f>IF(P64=0,"",IF(AV64=0,"",(AV64/P64)))</f>
        <v/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 t="str">
        <f>IF(P64=0,"",IF(BE64=0,"",(BE64/P64)))</f>
        <v/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/>
      <c r="BO64" s="120" t="str">
        <f>IF(P64=0,"",IF(BN64=0,"",(BN64/P64)))</f>
        <v/>
      </c>
      <c r="BP64" s="121"/>
      <c r="BQ64" s="122" t="str">
        <f>IFERROR(BP64/BN64,"-")</f>
        <v>-</v>
      </c>
      <c r="BR64" s="123"/>
      <c r="BS64" s="124" t="str">
        <f>IFERROR(BR64/BN64,"-")</f>
        <v>-</v>
      </c>
      <c r="BT64" s="125"/>
      <c r="BU64" s="125"/>
      <c r="BV64" s="125"/>
      <c r="BW64" s="126"/>
      <c r="BX64" s="127" t="str">
        <f>IF(P64=0,"",IF(BW64=0,"",(BW64/P64)))</f>
        <v/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 t="str">
        <f>IF(P64=0,"",IF(CF64=0,"",(CF64/P64)))</f>
        <v/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>
        <f>AB65</f>
        <v>0.033333333333333</v>
      </c>
      <c r="B65" s="203" t="s">
        <v>211</v>
      </c>
      <c r="C65" s="203"/>
      <c r="D65" s="203" t="s">
        <v>212</v>
      </c>
      <c r="E65" s="203" t="s">
        <v>213</v>
      </c>
      <c r="F65" s="203" t="s">
        <v>64</v>
      </c>
      <c r="G65" s="203" t="s">
        <v>65</v>
      </c>
      <c r="H65" s="90" t="s">
        <v>214</v>
      </c>
      <c r="I65" s="204" t="s">
        <v>166</v>
      </c>
      <c r="J65" s="188">
        <v>150000</v>
      </c>
      <c r="K65" s="81">
        <v>0</v>
      </c>
      <c r="L65" s="81">
        <v>0</v>
      </c>
      <c r="M65" s="81">
        <v>0</v>
      </c>
      <c r="N65" s="91">
        <v>4</v>
      </c>
      <c r="O65" s="92">
        <v>0</v>
      </c>
      <c r="P65" s="93">
        <f>N65+O65</f>
        <v>4</v>
      </c>
      <c r="Q65" s="82" t="str">
        <f>IFERROR(P65/M65,"-")</f>
        <v>-</v>
      </c>
      <c r="R65" s="81">
        <v>0</v>
      </c>
      <c r="S65" s="81">
        <v>0</v>
      </c>
      <c r="T65" s="82">
        <f>IFERROR(S65/(O65+P65),"-")</f>
        <v>0</v>
      </c>
      <c r="U65" s="182">
        <f>IFERROR(J65/SUM(P65:P66),"-")</f>
        <v>37500</v>
      </c>
      <c r="V65" s="84">
        <v>1</v>
      </c>
      <c r="W65" s="82">
        <f>IF(P65=0,"-",V65/P65)</f>
        <v>0.25</v>
      </c>
      <c r="X65" s="186">
        <v>5000</v>
      </c>
      <c r="Y65" s="187">
        <f>IFERROR(X65/P65,"-")</f>
        <v>1250</v>
      </c>
      <c r="Z65" s="187">
        <f>IFERROR(X65/V65,"-")</f>
        <v>5000</v>
      </c>
      <c r="AA65" s="188">
        <f>SUM(X65:X66)-SUM(J65:J66)</f>
        <v>-145000</v>
      </c>
      <c r="AB65" s="85">
        <f>SUM(X65:X66)/SUM(J65:J66)</f>
        <v>0.033333333333333</v>
      </c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>
        <v>1</v>
      </c>
      <c r="AW65" s="107">
        <f>IF(P65=0,"",IF(AV65=0,"",(AV65/P65)))</f>
        <v>0.25</v>
      </c>
      <c r="AX65" s="106"/>
      <c r="AY65" s="108">
        <f>IFERROR(AX65/AV65,"-")</f>
        <v>0</v>
      </c>
      <c r="AZ65" s="109"/>
      <c r="BA65" s="110">
        <f>IFERROR(AZ65/AV65,"-")</f>
        <v>0</v>
      </c>
      <c r="BB65" s="111"/>
      <c r="BC65" s="111"/>
      <c r="BD65" s="111"/>
      <c r="BE65" s="112"/>
      <c r="BF65" s="113">
        <f>IF(P65=0,"",IF(BE65=0,"",(BE65/P65)))</f>
        <v>0</v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/>
      <c r="BO65" s="120">
        <f>IF(P65=0,"",IF(BN65=0,"",(BN65/P65)))</f>
        <v>0</v>
      </c>
      <c r="BP65" s="121"/>
      <c r="BQ65" s="122" t="str">
        <f>IFERROR(BP65/BN65,"-")</f>
        <v>-</v>
      </c>
      <c r="BR65" s="123"/>
      <c r="BS65" s="124" t="str">
        <f>IFERROR(BR65/BN65,"-")</f>
        <v>-</v>
      </c>
      <c r="BT65" s="125"/>
      <c r="BU65" s="125"/>
      <c r="BV65" s="125"/>
      <c r="BW65" s="126">
        <v>2</v>
      </c>
      <c r="BX65" s="127">
        <f>IF(P65=0,"",IF(BW65=0,"",(BW65/P65)))</f>
        <v>0.5</v>
      </c>
      <c r="BY65" s="128"/>
      <c r="BZ65" s="129">
        <f>IFERROR(BY65/BW65,"-")</f>
        <v>0</v>
      </c>
      <c r="CA65" s="130"/>
      <c r="CB65" s="131">
        <f>IFERROR(CA65/BW65,"-")</f>
        <v>0</v>
      </c>
      <c r="CC65" s="132"/>
      <c r="CD65" s="132"/>
      <c r="CE65" s="132"/>
      <c r="CF65" s="133">
        <v>1</v>
      </c>
      <c r="CG65" s="134">
        <f>IF(P65=0,"",IF(CF65=0,"",(CF65/P65)))</f>
        <v>0.25</v>
      </c>
      <c r="CH65" s="135">
        <v>1</v>
      </c>
      <c r="CI65" s="136">
        <f>IFERROR(CH65/CF65,"-")</f>
        <v>1</v>
      </c>
      <c r="CJ65" s="137">
        <v>5000</v>
      </c>
      <c r="CK65" s="138">
        <f>IFERROR(CJ65/CF65,"-")</f>
        <v>5000</v>
      </c>
      <c r="CL65" s="139">
        <v>1</v>
      </c>
      <c r="CM65" s="139"/>
      <c r="CN65" s="139"/>
      <c r="CO65" s="140">
        <v>1</v>
      </c>
      <c r="CP65" s="141">
        <v>5000</v>
      </c>
      <c r="CQ65" s="141">
        <v>5000</v>
      </c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215</v>
      </c>
      <c r="C66" s="203"/>
      <c r="D66" s="203" t="s">
        <v>212</v>
      </c>
      <c r="E66" s="203" t="s">
        <v>213</v>
      </c>
      <c r="F66" s="203" t="s">
        <v>69</v>
      </c>
      <c r="G66" s="203"/>
      <c r="H66" s="90"/>
      <c r="I66" s="90"/>
      <c r="J66" s="188"/>
      <c r="K66" s="81">
        <v>5</v>
      </c>
      <c r="L66" s="81">
        <v>4</v>
      </c>
      <c r="M66" s="81">
        <v>3</v>
      </c>
      <c r="N66" s="91">
        <v>0</v>
      </c>
      <c r="O66" s="92">
        <v>0</v>
      </c>
      <c r="P66" s="93">
        <f>N66+O66</f>
        <v>0</v>
      </c>
      <c r="Q66" s="82">
        <f>IFERROR(P66/M66,"-")</f>
        <v>0</v>
      </c>
      <c r="R66" s="81">
        <v>0</v>
      </c>
      <c r="S66" s="81">
        <v>0</v>
      </c>
      <c r="T66" s="82" t="str">
        <f>IFERROR(S66/(O66+P66),"-")</f>
        <v>-</v>
      </c>
      <c r="U66" s="182"/>
      <c r="V66" s="84">
        <v>0</v>
      </c>
      <c r="W66" s="82" t="str">
        <f>IF(P66=0,"-",V66/P66)</f>
        <v>-</v>
      </c>
      <c r="X66" s="186">
        <v>0</v>
      </c>
      <c r="Y66" s="187" t="str">
        <f>IFERROR(X66/P66,"-")</f>
        <v>-</v>
      </c>
      <c r="Z66" s="187" t="str">
        <f>IFERROR(X66/V66,"-")</f>
        <v>-</v>
      </c>
      <c r="AA66" s="188"/>
      <c r="AB66" s="85"/>
      <c r="AC66" s="79"/>
      <c r="AD66" s="94"/>
      <c r="AE66" s="95" t="str">
        <f>IF(P66=0,"",IF(AD66=0,"",(AD66/P66)))</f>
        <v/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 t="str">
        <f>IF(P66=0,"",IF(AM66=0,"",(AM66/P66)))</f>
        <v/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 t="str">
        <f>IF(P66=0,"",IF(AV66=0,"",(AV66/P66)))</f>
        <v/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 t="str">
        <f>IF(P66=0,"",IF(BE66=0,"",(BE66/P66)))</f>
        <v/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/>
      <c r="BO66" s="120" t="str">
        <f>IF(P66=0,"",IF(BN66=0,"",(BN66/P66)))</f>
        <v/>
      </c>
      <c r="BP66" s="121"/>
      <c r="BQ66" s="122" t="str">
        <f>IFERROR(BP66/BN66,"-")</f>
        <v>-</v>
      </c>
      <c r="BR66" s="123"/>
      <c r="BS66" s="124" t="str">
        <f>IFERROR(BR66/BN66,"-")</f>
        <v>-</v>
      </c>
      <c r="BT66" s="125"/>
      <c r="BU66" s="125"/>
      <c r="BV66" s="125"/>
      <c r="BW66" s="126"/>
      <c r="BX66" s="127" t="str">
        <f>IF(P66=0,"",IF(BW66=0,"",(BW66/P66)))</f>
        <v/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/>
      <c r="CG66" s="134" t="str">
        <f>IF(P66=0,"",IF(CF66=0,"",(CF66/P66)))</f>
        <v/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>
        <f>AB67</f>
        <v>0.093333333333333</v>
      </c>
      <c r="B67" s="203" t="s">
        <v>216</v>
      </c>
      <c r="C67" s="203"/>
      <c r="D67" s="203" t="s">
        <v>207</v>
      </c>
      <c r="E67" s="203" t="s">
        <v>208</v>
      </c>
      <c r="F67" s="203" t="s">
        <v>64</v>
      </c>
      <c r="G67" s="203" t="s">
        <v>81</v>
      </c>
      <c r="H67" s="90" t="s">
        <v>214</v>
      </c>
      <c r="I67" s="205" t="s">
        <v>169</v>
      </c>
      <c r="J67" s="188">
        <v>150000</v>
      </c>
      <c r="K67" s="81">
        <v>0</v>
      </c>
      <c r="L67" s="81">
        <v>0</v>
      </c>
      <c r="M67" s="81">
        <v>0</v>
      </c>
      <c r="N67" s="91">
        <v>5</v>
      </c>
      <c r="O67" s="92">
        <v>0</v>
      </c>
      <c r="P67" s="93">
        <f>N67+O67</f>
        <v>5</v>
      </c>
      <c r="Q67" s="82" t="str">
        <f>IFERROR(P67/M67,"-")</f>
        <v>-</v>
      </c>
      <c r="R67" s="81">
        <v>1</v>
      </c>
      <c r="S67" s="81">
        <v>1</v>
      </c>
      <c r="T67" s="82">
        <f>IFERROR(S67/(O67+P67),"-")</f>
        <v>0.2</v>
      </c>
      <c r="U67" s="182">
        <f>IFERROR(J67/SUM(P67:P68),"-")</f>
        <v>25000</v>
      </c>
      <c r="V67" s="84">
        <v>1</v>
      </c>
      <c r="W67" s="82">
        <f>IF(P67=0,"-",V67/P67)</f>
        <v>0.2</v>
      </c>
      <c r="X67" s="186">
        <v>14000</v>
      </c>
      <c r="Y67" s="187">
        <f>IFERROR(X67/P67,"-")</f>
        <v>2800</v>
      </c>
      <c r="Z67" s="187">
        <f>IFERROR(X67/V67,"-")</f>
        <v>14000</v>
      </c>
      <c r="AA67" s="188">
        <f>SUM(X67:X68)-SUM(J67:J68)</f>
        <v>-136000</v>
      </c>
      <c r="AB67" s="85">
        <f>SUM(X67:X68)/SUM(J67:J68)</f>
        <v>0.093333333333333</v>
      </c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>
        <v>1</v>
      </c>
      <c r="AN67" s="101">
        <f>IF(P67=0,"",IF(AM67=0,"",(AM67/P67)))</f>
        <v>0.2</v>
      </c>
      <c r="AO67" s="100"/>
      <c r="AP67" s="102">
        <f>IFERROR(AP67/AM67,"-")</f>
        <v>0</v>
      </c>
      <c r="AQ67" s="103"/>
      <c r="AR67" s="104">
        <f>IFERROR(AQ67/AM67,"-")</f>
        <v>0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>
        <v>1</v>
      </c>
      <c r="BF67" s="113">
        <f>IF(P67=0,"",IF(BE67=0,"",(BE67/P67)))</f>
        <v>0.2</v>
      </c>
      <c r="BG67" s="112"/>
      <c r="BH67" s="114">
        <f>IFERROR(BG67/BE67,"-")</f>
        <v>0</v>
      </c>
      <c r="BI67" s="115"/>
      <c r="BJ67" s="116">
        <f>IFERROR(BI67/BE67,"-")</f>
        <v>0</v>
      </c>
      <c r="BK67" s="117"/>
      <c r="BL67" s="117"/>
      <c r="BM67" s="117"/>
      <c r="BN67" s="119">
        <v>1</v>
      </c>
      <c r="BO67" s="120">
        <f>IF(P67=0,"",IF(BN67=0,"",(BN67/P67)))</f>
        <v>0.2</v>
      </c>
      <c r="BP67" s="121"/>
      <c r="BQ67" s="122">
        <f>IFERROR(BP67/BN67,"-")</f>
        <v>0</v>
      </c>
      <c r="BR67" s="123"/>
      <c r="BS67" s="124">
        <f>IFERROR(BR67/BN67,"-")</f>
        <v>0</v>
      </c>
      <c r="BT67" s="125"/>
      <c r="BU67" s="125"/>
      <c r="BV67" s="125"/>
      <c r="BW67" s="126">
        <v>1</v>
      </c>
      <c r="BX67" s="127">
        <f>IF(P67=0,"",IF(BW67=0,"",(BW67/P67)))</f>
        <v>0.2</v>
      </c>
      <c r="BY67" s="128">
        <v>1</v>
      </c>
      <c r="BZ67" s="129">
        <f>IFERROR(BY67/BW67,"-")</f>
        <v>1</v>
      </c>
      <c r="CA67" s="130">
        <v>14000</v>
      </c>
      <c r="CB67" s="131">
        <f>IFERROR(CA67/BW67,"-")</f>
        <v>14000</v>
      </c>
      <c r="CC67" s="132"/>
      <c r="CD67" s="132"/>
      <c r="CE67" s="132">
        <v>1</v>
      </c>
      <c r="CF67" s="133">
        <v>1</v>
      </c>
      <c r="CG67" s="134">
        <f>IF(P67=0,"",IF(CF67=0,"",(CF67/P67)))</f>
        <v>0.2</v>
      </c>
      <c r="CH67" s="135"/>
      <c r="CI67" s="136">
        <f>IFERROR(CH67/CF67,"-")</f>
        <v>0</v>
      </c>
      <c r="CJ67" s="137"/>
      <c r="CK67" s="138">
        <f>IFERROR(CJ67/CF67,"-")</f>
        <v>0</v>
      </c>
      <c r="CL67" s="139"/>
      <c r="CM67" s="139"/>
      <c r="CN67" s="139"/>
      <c r="CO67" s="140">
        <v>1</v>
      </c>
      <c r="CP67" s="141">
        <v>14000</v>
      </c>
      <c r="CQ67" s="141">
        <v>14000</v>
      </c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217</v>
      </c>
      <c r="C68" s="203"/>
      <c r="D68" s="203" t="s">
        <v>207</v>
      </c>
      <c r="E68" s="203" t="s">
        <v>208</v>
      </c>
      <c r="F68" s="203" t="s">
        <v>69</v>
      </c>
      <c r="G68" s="203"/>
      <c r="H68" s="90"/>
      <c r="I68" s="90"/>
      <c r="J68" s="188"/>
      <c r="K68" s="81">
        <v>12</v>
      </c>
      <c r="L68" s="81">
        <v>9</v>
      </c>
      <c r="M68" s="81">
        <v>0</v>
      </c>
      <c r="N68" s="91">
        <v>1</v>
      </c>
      <c r="O68" s="92">
        <v>0</v>
      </c>
      <c r="P68" s="93">
        <f>N68+O68</f>
        <v>1</v>
      </c>
      <c r="Q68" s="82" t="str">
        <f>IFERROR(P68/M68,"-")</f>
        <v>-</v>
      </c>
      <c r="R68" s="81">
        <v>0</v>
      </c>
      <c r="S68" s="81">
        <v>0</v>
      </c>
      <c r="T68" s="82">
        <f>IFERROR(S68/(O68+P68),"-")</f>
        <v>0</v>
      </c>
      <c r="U68" s="182"/>
      <c r="V68" s="84">
        <v>0</v>
      </c>
      <c r="W68" s="82">
        <f>IF(P68=0,"-",V68/P68)</f>
        <v>0</v>
      </c>
      <c r="X68" s="186">
        <v>0</v>
      </c>
      <c r="Y68" s="187">
        <f>IFERROR(X68/P68,"-")</f>
        <v>0</v>
      </c>
      <c r="Z68" s="187" t="str">
        <f>IFERROR(X68/V68,"-")</f>
        <v>-</v>
      </c>
      <c r="AA68" s="188"/>
      <c r="AB68" s="85"/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>
        <f>IF(P68=0,"",IF(BE68=0,"",(BE68/P68)))</f>
        <v>0</v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/>
      <c r="BO68" s="120">
        <f>IF(P68=0,"",IF(BN68=0,"",(BN68/P68)))</f>
        <v>0</v>
      </c>
      <c r="BP68" s="121"/>
      <c r="BQ68" s="122" t="str">
        <f>IFERROR(BP68/BN68,"-")</f>
        <v>-</v>
      </c>
      <c r="BR68" s="123"/>
      <c r="BS68" s="124" t="str">
        <f>IFERROR(BR68/BN68,"-")</f>
        <v>-</v>
      </c>
      <c r="BT68" s="125"/>
      <c r="BU68" s="125"/>
      <c r="BV68" s="125"/>
      <c r="BW68" s="126"/>
      <c r="BX68" s="127">
        <f>IF(P68=0,"",IF(BW68=0,"",(BW68/P68)))</f>
        <v>0</v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>
        <v>1</v>
      </c>
      <c r="CG68" s="134">
        <f>IF(P68=0,"",IF(CF68=0,"",(CF68/P68)))</f>
        <v>1</v>
      </c>
      <c r="CH68" s="135"/>
      <c r="CI68" s="136">
        <f>IFERROR(CH68/CF68,"-")</f>
        <v>0</v>
      </c>
      <c r="CJ68" s="137"/>
      <c r="CK68" s="138">
        <f>IFERROR(CJ68/CF68,"-")</f>
        <v>0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>
        <f>AB69</f>
        <v>0</v>
      </c>
      <c r="B69" s="203" t="s">
        <v>218</v>
      </c>
      <c r="C69" s="203"/>
      <c r="D69" s="203" t="s">
        <v>219</v>
      </c>
      <c r="E69" s="203" t="s">
        <v>220</v>
      </c>
      <c r="F69" s="203" t="s">
        <v>64</v>
      </c>
      <c r="G69" s="203" t="s">
        <v>221</v>
      </c>
      <c r="H69" s="90" t="s">
        <v>165</v>
      </c>
      <c r="I69" s="204" t="s">
        <v>166</v>
      </c>
      <c r="J69" s="188">
        <v>50000</v>
      </c>
      <c r="K69" s="81">
        <v>0</v>
      </c>
      <c r="L69" s="81">
        <v>0</v>
      </c>
      <c r="M69" s="81">
        <v>0</v>
      </c>
      <c r="N69" s="91">
        <v>9</v>
      </c>
      <c r="O69" s="92">
        <v>0</v>
      </c>
      <c r="P69" s="93">
        <f>N69+O69</f>
        <v>9</v>
      </c>
      <c r="Q69" s="82" t="str">
        <f>IFERROR(P69/M69,"-")</f>
        <v>-</v>
      </c>
      <c r="R69" s="81">
        <v>0</v>
      </c>
      <c r="S69" s="81">
        <v>1</v>
      </c>
      <c r="T69" s="82">
        <f>IFERROR(S69/(O69+P69),"-")</f>
        <v>0.11111111111111</v>
      </c>
      <c r="U69" s="182">
        <f>IFERROR(J69/SUM(P69:P70),"-")</f>
        <v>5555.5555555556</v>
      </c>
      <c r="V69" s="84">
        <v>0</v>
      </c>
      <c r="W69" s="82">
        <f>IF(P69=0,"-",V69/P69)</f>
        <v>0</v>
      </c>
      <c r="X69" s="186">
        <v>0</v>
      </c>
      <c r="Y69" s="187">
        <f>IFERROR(X69/P69,"-")</f>
        <v>0</v>
      </c>
      <c r="Z69" s="187" t="str">
        <f>IFERROR(X69/V69,"-")</f>
        <v>-</v>
      </c>
      <c r="AA69" s="188">
        <f>SUM(X69:X70)-SUM(J69:J70)</f>
        <v>-50000</v>
      </c>
      <c r="AB69" s="85">
        <f>SUM(X69:X70)/SUM(J69:J70)</f>
        <v>0</v>
      </c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>
        <v>1</v>
      </c>
      <c r="AW69" s="107">
        <f>IF(P69=0,"",IF(AV69=0,"",(AV69/P69)))</f>
        <v>0.11111111111111</v>
      </c>
      <c r="AX69" s="106"/>
      <c r="AY69" s="108">
        <f>IFERROR(AX69/AV69,"-")</f>
        <v>0</v>
      </c>
      <c r="AZ69" s="109"/>
      <c r="BA69" s="110">
        <f>IFERROR(AZ69/AV69,"-")</f>
        <v>0</v>
      </c>
      <c r="BB69" s="111"/>
      <c r="BC69" s="111"/>
      <c r="BD69" s="111"/>
      <c r="BE69" s="112"/>
      <c r="BF69" s="113">
        <f>IF(P69=0,"",IF(BE69=0,"",(BE69/P69)))</f>
        <v>0</v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>
        <v>4</v>
      </c>
      <c r="BO69" s="120">
        <f>IF(P69=0,"",IF(BN69=0,"",(BN69/P69)))</f>
        <v>0.44444444444444</v>
      </c>
      <c r="BP69" s="121"/>
      <c r="BQ69" s="122">
        <f>IFERROR(BP69/BN69,"-")</f>
        <v>0</v>
      </c>
      <c r="BR69" s="123"/>
      <c r="BS69" s="124">
        <f>IFERROR(BR69/BN69,"-")</f>
        <v>0</v>
      </c>
      <c r="BT69" s="125"/>
      <c r="BU69" s="125"/>
      <c r="BV69" s="125"/>
      <c r="BW69" s="126">
        <v>2</v>
      </c>
      <c r="BX69" s="127">
        <f>IF(P69=0,"",IF(BW69=0,"",(BW69/P69)))</f>
        <v>0.22222222222222</v>
      </c>
      <c r="BY69" s="128"/>
      <c r="BZ69" s="129">
        <f>IFERROR(BY69/BW69,"-")</f>
        <v>0</v>
      </c>
      <c r="CA69" s="130"/>
      <c r="CB69" s="131">
        <f>IFERROR(CA69/BW69,"-")</f>
        <v>0</v>
      </c>
      <c r="CC69" s="132"/>
      <c r="CD69" s="132"/>
      <c r="CE69" s="132"/>
      <c r="CF69" s="133">
        <v>2</v>
      </c>
      <c r="CG69" s="134">
        <f>IF(P69=0,"",IF(CF69=0,"",(CF69/P69)))</f>
        <v>0.22222222222222</v>
      </c>
      <c r="CH69" s="135"/>
      <c r="CI69" s="136">
        <f>IFERROR(CH69/CF69,"-")</f>
        <v>0</v>
      </c>
      <c r="CJ69" s="137"/>
      <c r="CK69" s="138">
        <f>IFERROR(CJ69/CF69,"-")</f>
        <v>0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222</v>
      </c>
      <c r="C70" s="203"/>
      <c r="D70" s="203" t="s">
        <v>219</v>
      </c>
      <c r="E70" s="203" t="s">
        <v>220</v>
      </c>
      <c r="F70" s="203" t="s">
        <v>69</v>
      </c>
      <c r="G70" s="203"/>
      <c r="H70" s="90"/>
      <c r="I70" s="90"/>
      <c r="J70" s="188"/>
      <c r="K70" s="81">
        <v>13</v>
      </c>
      <c r="L70" s="81">
        <v>7</v>
      </c>
      <c r="M70" s="81">
        <v>2</v>
      </c>
      <c r="N70" s="91">
        <v>0</v>
      </c>
      <c r="O70" s="92">
        <v>0</v>
      </c>
      <c r="P70" s="93">
        <f>N70+O70</f>
        <v>0</v>
      </c>
      <c r="Q70" s="82">
        <f>IFERROR(P70/M70,"-")</f>
        <v>0</v>
      </c>
      <c r="R70" s="81">
        <v>0</v>
      </c>
      <c r="S70" s="81">
        <v>0</v>
      </c>
      <c r="T70" s="82" t="str">
        <f>IFERROR(S70/(O70+P70),"-")</f>
        <v>-</v>
      </c>
      <c r="U70" s="182"/>
      <c r="V70" s="84">
        <v>0</v>
      </c>
      <c r="W70" s="82" t="str">
        <f>IF(P70=0,"-",V70/P70)</f>
        <v>-</v>
      </c>
      <c r="X70" s="186">
        <v>0</v>
      </c>
      <c r="Y70" s="187" t="str">
        <f>IFERROR(X70/P70,"-")</f>
        <v>-</v>
      </c>
      <c r="Z70" s="187" t="str">
        <f>IFERROR(X70/V70,"-")</f>
        <v>-</v>
      </c>
      <c r="AA70" s="188"/>
      <c r="AB70" s="85"/>
      <c r="AC70" s="79"/>
      <c r="AD70" s="94"/>
      <c r="AE70" s="95" t="str">
        <f>IF(P70=0,"",IF(AD70=0,"",(AD70/P70)))</f>
        <v/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 t="str">
        <f>IF(P70=0,"",IF(AM70=0,"",(AM70/P70)))</f>
        <v/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 t="str">
        <f>IF(P70=0,"",IF(AV70=0,"",(AV70/P70)))</f>
        <v/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 t="str">
        <f>IF(P70=0,"",IF(BE70=0,"",(BE70/P70)))</f>
        <v/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/>
      <c r="BO70" s="120" t="str">
        <f>IF(P70=0,"",IF(BN70=0,"",(BN70/P70)))</f>
        <v/>
      </c>
      <c r="BP70" s="121"/>
      <c r="BQ70" s="122" t="str">
        <f>IFERROR(BP70/BN70,"-")</f>
        <v>-</v>
      </c>
      <c r="BR70" s="123"/>
      <c r="BS70" s="124" t="str">
        <f>IFERROR(BR70/BN70,"-")</f>
        <v>-</v>
      </c>
      <c r="BT70" s="125"/>
      <c r="BU70" s="125"/>
      <c r="BV70" s="125"/>
      <c r="BW70" s="126"/>
      <c r="BX70" s="127" t="str">
        <f>IF(P70=0,"",IF(BW70=0,"",(BW70/P70)))</f>
        <v/>
      </c>
      <c r="BY70" s="128"/>
      <c r="BZ70" s="129" t="str">
        <f>IFERROR(BY70/BW70,"-")</f>
        <v>-</v>
      </c>
      <c r="CA70" s="130"/>
      <c r="CB70" s="131" t="str">
        <f>IFERROR(CA70/BW70,"-")</f>
        <v>-</v>
      </c>
      <c r="CC70" s="132"/>
      <c r="CD70" s="132"/>
      <c r="CE70" s="132"/>
      <c r="CF70" s="133"/>
      <c r="CG70" s="134" t="str">
        <f>IF(P70=0,"",IF(CF70=0,"",(CF70/P70)))</f>
        <v/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>
        <f>AB71</f>
        <v>0</v>
      </c>
      <c r="B71" s="203" t="s">
        <v>223</v>
      </c>
      <c r="C71" s="203"/>
      <c r="D71" s="203" t="s">
        <v>219</v>
      </c>
      <c r="E71" s="203" t="s">
        <v>220</v>
      </c>
      <c r="F71" s="203" t="s">
        <v>64</v>
      </c>
      <c r="G71" s="203" t="s">
        <v>221</v>
      </c>
      <c r="H71" s="90" t="s">
        <v>165</v>
      </c>
      <c r="I71" s="205" t="s">
        <v>169</v>
      </c>
      <c r="J71" s="188">
        <v>50000</v>
      </c>
      <c r="K71" s="81">
        <v>0</v>
      </c>
      <c r="L71" s="81">
        <v>0</v>
      </c>
      <c r="M71" s="81">
        <v>0</v>
      </c>
      <c r="N71" s="91">
        <v>2</v>
      </c>
      <c r="O71" s="92">
        <v>0</v>
      </c>
      <c r="P71" s="93">
        <f>N71+O71</f>
        <v>2</v>
      </c>
      <c r="Q71" s="82" t="str">
        <f>IFERROR(P71/M71,"-")</f>
        <v>-</v>
      </c>
      <c r="R71" s="81">
        <v>0</v>
      </c>
      <c r="S71" s="81">
        <v>0</v>
      </c>
      <c r="T71" s="82">
        <f>IFERROR(S71/(O71+P71),"-")</f>
        <v>0</v>
      </c>
      <c r="U71" s="182">
        <f>IFERROR(J71/SUM(P71:P72),"-")</f>
        <v>10000</v>
      </c>
      <c r="V71" s="84">
        <v>0</v>
      </c>
      <c r="W71" s="82">
        <f>IF(P71=0,"-",V71/P71)</f>
        <v>0</v>
      </c>
      <c r="X71" s="186">
        <v>0</v>
      </c>
      <c r="Y71" s="187">
        <f>IFERROR(X71/P71,"-")</f>
        <v>0</v>
      </c>
      <c r="Z71" s="187" t="str">
        <f>IFERROR(X71/V71,"-")</f>
        <v>-</v>
      </c>
      <c r="AA71" s="188">
        <f>SUM(X71:X72)-SUM(J71:J72)</f>
        <v>-50000</v>
      </c>
      <c r="AB71" s="85">
        <f>SUM(X71:X72)/SUM(J71:J72)</f>
        <v>0</v>
      </c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>
        <v>1</v>
      </c>
      <c r="BF71" s="113">
        <f>IF(P71=0,"",IF(BE71=0,"",(BE71/P71)))</f>
        <v>0.5</v>
      </c>
      <c r="BG71" s="112"/>
      <c r="BH71" s="114">
        <f>IFERROR(BG71/BE71,"-")</f>
        <v>0</v>
      </c>
      <c r="BI71" s="115"/>
      <c r="BJ71" s="116">
        <f>IFERROR(BI71/BE71,"-")</f>
        <v>0</v>
      </c>
      <c r="BK71" s="117"/>
      <c r="BL71" s="117"/>
      <c r="BM71" s="117"/>
      <c r="BN71" s="119">
        <v>1</v>
      </c>
      <c r="BO71" s="120">
        <f>IF(P71=0,"",IF(BN71=0,"",(BN71/P71)))</f>
        <v>0.5</v>
      </c>
      <c r="BP71" s="121"/>
      <c r="BQ71" s="122">
        <f>IFERROR(BP71/BN71,"-")</f>
        <v>0</v>
      </c>
      <c r="BR71" s="123"/>
      <c r="BS71" s="124">
        <f>IFERROR(BR71/BN71,"-")</f>
        <v>0</v>
      </c>
      <c r="BT71" s="125"/>
      <c r="BU71" s="125"/>
      <c r="BV71" s="125"/>
      <c r="BW71" s="126"/>
      <c r="BX71" s="127">
        <f>IF(P71=0,"",IF(BW71=0,"",(BW71/P71)))</f>
        <v>0</v>
      </c>
      <c r="BY71" s="128"/>
      <c r="BZ71" s="129" t="str">
        <f>IFERROR(BY71/BW71,"-")</f>
        <v>-</v>
      </c>
      <c r="CA71" s="130"/>
      <c r="CB71" s="131" t="str">
        <f>IFERROR(CA71/BW71,"-")</f>
        <v>-</v>
      </c>
      <c r="CC71" s="132"/>
      <c r="CD71" s="132"/>
      <c r="CE71" s="132"/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0</v>
      </c>
      <c r="CP71" s="141">
        <v>0</v>
      </c>
      <c r="CQ71" s="141"/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/>
      <c r="B72" s="203" t="s">
        <v>224</v>
      </c>
      <c r="C72" s="203"/>
      <c r="D72" s="203" t="s">
        <v>219</v>
      </c>
      <c r="E72" s="203" t="s">
        <v>220</v>
      </c>
      <c r="F72" s="203" t="s">
        <v>69</v>
      </c>
      <c r="G72" s="203"/>
      <c r="H72" s="90"/>
      <c r="I72" s="90"/>
      <c r="J72" s="188"/>
      <c r="K72" s="81">
        <v>6</v>
      </c>
      <c r="L72" s="81">
        <v>6</v>
      </c>
      <c r="M72" s="81">
        <v>2</v>
      </c>
      <c r="N72" s="91">
        <v>3</v>
      </c>
      <c r="O72" s="92">
        <v>0</v>
      </c>
      <c r="P72" s="93">
        <f>N72+O72</f>
        <v>3</v>
      </c>
      <c r="Q72" s="82">
        <f>IFERROR(P72/M72,"-")</f>
        <v>1.5</v>
      </c>
      <c r="R72" s="81">
        <v>1</v>
      </c>
      <c r="S72" s="81">
        <v>0</v>
      </c>
      <c r="T72" s="82">
        <f>IFERROR(S72/(O72+P72),"-")</f>
        <v>0</v>
      </c>
      <c r="U72" s="182"/>
      <c r="V72" s="84">
        <v>0</v>
      </c>
      <c r="W72" s="82">
        <f>IF(P72=0,"-",V72/P72)</f>
        <v>0</v>
      </c>
      <c r="X72" s="186">
        <v>0</v>
      </c>
      <c r="Y72" s="187">
        <f>IFERROR(X72/P72,"-")</f>
        <v>0</v>
      </c>
      <c r="Z72" s="187" t="str">
        <f>IFERROR(X72/V72,"-")</f>
        <v>-</v>
      </c>
      <c r="AA72" s="188"/>
      <c r="AB72" s="85"/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/>
      <c r="BF72" s="113">
        <f>IF(P72=0,"",IF(BE72=0,"",(BE72/P72)))</f>
        <v>0</v>
      </c>
      <c r="BG72" s="112"/>
      <c r="BH72" s="114" t="str">
        <f>IFERROR(BG72/BE72,"-")</f>
        <v>-</v>
      </c>
      <c r="BI72" s="115"/>
      <c r="BJ72" s="116" t="str">
        <f>IFERROR(BI72/BE72,"-")</f>
        <v>-</v>
      </c>
      <c r="BK72" s="117"/>
      <c r="BL72" s="117"/>
      <c r="BM72" s="117"/>
      <c r="BN72" s="119">
        <v>2</v>
      </c>
      <c r="BO72" s="120">
        <f>IF(P72=0,"",IF(BN72=0,"",(BN72/P72)))</f>
        <v>0.66666666666667</v>
      </c>
      <c r="BP72" s="121">
        <v>1</v>
      </c>
      <c r="BQ72" s="122">
        <f>IFERROR(BP72/BN72,"-")</f>
        <v>0.5</v>
      </c>
      <c r="BR72" s="123">
        <v>37000</v>
      </c>
      <c r="BS72" s="124">
        <f>IFERROR(BR72/BN72,"-")</f>
        <v>18500</v>
      </c>
      <c r="BT72" s="125"/>
      <c r="BU72" s="125"/>
      <c r="BV72" s="125">
        <v>1</v>
      </c>
      <c r="BW72" s="126">
        <v>1</v>
      </c>
      <c r="BX72" s="127">
        <f>IF(P72=0,"",IF(BW72=0,"",(BW72/P72)))</f>
        <v>0.33333333333333</v>
      </c>
      <c r="BY72" s="128"/>
      <c r="BZ72" s="129">
        <f>IFERROR(BY72/BW72,"-")</f>
        <v>0</v>
      </c>
      <c r="CA72" s="130"/>
      <c r="CB72" s="131">
        <f>IFERROR(CA72/BW72,"-")</f>
        <v>0</v>
      </c>
      <c r="CC72" s="132"/>
      <c r="CD72" s="132"/>
      <c r="CE72" s="132"/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0</v>
      </c>
      <c r="CP72" s="141">
        <v>0</v>
      </c>
      <c r="CQ72" s="141">
        <v>37000</v>
      </c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>
        <f>AB73</f>
        <v>0.76</v>
      </c>
      <c r="B73" s="203" t="s">
        <v>225</v>
      </c>
      <c r="C73" s="203"/>
      <c r="D73" s="203" t="s">
        <v>219</v>
      </c>
      <c r="E73" s="203" t="s">
        <v>220</v>
      </c>
      <c r="F73" s="203" t="s">
        <v>64</v>
      </c>
      <c r="G73" s="203" t="s">
        <v>221</v>
      </c>
      <c r="H73" s="90" t="s">
        <v>165</v>
      </c>
      <c r="I73" s="90" t="s">
        <v>226</v>
      </c>
      <c r="J73" s="188">
        <v>50000</v>
      </c>
      <c r="K73" s="81">
        <v>0</v>
      </c>
      <c r="L73" s="81">
        <v>0</v>
      </c>
      <c r="M73" s="81">
        <v>0</v>
      </c>
      <c r="N73" s="91">
        <v>3</v>
      </c>
      <c r="O73" s="92">
        <v>0</v>
      </c>
      <c r="P73" s="93">
        <f>N73+O73</f>
        <v>3</v>
      </c>
      <c r="Q73" s="82" t="str">
        <f>IFERROR(P73/M73,"-")</f>
        <v>-</v>
      </c>
      <c r="R73" s="81">
        <v>0</v>
      </c>
      <c r="S73" s="81">
        <v>1</v>
      </c>
      <c r="T73" s="82">
        <f>IFERROR(S73/(O73+P73),"-")</f>
        <v>0.33333333333333</v>
      </c>
      <c r="U73" s="182">
        <f>IFERROR(J73/SUM(P73:P74),"-")</f>
        <v>10000</v>
      </c>
      <c r="V73" s="84">
        <v>0</v>
      </c>
      <c r="W73" s="82">
        <f>IF(P73=0,"-",V73/P73)</f>
        <v>0</v>
      </c>
      <c r="X73" s="186">
        <v>0</v>
      </c>
      <c r="Y73" s="187">
        <f>IFERROR(X73/P73,"-")</f>
        <v>0</v>
      </c>
      <c r="Z73" s="187" t="str">
        <f>IFERROR(X73/V73,"-")</f>
        <v>-</v>
      </c>
      <c r="AA73" s="188">
        <f>SUM(X73:X74)-SUM(J73:J74)</f>
        <v>-12000</v>
      </c>
      <c r="AB73" s="85">
        <f>SUM(X73:X74)/SUM(J73:J74)</f>
        <v>0.76</v>
      </c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>
        <v>1</v>
      </c>
      <c r="BF73" s="113">
        <f>IF(P73=0,"",IF(BE73=0,"",(BE73/P73)))</f>
        <v>0.33333333333333</v>
      </c>
      <c r="BG73" s="112"/>
      <c r="BH73" s="114">
        <f>IFERROR(BG73/BE73,"-")</f>
        <v>0</v>
      </c>
      <c r="BI73" s="115"/>
      <c r="BJ73" s="116">
        <f>IFERROR(BI73/BE73,"-")</f>
        <v>0</v>
      </c>
      <c r="BK73" s="117"/>
      <c r="BL73" s="117"/>
      <c r="BM73" s="117"/>
      <c r="BN73" s="119">
        <v>1</v>
      </c>
      <c r="BO73" s="120">
        <f>IF(P73=0,"",IF(BN73=0,"",(BN73/P73)))</f>
        <v>0.33333333333333</v>
      </c>
      <c r="BP73" s="121"/>
      <c r="BQ73" s="122">
        <f>IFERROR(BP73/BN73,"-")</f>
        <v>0</v>
      </c>
      <c r="BR73" s="123"/>
      <c r="BS73" s="124">
        <f>IFERROR(BR73/BN73,"-")</f>
        <v>0</v>
      </c>
      <c r="BT73" s="125"/>
      <c r="BU73" s="125"/>
      <c r="BV73" s="125"/>
      <c r="BW73" s="126">
        <v>1</v>
      </c>
      <c r="BX73" s="127">
        <f>IF(P73=0,"",IF(BW73=0,"",(BW73/P73)))</f>
        <v>0.33333333333333</v>
      </c>
      <c r="BY73" s="128"/>
      <c r="BZ73" s="129">
        <f>IFERROR(BY73/BW73,"-")</f>
        <v>0</v>
      </c>
      <c r="CA73" s="130"/>
      <c r="CB73" s="131">
        <f>IFERROR(CA73/BW73,"-")</f>
        <v>0</v>
      </c>
      <c r="CC73" s="132"/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227</v>
      </c>
      <c r="C74" s="203"/>
      <c r="D74" s="203" t="s">
        <v>219</v>
      </c>
      <c r="E74" s="203" t="s">
        <v>220</v>
      </c>
      <c r="F74" s="203" t="s">
        <v>69</v>
      </c>
      <c r="G74" s="203"/>
      <c r="H74" s="90"/>
      <c r="I74" s="90"/>
      <c r="J74" s="188"/>
      <c r="K74" s="81">
        <v>8</v>
      </c>
      <c r="L74" s="81">
        <v>8</v>
      </c>
      <c r="M74" s="81">
        <v>3</v>
      </c>
      <c r="N74" s="91">
        <v>2</v>
      </c>
      <c r="O74" s="92">
        <v>0</v>
      </c>
      <c r="P74" s="93">
        <f>N74+O74</f>
        <v>2</v>
      </c>
      <c r="Q74" s="82">
        <f>IFERROR(P74/M74,"-")</f>
        <v>0.66666666666667</v>
      </c>
      <c r="R74" s="81">
        <v>2</v>
      </c>
      <c r="S74" s="81">
        <v>0</v>
      </c>
      <c r="T74" s="82">
        <f>IFERROR(S74/(O74+P74),"-")</f>
        <v>0</v>
      </c>
      <c r="U74" s="182"/>
      <c r="V74" s="84">
        <v>1</v>
      </c>
      <c r="W74" s="82">
        <f>IF(P74=0,"-",V74/P74)</f>
        <v>0.5</v>
      </c>
      <c r="X74" s="186">
        <v>38000</v>
      </c>
      <c r="Y74" s="187">
        <f>IFERROR(X74/P74,"-")</f>
        <v>19000</v>
      </c>
      <c r="Z74" s="187">
        <f>IFERROR(X74/V74,"-")</f>
        <v>38000</v>
      </c>
      <c r="AA74" s="188"/>
      <c r="AB74" s="85"/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>
        <f>IF(P74=0,"",IF(AV74=0,"",(AV74/P74)))</f>
        <v>0</v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/>
      <c r="BF74" s="113">
        <f>IF(P74=0,"",IF(BE74=0,"",(BE74/P74)))</f>
        <v>0</v>
      </c>
      <c r="BG74" s="112"/>
      <c r="BH74" s="114" t="str">
        <f>IFERROR(BG74/BE74,"-")</f>
        <v>-</v>
      </c>
      <c r="BI74" s="115"/>
      <c r="BJ74" s="116" t="str">
        <f>IFERROR(BI74/BE74,"-")</f>
        <v>-</v>
      </c>
      <c r="BK74" s="117"/>
      <c r="BL74" s="117"/>
      <c r="BM74" s="117"/>
      <c r="BN74" s="119"/>
      <c r="BO74" s="120">
        <f>IF(P74=0,"",IF(BN74=0,"",(BN74/P74)))</f>
        <v>0</v>
      </c>
      <c r="BP74" s="121"/>
      <c r="BQ74" s="122" t="str">
        <f>IFERROR(BP74/BN74,"-")</f>
        <v>-</v>
      </c>
      <c r="BR74" s="123"/>
      <c r="BS74" s="124" t="str">
        <f>IFERROR(BR74/BN74,"-")</f>
        <v>-</v>
      </c>
      <c r="BT74" s="125"/>
      <c r="BU74" s="125"/>
      <c r="BV74" s="125"/>
      <c r="BW74" s="126">
        <v>2</v>
      </c>
      <c r="BX74" s="127">
        <f>IF(P74=0,"",IF(BW74=0,"",(BW74/P74)))</f>
        <v>1</v>
      </c>
      <c r="BY74" s="128">
        <v>2</v>
      </c>
      <c r="BZ74" s="129">
        <f>IFERROR(BY74/BW74,"-")</f>
        <v>1</v>
      </c>
      <c r="CA74" s="130">
        <v>3708000</v>
      </c>
      <c r="CB74" s="131">
        <f>IFERROR(CA74/BW74,"-")</f>
        <v>1854000</v>
      </c>
      <c r="CC74" s="132"/>
      <c r="CD74" s="132"/>
      <c r="CE74" s="132">
        <v>2</v>
      </c>
      <c r="CF74" s="133"/>
      <c r="CG74" s="134">
        <f>IF(P74=0,"",IF(CF74=0,"",(CF74/P74)))</f>
        <v>0</v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1</v>
      </c>
      <c r="CP74" s="141">
        <v>38000</v>
      </c>
      <c r="CQ74" s="141">
        <v>3670000</v>
      </c>
      <c r="CR74" s="141"/>
      <c r="CS74" s="142" t="str">
        <f>IF(AND(CQ74=0,CR74=0),"",IF(AND(CQ74&lt;=100000,CR74&lt;=100000),"",IF(CQ74/CP74&gt;0.7,"男高",IF(CR74/CP74&gt;0.7,"女高",""))))</f>
        <v>男高</v>
      </c>
    </row>
    <row r="75" spans="1:98">
      <c r="A75" s="80">
        <f>AB75</f>
        <v>0.46</v>
      </c>
      <c r="B75" s="203" t="s">
        <v>228</v>
      </c>
      <c r="C75" s="203"/>
      <c r="D75" s="203" t="s">
        <v>115</v>
      </c>
      <c r="E75" s="203" t="s">
        <v>116</v>
      </c>
      <c r="F75" s="203" t="s">
        <v>64</v>
      </c>
      <c r="G75" s="203" t="s">
        <v>221</v>
      </c>
      <c r="H75" s="90" t="s">
        <v>165</v>
      </c>
      <c r="I75" s="90" t="s">
        <v>229</v>
      </c>
      <c r="J75" s="188">
        <v>50000</v>
      </c>
      <c r="K75" s="81">
        <v>0</v>
      </c>
      <c r="L75" s="81">
        <v>0</v>
      </c>
      <c r="M75" s="81">
        <v>0</v>
      </c>
      <c r="N75" s="91">
        <v>6</v>
      </c>
      <c r="O75" s="92">
        <v>0</v>
      </c>
      <c r="P75" s="93">
        <f>N75+O75</f>
        <v>6</v>
      </c>
      <c r="Q75" s="82" t="str">
        <f>IFERROR(P75/M75,"-")</f>
        <v>-</v>
      </c>
      <c r="R75" s="81">
        <v>0</v>
      </c>
      <c r="S75" s="81">
        <v>0</v>
      </c>
      <c r="T75" s="82">
        <f>IFERROR(S75/(O75+P75),"-")</f>
        <v>0</v>
      </c>
      <c r="U75" s="182">
        <f>IFERROR(J75/SUM(P75:P76),"-")</f>
        <v>7142.8571428571</v>
      </c>
      <c r="V75" s="84">
        <v>0</v>
      </c>
      <c r="W75" s="82">
        <f>IF(P75=0,"-",V75/P75)</f>
        <v>0</v>
      </c>
      <c r="X75" s="186">
        <v>0</v>
      </c>
      <c r="Y75" s="187">
        <f>IFERROR(X75/P75,"-")</f>
        <v>0</v>
      </c>
      <c r="Z75" s="187" t="str">
        <f>IFERROR(X75/V75,"-")</f>
        <v>-</v>
      </c>
      <c r="AA75" s="188">
        <f>SUM(X75:X76)-SUM(J75:J76)</f>
        <v>-27000</v>
      </c>
      <c r="AB75" s="85">
        <f>SUM(X75:X76)/SUM(J75:J76)</f>
        <v>0.46</v>
      </c>
      <c r="AC75" s="79"/>
      <c r="AD75" s="94">
        <v>1</v>
      </c>
      <c r="AE75" s="95">
        <f>IF(P75=0,"",IF(AD75=0,"",(AD75/P75)))</f>
        <v>0.16666666666667</v>
      </c>
      <c r="AF75" s="94"/>
      <c r="AG75" s="96">
        <f>IFERROR(AF75/AD75,"-")</f>
        <v>0</v>
      </c>
      <c r="AH75" s="97"/>
      <c r="AI75" s="98">
        <f>IFERROR(AH75/AD75,"-")</f>
        <v>0</v>
      </c>
      <c r="AJ75" s="99"/>
      <c r="AK75" s="99"/>
      <c r="AL75" s="99"/>
      <c r="AM75" s="100">
        <v>1</v>
      </c>
      <c r="AN75" s="101">
        <f>IF(P75=0,"",IF(AM75=0,"",(AM75/P75)))</f>
        <v>0.16666666666667</v>
      </c>
      <c r="AO75" s="100"/>
      <c r="AP75" s="102">
        <f>IFERROR(AP75/AM75,"-")</f>
        <v>0</v>
      </c>
      <c r="AQ75" s="103"/>
      <c r="AR75" s="104">
        <f>IFERROR(AQ75/AM75,"-")</f>
        <v>0</v>
      </c>
      <c r="AS75" s="105"/>
      <c r="AT75" s="105"/>
      <c r="AU75" s="105"/>
      <c r="AV75" s="106">
        <v>1</v>
      </c>
      <c r="AW75" s="107">
        <f>IF(P75=0,"",IF(AV75=0,"",(AV75/P75)))</f>
        <v>0.16666666666667</v>
      </c>
      <c r="AX75" s="106"/>
      <c r="AY75" s="108">
        <f>IFERROR(AX75/AV75,"-")</f>
        <v>0</v>
      </c>
      <c r="AZ75" s="109"/>
      <c r="BA75" s="110">
        <f>IFERROR(AZ75/AV75,"-")</f>
        <v>0</v>
      </c>
      <c r="BB75" s="111"/>
      <c r="BC75" s="111"/>
      <c r="BD75" s="111"/>
      <c r="BE75" s="112"/>
      <c r="BF75" s="113">
        <f>IF(P75=0,"",IF(BE75=0,"",(BE75/P75)))</f>
        <v>0</v>
      </c>
      <c r="BG75" s="112"/>
      <c r="BH75" s="114" t="str">
        <f>IFERROR(BG75/BE75,"-")</f>
        <v>-</v>
      </c>
      <c r="BI75" s="115"/>
      <c r="BJ75" s="116" t="str">
        <f>IFERROR(BI75/BE75,"-")</f>
        <v>-</v>
      </c>
      <c r="BK75" s="117"/>
      <c r="BL75" s="117"/>
      <c r="BM75" s="117"/>
      <c r="BN75" s="119">
        <v>3</v>
      </c>
      <c r="BO75" s="120">
        <f>IF(P75=0,"",IF(BN75=0,"",(BN75/P75)))</f>
        <v>0.5</v>
      </c>
      <c r="BP75" s="121"/>
      <c r="BQ75" s="122">
        <f>IFERROR(BP75/BN75,"-")</f>
        <v>0</v>
      </c>
      <c r="BR75" s="123"/>
      <c r="BS75" s="124">
        <f>IFERROR(BR75/BN75,"-")</f>
        <v>0</v>
      </c>
      <c r="BT75" s="125"/>
      <c r="BU75" s="125"/>
      <c r="BV75" s="125"/>
      <c r="BW75" s="126"/>
      <c r="BX75" s="127">
        <f>IF(P75=0,"",IF(BW75=0,"",(BW75/P75)))</f>
        <v>0</v>
      </c>
      <c r="BY75" s="128"/>
      <c r="BZ75" s="129" t="str">
        <f>IFERROR(BY75/BW75,"-")</f>
        <v>-</v>
      </c>
      <c r="CA75" s="130"/>
      <c r="CB75" s="131" t="str">
        <f>IFERROR(CA75/BW75,"-")</f>
        <v>-</v>
      </c>
      <c r="CC75" s="132"/>
      <c r="CD75" s="132"/>
      <c r="CE75" s="132"/>
      <c r="CF75" s="133"/>
      <c r="CG75" s="134">
        <f>IF(P75=0,"",IF(CF75=0,"",(CF75/P75)))</f>
        <v>0</v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0</v>
      </c>
      <c r="CP75" s="141">
        <v>0</v>
      </c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/>
      <c r="B76" s="203" t="s">
        <v>230</v>
      </c>
      <c r="C76" s="203"/>
      <c r="D76" s="203" t="s">
        <v>115</v>
      </c>
      <c r="E76" s="203" t="s">
        <v>116</v>
      </c>
      <c r="F76" s="203" t="s">
        <v>69</v>
      </c>
      <c r="G76" s="203"/>
      <c r="H76" s="90"/>
      <c r="I76" s="90"/>
      <c r="J76" s="188"/>
      <c r="K76" s="81">
        <v>11</v>
      </c>
      <c r="L76" s="81">
        <v>8</v>
      </c>
      <c r="M76" s="81">
        <v>2</v>
      </c>
      <c r="N76" s="91">
        <v>1</v>
      </c>
      <c r="O76" s="92">
        <v>0</v>
      </c>
      <c r="P76" s="93">
        <f>N76+O76</f>
        <v>1</v>
      </c>
      <c r="Q76" s="82">
        <f>IFERROR(P76/M76,"-")</f>
        <v>0.5</v>
      </c>
      <c r="R76" s="81">
        <v>0</v>
      </c>
      <c r="S76" s="81">
        <v>0</v>
      </c>
      <c r="T76" s="82">
        <f>IFERROR(S76/(O76+P76),"-")</f>
        <v>0</v>
      </c>
      <c r="U76" s="182"/>
      <c r="V76" s="84">
        <v>1</v>
      </c>
      <c r="W76" s="82">
        <f>IF(P76=0,"-",V76/P76)</f>
        <v>1</v>
      </c>
      <c r="X76" s="186">
        <v>23000</v>
      </c>
      <c r="Y76" s="187">
        <f>IFERROR(X76/P76,"-")</f>
        <v>23000</v>
      </c>
      <c r="Z76" s="187">
        <f>IFERROR(X76/V76,"-")</f>
        <v>23000</v>
      </c>
      <c r="AA76" s="188"/>
      <c r="AB76" s="85"/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>
        <f>IF(P76=0,"",IF(AM76=0,"",(AM76/P76)))</f>
        <v>0</v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>
        <f>IF(P76=0,"",IF(AV76=0,"",(AV76/P76)))</f>
        <v>0</v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/>
      <c r="BF76" s="113">
        <f>IF(P76=0,"",IF(BE76=0,"",(BE76/P76)))</f>
        <v>0</v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>
        <v>1</v>
      </c>
      <c r="BO76" s="120">
        <f>IF(P76=0,"",IF(BN76=0,"",(BN76/P76)))</f>
        <v>1</v>
      </c>
      <c r="BP76" s="121">
        <v>1</v>
      </c>
      <c r="BQ76" s="122">
        <f>IFERROR(BP76/BN76,"-")</f>
        <v>1</v>
      </c>
      <c r="BR76" s="123">
        <v>23000</v>
      </c>
      <c r="BS76" s="124">
        <f>IFERROR(BR76/BN76,"-")</f>
        <v>23000</v>
      </c>
      <c r="BT76" s="125"/>
      <c r="BU76" s="125"/>
      <c r="BV76" s="125">
        <v>1</v>
      </c>
      <c r="BW76" s="126"/>
      <c r="BX76" s="127">
        <f>IF(P76=0,"",IF(BW76=0,"",(BW76/P76)))</f>
        <v>0</v>
      </c>
      <c r="BY76" s="128"/>
      <c r="BZ76" s="129" t="str">
        <f>IFERROR(BY76/BW76,"-")</f>
        <v>-</v>
      </c>
      <c r="CA76" s="130"/>
      <c r="CB76" s="131" t="str">
        <f>IFERROR(CA76/BW76,"-")</f>
        <v>-</v>
      </c>
      <c r="CC76" s="132"/>
      <c r="CD76" s="132"/>
      <c r="CE76" s="132"/>
      <c r="CF76" s="133"/>
      <c r="CG76" s="134">
        <f>IF(P76=0,"",IF(CF76=0,"",(CF76/P76)))</f>
        <v>0</v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1</v>
      </c>
      <c r="CP76" s="141">
        <v>23000</v>
      </c>
      <c r="CQ76" s="141">
        <v>23000</v>
      </c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>
        <f>AB77</f>
        <v>0.6</v>
      </c>
      <c r="B77" s="203" t="s">
        <v>231</v>
      </c>
      <c r="C77" s="203"/>
      <c r="D77" s="203" t="s">
        <v>121</v>
      </c>
      <c r="E77" s="203" t="s">
        <v>122</v>
      </c>
      <c r="F77" s="203" t="s">
        <v>64</v>
      </c>
      <c r="G77" s="203" t="s">
        <v>221</v>
      </c>
      <c r="H77" s="90" t="s">
        <v>165</v>
      </c>
      <c r="I77" s="90" t="s">
        <v>232</v>
      </c>
      <c r="J77" s="188">
        <v>50000</v>
      </c>
      <c r="K77" s="81">
        <v>0</v>
      </c>
      <c r="L77" s="81">
        <v>0</v>
      </c>
      <c r="M77" s="81">
        <v>0</v>
      </c>
      <c r="N77" s="91">
        <v>1</v>
      </c>
      <c r="O77" s="92">
        <v>0</v>
      </c>
      <c r="P77" s="93">
        <f>N77+O77</f>
        <v>1</v>
      </c>
      <c r="Q77" s="82" t="str">
        <f>IFERROR(P77/M77,"-")</f>
        <v>-</v>
      </c>
      <c r="R77" s="81">
        <v>0</v>
      </c>
      <c r="S77" s="81">
        <v>0</v>
      </c>
      <c r="T77" s="82">
        <f>IFERROR(S77/(O77+P77),"-")</f>
        <v>0</v>
      </c>
      <c r="U77" s="182">
        <f>IFERROR(J77/SUM(P77:P78),"-")</f>
        <v>50000</v>
      </c>
      <c r="V77" s="84">
        <v>1</v>
      </c>
      <c r="W77" s="82">
        <f>IF(P77=0,"-",V77/P77)</f>
        <v>1</v>
      </c>
      <c r="X77" s="186">
        <v>30000</v>
      </c>
      <c r="Y77" s="187">
        <f>IFERROR(X77/P77,"-")</f>
        <v>30000</v>
      </c>
      <c r="Z77" s="187">
        <f>IFERROR(X77/V77,"-")</f>
        <v>30000</v>
      </c>
      <c r="AA77" s="188">
        <f>SUM(X77:X78)-SUM(J77:J78)</f>
        <v>-20000</v>
      </c>
      <c r="AB77" s="85">
        <f>SUM(X77:X78)/SUM(J77:J78)</f>
        <v>0.6</v>
      </c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>
        <f>IF(P77=0,"",IF(AM77=0,"",(AM77/P77)))</f>
        <v>0</v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/>
      <c r="AW77" s="107">
        <f>IF(P77=0,"",IF(AV77=0,"",(AV77/P77)))</f>
        <v>0</v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/>
      <c r="BF77" s="113">
        <f>IF(P77=0,"",IF(BE77=0,"",(BE77/P77)))</f>
        <v>0</v>
      </c>
      <c r="BG77" s="112"/>
      <c r="BH77" s="114" t="str">
        <f>IFERROR(BG77/BE77,"-")</f>
        <v>-</v>
      </c>
      <c r="BI77" s="115"/>
      <c r="BJ77" s="116" t="str">
        <f>IFERROR(BI77/BE77,"-")</f>
        <v>-</v>
      </c>
      <c r="BK77" s="117"/>
      <c r="BL77" s="117"/>
      <c r="BM77" s="117"/>
      <c r="BN77" s="119">
        <v>1</v>
      </c>
      <c r="BO77" s="120">
        <f>IF(P77=0,"",IF(BN77=0,"",(BN77/P77)))</f>
        <v>1</v>
      </c>
      <c r="BP77" s="121">
        <v>1</v>
      </c>
      <c r="BQ77" s="122">
        <f>IFERROR(BP77/BN77,"-")</f>
        <v>1</v>
      </c>
      <c r="BR77" s="123">
        <v>30000</v>
      </c>
      <c r="BS77" s="124">
        <f>IFERROR(BR77/BN77,"-")</f>
        <v>30000</v>
      </c>
      <c r="BT77" s="125"/>
      <c r="BU77" s="125"/>
      <c r="BV77" s="125">
        <v>1</v>
      </c>
      <c r="BW77" s="126"/>
      <c r="BX77" s="127">
        <f>IF(P77=0,"",IF(BW77=0,"",(BW77/P77)))</f>
        <v>0</v>
      </c>
      <c r="BY77" s="128"/>
      <c r="BZ77" s="129" t="str">
        <f>IFERROR(BY77/BW77,"-")</f>
        <v>-</v>
      </c>
      <c r="CA77" s="130"/>
      <c r="CB77" s="131" t="str">
        <f>IFERROR(CA77/BW77,"-")</f>
        <v>-</v>
      </c>
      <c r="CC77" s="132"/>
      <c r="CD77" s="132"/>
      <c r="CE77" s="132"/>
      <c r="CF77" s="133"/>
      <c r="CG77" s="134">
        <f>IF(P77=0,"",IF(CF77=0,"",(CF77/P77)))</f>
        <v>0</v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1</v>
      </c>
      <c r="CP77" s="141">
        <v>30000</v>
      </c>
      <c r="CQ77" s="141">
        <v>30000</v>
      </c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/>
      <c r="B78" s="203" t="s">
        <v>233</v>
      </c>
      <c r="C78" s="203"/>
      <c r="D78" s="203" t="s">
        <v>121</v>
      </c>
      <c r="E78" s="203" t="s">
        <v>122</v>
      </c>
      <c r="F78" s="203" t="s">
        <v>69</v>
      </c>
      <c r="G78" s="203"/>
      <c r="H78" s="90"/>
      <c r="I78" s="90"/>
      <c r="J78" s="188"/>
      <c r="K78" s="81">
        <v>3</v>
      </c>
      <c r="L78" s="81">
        <v>3</v>
      </c>
      <c r="M78" s="81">
        <v>1</v>
      </c>
      <c r="N78" s="91">
        <v>0</v>
      </c>
      <c r="O78" s="92">
        <v>0</v>
      </c>
      <c r="P78" s="93">
        <f>N78+O78</f>
        <v>0</v>
      </c>
      <c r="Q78" s="82">
        <f>IFERROR(P78/M78,"-")</f>
        <v>0</v>
      </c>
      <c r="R78" s="81">
        <v>0</v>
      </c>
      <c r="S78" s="81">
        <v>0</v>
      </c>
      <c r="T78" s="82" t="str">
        <f>IFERROR(S78/(O78+P78),"-")</f>
        <v>-</v>
      </c>
      <c r="U78" s="182"/>
      <c r="V78" s="84">
        <v>0</v>
      </c>
      <c r="W78" s="82" t="str">
        <f>IF(P78=0,"-",V78/P78)</f>
        <v>-</v>
      </c>
      <c r="X78" s="186">
        <v>0</v>
      </c>
      <c r="Y78" s="187" t="str">
        <f>IFERROR(X78/P78,"-")</f>
        <v>-</v>
      </c>
      <c r="Z78" s="187" t="str">
        <f>IFERROR(X78/V78,"-")</f>
        <v>-</v>
      </c>
      <c r="AA78" s="188"/>
      <c r="AB78" s="85"/>
      <c r="AC78" s="79"/>
      <c r="AD78" s="94"/>
      <c r="AE78" s="95" t="str">
        <f>IF(P78=0,"",IF(AD78=0,"",(AD78/P78)))</f>
        <v/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 t="str">
        <f>IF(P78=0,"",IF(AM78=0,"",(AM78/P78)))</f>
        <v/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 t="str">
        <f>IF(P78=0,"",IF(AV78=0,"",(AV78/P78)))</f>
        <v/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/>
      <c r="BF78" s="113" t="str">
        <f>IF(P78=0,"",IF(BE78=0,"",(BE78/P78)))</f>
        <v/>
      </c>
      <c r="BG78" s="112"/>
      <c r="BH78" s="114" t="str">
        <f>IFERROR(BG78/BE78,"-")</f>
        <v>-</v>
      </c>
      <c r="BI78" s="115"/>
      <c r="BJ78" s="116" t="str">
        <f>IFERROR(BI78/BE78,"-")</f>
        <v>-</v>
      </c>
      <c r="BK78" s="117"/>
      <c r="BL78" s="117"/>
      <c r="BM78" s="117"/>
      <c r="BN78" s="119"/>
      <c r="BO78" s="120" t="str">
        <f>IF(P78=0,"",IF(BN78=0,"",(BN78/P78)))</f>
        <v/>
      </c>
      <c r="BP78" s="121"/>
      <c r="BQ78" s="122" t="str">
        <f>IFERROR(BP78/BN78,"-")</f>
        <v>-</v>
      </c>
      <c r="BR78" s="123"/>
      <c r="BS78" s="124" t="str">
        <f>IFERROR(BR78/BN78,"-")</f>
        <v>-</v>
      </c>
      <c r="BT78" s="125"/>
      <c r="BU78" s="125"/>
      <c r="BV78" s="125"/>
      <c r="BW78" s="126"/>
      <c r="BX78" s="127" t="str">
        <f>IF(P78=0,"",IF(BW78=0,"",(BW78/P78)))</f>
        <v/>
      </c>
      <c r="BY78" s="128"/>
      <c r="BZ78" s="129" t="str">
        <f>IFERROR(BY78/BW78,"-")</f>
        <v>-</v>
      </c>
      <c r="CA78" s="130"/>
      <c r="CB78" s="131" t="str">
        <f>IFERROR(CA78/BW78,"-")</f>
        <v>-</v>
      </c>
      <c r="CC78" s="132"/>
      <c r="CD78" s="132"/>
      <c r="CE78" s="132"/>
      <c r="CF78" s="133"/>
      <c r="CG78" s="134" t="str">
        <f>IF(P78=0,"",IF(CF78=0,"",(CF78/P78)))</f>
        <v/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0</v>
      </c>
      <c r="CP78" s="141">
        <v>0</v>
      </c>
      <c r="CQ78" s="141"/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30"/>
      <c r="B79" s="87"/>
      <c r="C79" s="88"/>
      <c r="D79" s="88"/>
      <c r="E79" s="88"/>
      <c r="F79" s="89"/>
      <c r="G79" s="90"/>
      <c r="H79" s="90"/>
      <c r="I79" s="90"/>
      <c r="J79" s="192"/>
      <c r="K79" s="34"/>
      <c r="L79" s="34"/>
      <c r="M79" s="31"/>
      <c r="N79" s="23"/>
      <c r="O79" s="23"/>
      <c r="P79" s="23"/>
      <c r="Q79" s="33"/>
      <c r="R79" s="32"/>
      <c r="S79" s="23"/>
      <c r="T79" s="32"/>
      <c r="U79" s="183"/>
      <c r="V79" s="25"/>
      <c r="W79" s="25"/>
      <c r="X79" s="189"/>
      <c r="Y79" s="189"/>
      <c r="Z79" s="189"/>
      <c r="AA79" s="189"/>
      <c r="AB79" s="33"/>
      <c r="AC79" s="59"/>
      <c r="AD79" s="63"/>
      <c r="AE79" s="64"/>
      <c r="AF79" s="63"/>
      <c r="AG79" s="67"/>
      <c r="AH79" s="68"/>
      <c r="AI79" s="69"/>
      <c r="AJ79" s="70"/>
      <c r="AK79" s="70"/>
      <c r="AL79" s="70"/>
      <c r="AM79" s="63"/>
      <c r="AN79" s="64"/>
      <c r="AO79" s="63"/>
      <c r="AP79" s="67"/>
      <c r="AQ79" s="68"/>
      <c r="AR79" s="69"/>
      <c r="AS79" s="70"/>
      <c r="AT79" s="70"/>
      <c r="AU79" s="70"/>
      <c r="AV79" s="63"/>
      <c r="AW79" s="64"/>
      <c r="AX79" s="63"/>
      <c r="AY79" s="67"/>
      <c r="AZ79" s="68"/>
      <c r="BA79" s="69"/>
      <c r="BB79" s="70"/>
      <c r="BC79" s="70"/>
      <c r="BD79" s="70"/>
      <c r="BE79" s="63"/>
      <c r="BF79" s="64"/>
      <c r="BG79" s="63"/>
      <c r="BH79" s="67"/>
      <c r="BI79" s="68"/>
      <c r="BJ79" s="69"/>
      <c r="BK79" s="70"/>
      <c r="BL79" s="70"/>
      <c r="BM79" s="70"/>
      <c r="BN79" s="65"/>
      <c r="BO79" s="66"/>
      <c r="BP79" s="63"/>
      <c r="BQ79" s="67"/>
      <c r="BR79" s="68"/>
      <c r="BS79" s="69"/>
      <c r="BT79" s="70"/>
      <c r="BU79" s="70"/>
      <c r="BV79" s="70"/>
      <c r="BW79" s="65"/>
      <c r="BX79" s="66"/>
      <c r="BY79" s="63"/>
      <c r="BZ79" s="67"/>
      <c r="CA79" s="68"/>
      <c r="CB79" s="69"/>
      <c r="CC79" s="70"/>
      <c r="CD79" s="70"/>
      <c r="CE79" s="70"/>
      <c r="CF79" s="65"/>
      <c r="CG79" s="66"/>
      <c r="CH79" s="63"/>
      <c r="CI79" s="67"/>
      <c r="CJ79" s="68"/>
      <c r="CK79" s="69"/>
      <c r="CL79" s="70"/>
      <c r="CM79" s="70"/>
      <c r="CN79" s="70"/>
      <c r="CO79" s="71"/>
      <c r="CP79" s="68"/>
      <c r="CQ79" s="68"/>
      <c r="CR79" s="68"/>
      <c r="CS79" s="72"/>
    </row>
    <row r="80" spans="1:98">
      <c r="A80" s="30"/>
      <c r="B80" s="37"/>
      <c r="C80" s="21"/>
      <c r="D80" s="21"/>
      <c r="E80" s="21"/>
      <c r="F80" s="22"/>
      <c r="G80" s="36"/>
      <c r="H80" s="36"/>
      <c r="I80" s="75"/>
      <c r="J80" s="193"/>
      <c r="K80" s="34"/>
      <c r="L80" s="34"/>
      <c r="M80" s="31"/>
      <c r="N80" s="23"/>
      <c r="O80" s="23"/>
      <c r="P80" s="23"/>
      <c r="Q80" s="33"/>
      <c r="R80" s="32"/>
      <c r="S80" s="23"/>
      <c r="T80" s="32"/>
      <c r="U80" s="183"/>
      <c r="V80" s="25"/>
      <c r="W80" s="25"/>
      <c r="X80" s="189"/>
      <c r="Y80" s="189"/>
      <c r="Z80" s="189"/>
      <c r="AA80" s="189"/>
      <c r="AB80" s="33"/>
      <c r="AC80" s="61"/>
      <c r="AD80" s="63"/>
      <c r="AE80" s="64"/>
      <c r="AF80" s="63"/>
      <c r="AG80" s="67"/>
      <c r="AH80" s="68"/>
      <c r="AI80" s="69"/>
      <c r="AJ80" s="70"/>
      <c r="AK80" s="70"/>
      <c r="AL80" s="70"/>
      <c r="AM80" s="63"/>
      <c r="AN80" s="64"/>
      <c r="AO80" s="63"/>
      <c r="AP80" s="67"/>
      <c r="AQ80" s="68"/>
      <c r="AR80" s="69"/>
      <c r="AS80" s="70"/>
      <c r="AT80" s="70"/>
      <c r="AU80" s="70"/>
      <c r="AV80" s="63"/>
      <c r="AW80" s="64"/>
      <c r="AX80" s="63"/>
      <c r="AY80" s="67"/>
      <c r="AZ80" s="68"/>
      <c r="BA80" s="69"/>
      <c r="BB80" s="70"/>
      <c r="BC80" s="70"/>
      <c r="BD80" s="70"/>
      <c r="BE80" s="63"/>
      <c r="BF80" s="64"/>
      <c r="BG80" s="63"/>
      <c r="BH80" s="67"/>
      <c r="BI80" s="68"/>
      <c r="BJ80" s="69"/>
      <c r="BK80" s="70"/>
      <c r="BL80" s="70"/>
      <c r="BM80" s="70"/>
      <c r="BN80" s="65"/>
      <c r="BO80" s="66"/>
      <c r="BP80" s="63"/>
      <c r="BQ80" s="67"/>
      <c r="BR80" s="68"/>
      <c r="BS80" s="69"/>
      <c r="BT80" s="70"/>
      <c r="BU80" s="70"/>
      <c r="BV80" s="70"/>
      <c r="BW80" s="65"/>
      <c r="BX80" s="66"/>
      <c r="BY80" s="63"/>
      <c r="BZ80" s="67"/>
      <c r="CA80" s="68"/>
      <c r="CB80" s="69"/>
      <c r="CC80" s="70"/>
      <c r="CD80" s="70"/>
      <c r="CE80" s="70"/>
      <c r="CF80" s="65"/>
      <c r="CG80" s="66"/>
      <c r="CH80" s="63"/>
      <c r="CI80" s="67"/>
      <c r="CJ80" s="68"/>
      <c r="CK80" s="69"/>
      <c r="CL80" s="70"/>
      <c r="CM80" s="70"/>
      <c r="CN80" s="70"/>
      <c r="CO80" s="71"/>
      <c r="CP80" s="68"/>
      <c r="CQ80" s="68"/>
      <c r="CR80" s="68"/>
      <c r="CS80" s="72"/>
    </row>
    <row r="81" spans="1:98">
      <c r="A81" s="19">
        <f>AB81</f>
        <v>0.587422265625</v>
      </c>
      <c r="B81" s="39"/>
      <c r="C81" s="39"/>
      <c r="D81" s="39"/>
      <c r="E81" s="39"/>
      <c r="F81" s="39"/>
      <c r="G81" s="40" t="s">
        <v>234</v>
      </c>
      <c r="H81" s="40"/>
      <c r="I81" s="40"/>
      <c r="J81" s="190">
        <f>SUM(J6:J80)</f>
        <v>2560000</v>
      </c>
      <c r="K81" s="41">
        <f>SUM(K6:K80)</f>
        <v>458</v>
      </c>
      <c r="L81" s="41">
        <f>SUM(L6:L80)</f>
        <v>261</v>
      </c>
      <c r="M81" s="41">
        <f>SUM(M6:M80)</f>
        <v>208</v>
      </c>
      <c r="N81" s="41">
        <f>SUM(N6:N80)</f>
        <v>246</v>
      </c>
      <c r="O81" s="41">
        <f>SUM(O6:O80)</f>
        <v>0</v>
      </c>
      <c r="P81" s="41">
        <f>SUM(P6:P80)</f>
        <v>246</v>
      </c>
      <c r="Q81" s="42">
        <f>IFERROR(P81/M81,"-")</f>
        <v>1.1826923076923</v>
      </c>
      <c r="R81" s="78">
        <f>SUM(R6:R80)</f>
        <v>16</v>
      </c>
      <c r="S81" s="78">
        <f>SUM(S6:S80)</f>
        <v>36</v>
      </c>
      <c r="T81" s="42">
        <f>IFERROR(R81/P81,"-")</f>
        <v>0.065040650406504</v>
      </c>
      <c r="U81" s="184">
        <f>IFERROR(J81/P81,"-")</f>
        <v>10406.504065041</v>
      </c>
      <c r="V81" s="44">
        <f>SUM(V6:V80)</f>
        <v>30</v>
      </c>
      <c r="W81" s="42">
        <f>IFERROR(V81/P81,"-")</f>
        <v>0.1219512195122</v>
      </c>
      <c r="X81" s="190">
        <f>SUM(X6:X80)</f>
        <v>1503801</v>
      </c>
      <c r="Y81" s="190">
        <f>IFERROR(X81/P81,"-")</f>
        <v>6113.012195122</v>
      </c>
      <c r="Z81" s="190">
        <f>IFERROR(X81/V81,"-")</f>
        <v>50126.7</v>
      </c>
      <c r="AA81" s="190">
        <f>X81-J81</f>
        <v>-1056199</v>
      </c>
      <c r="AB81" s="47">
        <f>X81/J81</f>
        <v>0.587422265625</v>
      </c>
      <c r="AC81" s="60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7"/>
    <mergeCell ref="J28:J37"/>
    <mergeCell ref="U28:U37"/>
    <mergeCell ref="AA28:AA37"/>
    <mergeCell ref="AB28:AB37"/>
    <mergeCell ref="A38:A42"/>
    <mergeCell ref="J38:J42"/>
    <mergeCell ref="U38:U42"/>
    <mergeCell ref="AA38:AA42"/>
    <mergeCell ref="AB38:AB42"/>
    <mergeCell ref="A43:A46"/>
    <mergeCell ref="J43:J46"/>
    <mergeCell ref="U43:U46"/>
    <mergeCell ref="AA43:AA46"/>
    <mergeCell ref="AB43:AB46"/>
    <mergeCell ref="A47:A60"/>
    <mergeCell ref="J47:J60"/>
    <mergeCell ref="U47:U60"/>
    <mergeCell ref="AA47:AA60"/>
    <mergeCell ref="AB47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  <mergeCell ref="A71:A72"/>
    <mergeCell ref="J71:J72"/>
    <mergeCell ref="U71:U72"/>
    <mergeCell ref="AA71:AA72"/>
    <mergeCell ref="AB71:AB72"/>
    <mergeCell ref="A73:A74"/>
    <mergeCell ref="J73:J74"/>
    <mergeCell ref="U73:U74"/>
    <mergeCell ref="AA73:AA74"/>
    <mergeCell ref="AB73:AB74"/>
    <mergeCell ref="A75:A76"/>
    <mergeCell ref="J75:J76"/>
    <mergeCell ref="U75:U76"/>
    <mergeCell ref="AA75:AA76"/>
    <mergeCell ref="AB75:AB76"/>
    <mergeCell ref="A77:A78"/>
    <mergeCell ref="J77:J78"/>
    <mergeCell ref="U77:U78"/>
    <mergeCell ref="AA77:AA78"/>
    <mergeCell ref="AB77:AB78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235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1.45</v>
      </c>
      <c r="B6" s="203" t="s">
        <v>236</v>
      </c>
      <c r="C6" s="203" t="s">
        <v>237</v>
      </c>
      <c r="D6" s="203" t="s">
        <v>238</v>
      </c>
      <c r="E6" s="203" t="s">
        <v>239</v>
      </c>
      <c r="F6" s="203" t="s">
        <v>64</v>
      </c>
      <c r="G6" s="203" t="s">
        <v>240</v>
      </c>
      <c r="H6" s="90" t="s">
        <v>241</v>
      </c>
      <c r="I6" s="90" t="s">
        <v>242</v>
      </c>
      <c r="J6" s="188">
        <v>140000</v>
      </c>
      <c r="K6" s="81">
        <v>0</v>
      </c>
      <c r="L6" s="81">
        <v>0</v>
      </c>
      <c r="M6" s="81">
        <v>0</v>
      </c>
      <c r="N6" s="91">
        <v>18</v>
      </c>
      <c r="O6" s="92">
        <v>0</v>
      </c>
      <c r="P6" s="93">
        <f>N6+O6</f>
        <v>18</v>
      </c>
      <c r="Q6" s="82" t="str">
        <f>IFERROR(P6/M6,"-")</f>
        <v>-</v>
      </c>
      <c r="R6" s="81">
        <v>1</v>
      </c>
      <c r="S6" s="81">
        <v>2</v>
      </c>
      <c r="T6" s="82">
        <f>IFERROR(S6/(O6+P6),"-")</f>
        <v>0.11111111111111</v>
      </c>
      <c r="U6" s="182">
        <f>IFERROR(J6/SUM(P6:P7),"-")</f>
        <v>5600</v>
      </c>
      <c r="V6" s="84">
        <v>1</v>
      </c>
      <c r="W6" s="82">
        <f>IF(P6=0,"-",V6/P6)</f>
        <v>0.055555555555556</v>
      </c>
      <c r="X6" s="186">
        <v>170000</v>
      </c>
      <c r="Y6" s="187">
        <f>IFERROR(X6/P6,"-")</f>
        <v>9444.4444444444</v>
      </c>
      <c r="Z6" s="187">
        <f>IFERROR(X6/V6,"-")</f>
        <v>170000</v>
      </c>
      <c r="AA6" s="188">
        <f>SUM(X6:X7)-SUM(J6:J7)</f>
        <v>63000</v>
      </c>
      <c r="AB6" s="85">
        <f>SUM(X6:X7)/SUM(J6:J7)</f>
        <v>1.45</v>
      </c>
      <c r="AC6" s="79"/>
      <c r="AD6" s="94">
        <v>3</v>
      </c>
      <c r="AE6" s="95">
        <f>IF(P6=0,"",IF(AD6=0,"",(AD6/P6)))</f>
        <v>0.16666666666667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8</v>
      </c>
      <c r="AN6" s="101">
        <f>IF(P6=0,"",IF(AM6=0,"",(AM6/P6)))</f>
        <v>0.44444444444444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0.055555555555556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0.055555555555556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0.16666666666667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0.11111111111111</v>
      </c>
      <c r="BY6" s="128">
        <v>1</v>
      </c>
      <c r="BZ6" s="129">
        <f>IFERROR(BY6/BW6,"-")</f>
        <v>0.5</v>
      </c>
      <c r="CA6" s="130">
        <v>170000</v>
      </c>
      <c r="CB6" s="131">
        <f>IFERROR(CA6/BW6,"-")</f>
        <v>85000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170000</v>
      </c>
      <c r="CQ6" s="141">
        <v>170000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243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36</v>
      </c>
      <c r="L7" s="81">
        <v>19</v>
      </c>
      <c r="M7" s="81">
        <v>21</v>
      </c>
      <c r="N7" s="91">
        <v>7</v>
      </c>
      <c r="O7" s="92">
        <v>0</v>
      </c>
      <c r="P7" s="93">
        <f>N7+O7</f>
        <v>7</v>
      </c>
      <c r="Q7" s="82">
        <f>IFERROR(P7/M7,"-")</f>
        <v>0.33333333333333</v>
      </c>
      <c r="R7" s="81">
        <v>1</v>
      </c>
      <c r="S7" s="81">
        <v>1</v>
      </c>
      <c r="T7" s="82">
        <f>IFERROR(S7/(O7+P7),"-")</f>
        <v>0.14285714285714</v>
      </c>
      <c r="U7" s="182"/>
      <c r="V7" s="84">
        <v>1</v>
      </c>
      <c r="W7" s="82">
        <f>IF(P7=0,"-",V7/P7)</f>
        <v>0.14285714285714</v>
      </c>
      <c r="X7" s="186">
        <v>33000</v>
      </c>
      <c r="Y7" s="187">
        <f>IFERROR(X7/P7,"-")</f>
        <v>4714.2857142857</v>
      </c>
      <c r="Z7" s="187">
        <f>IFERROR(X7/V7,"-")</f>
        <v>33000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0.14285714285714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0.28571428571429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0.28571428571429</v>
      </c>
      <c r="BP7" s="121">
        <v>1</v>
      </c>
      <c r="BQ7" s="122">
        <f>IFERROR(BP7/BN7,"-")</f>
        <v>0.5</v>
      </c>
      <c r="BR7" s="123">
        <v>33000</v>
      </c>
      <c r="BS7" s="124">
        <f>IFERROR(BR7/BN7,"-")</f>
        <v>16500</v>
      </c>
      <c r="BT7" s="125"/>
      <c r="BU7" s="125"/>
      <c r="BV7" s="125">
        <v>1</v>
      </c>
      <c r="BW7" s="126">
        <v>1</v>
      </c>
      <c r="BX7" s="127">
        <f>IF(P7=0,"",IF(BW7=0,"",(BW7/P7)))</f>
        <v>0.14285714285714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0.14285714285714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33000</v>
      </c>
      <c r="CQ7" s="141">
        <v>33000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1.45</v>
      </c>
      <c r="B10" s="39"/>
      <c r="C10" s="39"/>
      <c r="D10" s="39"/>
      <c r="E10" s="39"/>
      <c r="F10" s="39"/>
      <c r="G10" s="40" t="s">
        <v>244</v>
      </c>
      <c r="H10" s="40"/>
      <c r="I10" s="40"/>
      <c r="J10" s="190">
        <f>SUM(J6:J9)</f>
        <v>140000</v>
      </c>
      <c r="K10" s="41">
        <f>SUM(K6:K9)</f>
        <v>36</v>
      </c>
      <c r="L10" s="41">
        <f>SUM(L6:L9)</f>
        <v>19</v>
      </c>
      <c r="M10" s="41">
        <f>SUM(M6:M9)</f>
        <v>21</v>
      </c>
      <c r="N10" s="41">
        <f>SUM(N6:N9)</f>
        <v>25</v>
      </c>
      <c r="O10" s="41">
        <f>SUM(O6:O9)</f>
        <v>0</v>
      </c>
      <c r="P10" s="41">
        <f>SUM(P6:P9)</f>
        <v>25</v>
      </c>
      <c r="Q10" s="42">
        <f>IFERROR(P10/M10,"-")</f>
        <v>1.1904761904762</v>
      </c>
      <c r="R10" s="78">
        <f>SUM(R6:R9)</f>
        <v>2</v>
      </c>
      <c r="S10" s="78">
        <f>SUM(S6:S9)</f>
        <v>3</v>
      </c>
      <c r="T10" s="42">
        <f>IFERROR(R10/P10,"-")</f>
        <v>0.08</v>
      </c>
      <c r="U10" s="184">
        <f>IFERROR(J10/P10,"-")</f>
        <v>5600</v>
      </c>
      <c r="V10" s="44">
        <f>SUM(V6:V9)</f>
        <v>2</v>
      </c>
      <c r="W10" s="42">
        <f>IFERROR(V10/P10,"-")</f>
        <v>0.08</v>
      </c>
      <c r="X10" s="190">
        <f>SUM(X6:X9)</f>
        <v>203000</v>
      </c>
      <c r="Y10" s="190">
        <f>IFERROR(X10/P10,"-")</f>
        <v>8120</v>
      </c>
      <c r="Z10" s="190">
        <f>IFERROR(X10/V10,"-")</f>
        <v>101500</v>
      </c>
      <c r="AA10" s="190">
        <f>X10-J10</f>
        <v>63000</v>
      </c>
      <c r="AB10" s="47">
        <f>X10/J10</f>
        <v>1.45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