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<sst xmlns="http://schemas.openxmlformats.org/spreadsheetml/2006/main" uniqueCount="248">
  <si>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</si>
  <si>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</si>
  <si>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</si>
  <si>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</si>
  <si>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</si>
  <si>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</si>
  <si>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</si>
  <si>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</si>
  <si>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</si>
  <si>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</si>
  <si>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</si>
  <si>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</si>
  <si>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</si>
  <si>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</si>
  <si>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</si>
  <si>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</si>
  <si>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</si>
  <si>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</si>
  <si>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</si>
  <si>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</si>
  <si>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</si>
  <si>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</si>
  <si>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</si>
  <si>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</si>
  <si>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</si>
  <si>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</si>
  <si>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</si>
  <si>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</si>
  <si>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</si>
  <si>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</si>
  <si>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</si>
  <si>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</si>
  <si>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</si>
  <si>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</si>
  <si>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</si>
  <si>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</si>
  <si>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</si>
  <si>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</si>
  <si>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</si>
  <si>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</si>
  <si>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</si>
  <si>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</si>
  <si>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</si>
  <si>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</si>
  <si>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</si>
  <si>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</si>
  <si>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</si>
  <si>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</si>
  <si>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</si>
  <si>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</si>
  <si>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</si>
  <si>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</si>
  <si>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</si>
  <si>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</si>
  <si>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</si>
  <si>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</si>
  <si>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</si>
  <si>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</si>
  <si>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</si>
  <si>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</si>
  <si>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</si>
  <si>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ln_ink287</t>
  </si>
  <si>
    <t>デリヘル版3(LINEver)（高宮菜々子）</t>
  </si>
  <si>
    <t>LINEで出会いリクルート70歳まで応募可</t>
  </si>
  <si>
    <t>line</t>
  </si>
  <si>
    <t>スポニチ関東</t>
  </si>
  <si>
    <t>4C終面全5段</t>
  </si>
  <si>
    <t>4月15日(土)</t>
  </si>
  <si>
    <t>ln_ink288</t>
  </si>
  <si>
    <t>スポニチ関西</t>
  </si>
  <si>
    <t>ln_ink289</t>
  </si>
  <si>
    <t>スポニチ西部</t>
  </si>
  <si>
    <t>ln_ink290</t>
  </si>
  <si>
    <t>スポニチ北海道</t>
  </si>
  <si>
    <t>ic3497</t>
  </si>
  <si>
    <t>(空電共通)</t>
  </si>
  <si>
    <t>空電</t>
  </si>
  <si>
    <t>空電 (共通)</t>
  </si>
  <si>
    <t>ln_ink291</t>
  </si>
  <si>
    <t>①右女9版(ヘスティア)(LINEver)（百瀬凛花）</t>
  </si>
  <si>
    <t>①学生いませんギャルもいません熟女熟女熟女熟女(LINEver)</t>
  </si>
  <si>
    <t>サンスポ関東</t>
  </si>
  <si>
    <t>全5段つかみ15段</t>
  </si>
  <si>
    <t>1～15日</t>
  </si>
  <si>
    <t>ic3498</t>
  </si>
  <si>
    <t>ln_ink292</t>
  </si>
  <si>
    <t>半5段つかみ15段</t>
  </si>
  <si>
    <t>ic3499</t>
  </si>
  <si>
    <t>ln_ink293</t>
  </si>
  <si>
    <t>②雑誌版SPA(LINEver)（高宮菜々子）</t>
  </si>
  <si>
    <t>②え?LINEでこんなに出会えんの！？ダメ元で始めたはずが</t>
  </si>
  <si>
    <t>16～31日</t>
  </si>
  <si>
    <t>ic3500</t>
  </si>
  <si>
    <t>ln_ink294</t>
  </si>
  <si>
    <t>ic3501</t>
  </si>
  <si>
    <t>ln_ink295</t>
  </si>
  <si>
    <t>サンスポ関西</t>
  </si>
  <si>
    <t>ic3502</t>
  </si>
  <si>
    <t>ln_ink296</t>
  </si>
  <si>
    <t>ic3503</t>
  </si>
  <si>
    <t>ln_ink297</t>
  </si>
  <si>
    <t>ic3504</t>
  </si>
  <si>
    <t>ln_ink298</t>
  </si>
  <si>
    <t>ic3505</t>
  </si>
  <si>
    <t>ln_ink299</t>
  </si>
  <si>
    <t>揉み放題巨乳美乳神乳オジサンなら好きに選べます</t>
  </si>
  <si>
    <t>デイリースポーツ関西</t>
  </si>
  <si>
    <t>全5段・半5段段つかみ10段保証</t>
  </si>
  <si>
    <t>10段保証</t>
  </si>
  <si>
    <t>ln_ink300</t>
  </si>
  <si>
    <t>老人ホーム版(LINEver)（晶エリー）</t>
  </si>
  <si>
    <t>お相手待ちの女性が出ました(LINEver)</t>
  </si>
  <si>
    <t>ln_ink301</t>
  </si>
  <si>
    <t>テンプレート版(LINEver)（高宮菜々子）</t>
  </si>
  <si>
    <t>コミュ障男性でも大丈夫!定型文を 選ぶだけで成立する出会いサイト</t>
  </si>
  <si>
    <t>ln_ink302</t>
  </si>
  <si>
    <t>デリヘル版(LINEver)（百瀬凛花）</t>
  </si>
  <si>
    <t>マカより効果的エロい熟女が誘ってくる魅力的なサイト</t>
  </si>
  <si>
    <t>ln_ink303</t>
  </si>
  <si>
    <t>雑誌版SPA(LINEver)（高宮菜々子）</t>
  </si>
  <si>
    <t>「60歳で良かったぁ～」中高年だけのLINEから始まる簡単出会い</t>
  </si>
  <si>
    <t>ic3506</t>
  </si>
  <si>
    <t>ln_ink304</t>
  </si>
  <si>
    <t>①再婚&amp;理解者版(LINEver)（高宮菜々子）</t>
  </si>
  <si>
    <t>①再婚&amp;理解者(LINEver)</t>
  </si>
  <si>
    <t>半2段つかみ20段保証</t>
  </si>
  <si>
    <t>20段保証</t>
  </si>
  <si>
    <t>ln_ink305</t>
  </si>
  <si>
    <t>②雑誌版SPA(LINEver)（晶エリー）</t>
  </si>
  <si>
    <t>②え?LINEでこんなに出会えんのダメ元で始めたはずが</t>
  </si>
  <si>
    <t>ln_ink306</t>
  </si>
  <si>
    <t>③看板案内版(LINEver)（百瀬凛花）</t>
  </si>
  <si>
    <t>③美しい熟女との出会いまでここから約3分(LINEver)</t>
  </si>
  <si>
    <t>ln_ink307</t>
  </si>
  <si>
    <t>④写メ動画公開版(LINEver)（高宮菜々子）</t>
  </si>
  <si>
    <t>④今の時代はLINEで交換が当たり前！！あなたも素人熟女と大人遊びを楽しめる！！</t>
  </si>
  <si>
    <t>ic3507</t>
  </si>
  <si>
    <t>ln_ink308</t>
  </si>
  <si>
    <t>ニッカン関西</t>
  </si>
  <si>
    <t>半2段つかみ10段保証</t>
  </si>
  <si>
    <t>1～10日</t>
  </si>
  <si>
    <t>ln_ink309</t>
  </si>
  <si>
    <t>11～20日</t>
  </si>
  <si>
    <t>ln_ink310</t>
  </si>
  <si>
    <t>③写メ動画公開版(LINEver)（高宮菜々子）</t>
  </si>
  <si>
    <t>③今の時代はLINEで交換が当たり前！！あなたも素人熟女と大人遊びを楽しめる！！</t>
  </si>
  <si>
    <t>21～31日</t>
  </si>
  <si>
    <t>ic3508</t>
  </si>
  <si>
    <t>ln_ink311</t>
  </si>
  <si>
    <t>①LINE版(つかみ)（高宮菜々子）</t>
  </si>
  <si>
    <t>①LINEで熟女と出会いができるんです</t>
  </si>
  <si>
    <t>スポーツ報知関西　1回目</t>
  </si>
  <si>
    <t>4C終面雑報</t>
  </si>
  <si>
    <t>4月02日(日)</t>
  </si>
  <si>
    <t>ln_ink312</t>
  </si>
  <si>
    <t>②旧デイリー版(LINEver)（百瀬凛花）</t>
  </si>
  <si>
    <t>②上目遣いの熟女に酔いしれる(LINEver)</t>
  </si>
  <si>
    <t>スポーツ報知関西　2回目</t>
  </si>
  <si>
    <t>4月04日(火)</t>
  </si>
  <si>
    <t>ln_ink313</t>
  </si>
  <si>
    <t>③再婚&amp;理解者版(LINEver)（晶エリー）</t>
  </si>
  <si>
    <t>③再婚&amp;理解者(LINEver)</t>
  </si>
  <si>
    <t>スポーツ報知関西　3回目</t>
  </si>
  <si>
    <t>ln_ink314</t>
  </si>
  <si>
    <t>④男性募集版(LINEver)（百瀬凛花）</t>
  </si>
  <si>
    <t>④50代以上の男性大募集(LINEver)</t>
  </si>
  <si>
    <t>スポーツ報知関西　4回目</t>
  </si>
  <si>
    <t>4月09日(日)</t>
  </si>
  <si>
    <t>ln_ink315</t>
  </si>
  <si>
    <t>スポーツ報知関西　5回目</t>
  </si>
  <si>
    <t>4月10日(月)</t>
  </si>
  <si>
    <t>ln_ink316</t>
  </si>
  <si>
    <t>スポーツ報知関西　6回目</t>
  </si>
  <si>
    <t>4月11日(火)</t>
  </si>
  <si>
    <t>ln_ink317</t>
  </si>
  <si>
    <t>スポーツ報知関西　7回目</t>
  </si>
  <si>
    <t>ln_ink318</t>
  </si>
  <si>
    <t>スポーツ報知関西　8回目</t>
  </si>
  <si>
    <t>ln_ink319</t>
  </si>
  <si>
    <t>スポーツ報知関西　9回目</t>
  </si>
  <si>
    <t>4月16日(日)</t>
  </si>
  <si>
    <t>ln_ink320</t>
  </si>
  <si>
    <t>スポーツ報知関西　10回目</t>
  </si>
  <si>
    <t>ln_ink321</t>
  </si>
  <si>
    <t>スポーツ報知関西　11回目</t>
  </si>
  <si>
    <t>ln_ink322</t>
  </si>
  <si>
    <t>スポーツ報知関西　12回目</t>
  </si>
  <si>
    <t>4月21日(金)</t>
  </si>
  <si>
    <t>ln_ink323</t>
  </si>
  <si>
    <t>スポーツ報知関西　13回目</t>
  </si>
  <si>
    <t>4月23日(日)</t>
  </si>
  <si>
    <t>ic3509</t>
  </si>
  <si>
    <t>共通</t>
  </si>
  <si>
    <t>ln_ink324</t>
  </si>
  <si>
    <t>全5段</t>
  </si>
  <si>
    <t>ic3510</t>
  </si>
  <si>
    <t>ln_ink325</t>
  </si>
  <si>
    <t>ic3511</t>
  </si>
  <si>
    <t>ln_ink326</t>
  </si>
  <si>
    <t>4月30日(日)</t>
  </si>
  <si>
    <t>ic3512</t>
  </si>
  <si>
    <t>ln_ink327</t>
  </si>
  <si>
    <t>1C終面全5段</t>
  </si>
  <si>
    <t>ic3513</t>
  </si>
  <si>
    <t>ln_ink328</t>
  </si>
  <si>
    <t>雑誌版SPA(LINEver)（百瀬凛花）</t>
  </si>
  <si>
    <t>ic3514</t>
  </si>
  <si>
    <t>ln_ink329</t>
  </si>
  <si>
    <t>ic3515</t>
  </si>
  <si>
    <t>ln_ink330</t>
  </si>
  <si>
    <t>4月28日(金)</t>
  </si>
  <si>
    <t>ic3516</t>
  </si>
  <si>
    <t>ln_ink331</t>
  </si>
  <si>
    <t>男性不足の「ヘスティア」だから中年男性は神様です</t>
  </si>
  <si>
    <t>ic3517</t>
  </si>
  <si>
    <t>ln_ink332</t>
  </si>
  <si>
    <t>東スポ・大スポ・九スポ・中京</t>
  </si>
  <si>
    <t>記事枠</t>
  </si>
  <si>
    <t>4月26日(水)</t>
  </si>
  <si>
    <t>ic3518</t>
  </si>
  <si>
    <t>ln_ink333</t>
  </si>
  <si>
    <t>記事(ノーマル)（）</t>
  </si>
  <si>
    <t>デイリー28「女性からホテルにエスコート。男は勃起して待ってるだけ」</t>
  </si>
  <si>
    <t>4C記事枠</t>
  </si>
  <si>
    <t>ln_ink334</t>
  </si>
  <si>
    <t>記事(黄)（）</t>
  </si>
  <si>
    <t>デイリー29「成功者と性交できる中高年の神サイト。24時間受付中」</t>
  </si>
  <si>
    <t>ln_ink335</t>
  </si>
  <si>
    <t>記事(青)（）</t>
  </si>
  <si>
    <t>230「白髪まじりの男性に出会いたい女性がLINEを待ってる。」</t>
  </si>
  <si>
    <t>ln_ink336</t>
  </si>
  <si>
    <t>記事(赤)（）</t>
  </si>
  <si>
    <t>231「金持ち熟女が求めるのは「普通の中年」LINEで簡単に出会い」</t>
  </si>
  <si>
    <t>ln_ink337</t>
  </si>
  <si>
    <t>記事(緑)（）</t>
  </si>
  <si>
    <t>揉み放題！巨乳、美乳、神乳…オジサンなら好きに選べます</t>
  </si>
  <si>
    <t>ic3519</t>
  </si>
  <si>
    <t>新聞 TOTAL</t>
  </si>
  <si>
    <t>●雑誌 広告</t>
  </si>
  <si>
    <t>ln_ink286</t>
  </si>
  <si>
    <t>日本ジャーナル出版</t>
  </si>
  <si>
    <t>アダルトチック版(LINEver)（高宮菜々子）</t>
  </si>
  <si>
    <t>元手0円お色気熟女と中年男性がLINEで出会える</t>
  </si>
  <si>
    <t>FLASH(合併号)</t>
  </si>
  <si>
    <t>4C1P</t>
  </si>
  <si>
    <t>4月25日(火)</t>
  </si>
  <si>
    <t>za244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</si>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</sst>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74</v>
      </c>
      <c r="D6" s="195">
        <v>3470000</v>
      </c>
      <c r="E6" s="81">
        <v>727</v>
      </c>
      <c r="F6" s="81">
        <v>429</v>
      </c>
      <c r="G6" s="81">
        <v>207</v>
      </c>
      <c r="H6" s="91">
        <v>489</v>
      </c>
      <c r="I6" s="92">
        <v>1</v>
      </c>
      <c r="J6" s="145">
        <f>H6+I6</f>
        <v>490</v>
      </c>
      <c r="K6" s="82">
        <f>IFERROR(J6/G6,"-")</f>
        <v>2.3671497584541</v>
      </c>
      <c r="L6" s="81">
        <v>35</v>
      </c>
      <c r="M6" s="81">
        <v>65</v>
      </c>
      <c r="N6" s="82">
        <f>IFERROR(L6/J6,"-")</f>
        <v>0.071428571428571</v>
      </c>
      <c r="O6" s="83">
        <f>IFERROR(D6/J6,"-")</f>
        <v>7081.6326530612</v>
      </c>
      <c r="P6" s="84">
        <v>66</v>
      </c>
      <c r="Q6" s="82">
        <f>IFERROR(P6/J6,"-")</f>
        <v>0.13469387755102</v>
      </c>
      <c r="R6" s="200">
        <v>5731100</v>
      </c>
      <c r="S6" s="201">
        <f>IFERROR(R6/J6,"-")</f>
        <v>11696.12244898</v>
      </c>
      <c r="T6" s="201">
        <f>IFERROR(R6/P6,"-")</f>
        <v>86834.848484848</v>
      </c>
      <c r="U6" s="195">
        <f>IFERROR(R6-D6,"-")</f>
        <v>2261100</v>
      </c>
      <c r="V6" s="85">
        <f>R6/D6</f>
        <v>1.651613832853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275000</v>
      </c>
      <c r="E7" s="81">
        <v>29</v>
      </c>
      <c r="F7" s="81">
        <v>19</v>
      </c>
      <c r="G7" s="81">
        <v>20</v>
      </c>
      <c r="H7" s="91">
        <v>24</v>
      </c>
      <c r="I7" s="92">
        <v>0</v>
      </c>
      <c r="J7" s="145">
        <f>H7+I7</f>
        <v>24</v>
      </c>
      <c r="K7" s="82">
        <f>IFERROR(J7/G7,"-")</f>
        <v>1.2</v>
      </c>
      <c r="L7" s="81">
        <v>1</v>
      </c>
      <c r="M7" s="81">
        <v>4</v>
      </c>
      <c r="N7" s="82">
        <f>IFERROR(L7/J7,"-")</f>
        <v>0.041666666666667</v>
      </c>
      <c r="O7" s="83">
        <f>IFERROR(D7/J7,"-")</f>
        <v>11458.333333333</v>
      </c>
      <c r="P7" s="84">
        <v>1</v>
      </c>
      <c r="Q7" s="82">
        <f>IFERROR(P7/J7,"-")</f>
        <v>0.041666666666667</v>
      </c>
      <c r="R7" s="200">
        <v>3000</v>
      </c>
      <c r="S7" s="201">
        <f>IFERROR(R7/J7,"-")</f>
        <v>125</v>
      </c>
      <c r="T7" s="201">
        <f>IFERROR(R7/P7,"-")</f>
        <v>3000</v>
      </c>
      <c r="U7" s="195">
        <f>IFERROR(R7-D7,"-")</f>
        <v>-272000</v>
      </c>
      <c r="V7" s="85">
        <f>R7/D7</f>
        <v>0.010909090909091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3745000</v>
      </c>
      <c r="E10" s="41">
        <f>SUM(E6:E8)</f>
        <v>756</v>
      </c>
      <c r="F10" s="41">
        <f>SUM(F6:F8)</f>
        <v>448</v>
      </c>
      <c r="G10" s="41">
        <f>SUM(G6:G8)</f>
        <v>227</v>
      </c>
      <c r="H10" s="41">
        <f>SUM(H6:H8)</f>
        <v>513</v>
      </c>
      <c r="I10" s="41">
        <f>SUM(I6:I8)</f>
        <v>1</v>
      </c>
      <c r="J10" s="41">
        <f>SUM(J6:J8)</f>
        <v>514</v>
      </c>
      <c r="K10" s="42">
        <f>IFERROR(J10/G10,"-")</f>
        <v>2.2643171806167</v>
      </c>
      <c r="L10" s="78">
        <f>SUM(L6:L8)</f>
        <v>36</v>
      </c>
      <c r="M10" s="78">
        <f>SUM(M6:M8)</f>
        <v>69</v>
      </c>
      <c r="N10" s="42">
        <f>IFERROR(L10/J10,"-")</f>
        <v>0.070038910505837</v>
      </c>
      <c r="O10" s="43">
        <f>IFERROR(D10/J10,"-")</f>
        <v>7285.9922178988</v>
      </c>
      <c r="P10" s="44">
        <f>SUM(P6:P8)</f>
        <v>67</v>
      </c>
      <c r="Q10" s="42">
        <f>IFERROR(P10/J10,"-")</f>
        <v>0.13035019455253</v>
      </c>
      <c r="R10" s="45">
        <f>SUM(R6:R8)</f>
        <v>5734100</v>
      </c>
      <c r="S10" s="45">
        <f>IFERROR(R10/J10,"-")</f>
        <v>11155.836575875</v>
      </c>
      <c r="T10" s="45">
        <f>IFERROR(R10/P10,"-")</f>
        <v>85583.582089552</v>
      </c>
      <c r="U10" s="46">
        <f>SUM(U6:U8)</f>
        <v>1989100</v>
      </c>
      <c r="V10" s="47">
        <f>IFERROR(R10/D10,"-")</f>
        <v>1.5311348464619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0.47942857142857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0</v>
      </c>
      <c r="N6" s="91">
        <v>50</v>
      </c>
      <c r="O6" s="92">
        <v>0</v>
      </c>
      <c r="P6" s="93">
        <f>N6+O6</f>
        <v>50</v>
      </c>
      <c r="Q6" s="82" t="str">
        <f>IFERROR(P6/M6,"-")</f>
        <v>-</v>
      </c>
      <c r="R6" s="81">
        <v>1</v>
      </c>
      <c r="S6" s="81">
        <v>12</v>
      </c>
      <c r="T6" s="82">
        <f>IFERROR(S6/(O6+P6),"-")</f>
        <v>0.24</v>
      </c>
      <c r="U6" s="182">
        <f>IFERROR(J6/SUM(P6:P10),"-")</f>
        <v>6306.3063063063</v>
      </c>
      <c r="V6" s="84">
        <v>4</v>
      </c>
      <c r="W6" s="82">
        <f>IF(P6=0,"-",V6/P6)</f>
        <v>0.08</v>
      </c>
      <c r="X6" s="186">
        <v>64000</v>
      </c>
      <c r="Y6" s="187">
        <f>IFERROR(X6/P6,"-")</f>
        <v>1280</v>
      </c>
      <c r="Z6" s="187">
        <f>IFERROR(X6/V6,"-")</f>
        <v>16000</v>
      </c>
      <c r="AA6" s="188">
        <f>SUM(X6:X10)-SUM(J6:J10)</f>
        <v>-364400</v>
      </c>
      <c r="AB6" s="85">
        <f>SUM(X6:X10)/SUM(J6:J10)</f>
        <v>0.47942857142857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0.08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0.08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14</v>
      </c>
      <c r="BF6" s="113">
        <f>IF(P6=0,"",IF(BE6=0,"",(BE6/P6)))</f>
        <v>0.28</v>
      </c>
      <c r="BG6" s="112">
        <v>1</v>
      </c>
      <c r="BH6" s="114">
        <f>IFERROR(BG6/BE6,"-")</f>
        <v>0.071428571428571</v>
      </c>
      <c r="BI6" s="115">
        <v>10000</v>
      </c>
      <c r="BJ6" s="116">
        <f>IFERROR(BI6/BE6,"-")</f>
        <v>714.28571428571</v>
      </c>
      <c r="BK6" s="117">
        <v>1</v>
      </c>
      <c r="BL6" s="117"/>
      <c r="BM6" s="117"/>
      <c r="BN6" s="119">
        <v>16</v>
      </c>
      <c r="BO6" s="120">
        <f>IF(P6=0,"",IF(BN6=0,"",(BN6/P6)))</f>
        <v>0.32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10</v>
      </c>
      <c r="BX6" s="127">
        <f>IF(P6=0,"",IF(BW6=0,"",(BW6/P6)))</f>
        <v>0.2</v>
      </c>
      <c r="BY6" s="128">
        <v>2</v>
      </c>
      <c r="BZ6" s="129">
        <f>IFERROR(BY6/BW6,"-")</f>
        <v>0.2</v>
      </c>
      <c r="CA6" s="130">
        <v>51000</v>
      </c>
      <c r="CB6" s="131">
        <f>IFERROR(CA6/BW6,"-")</f>
        <v>5100</v>
      </c>
      <c r="CC6" s="132">
        <v>1</v>
      </c>
      <c r="CD6" s="132"/>
      <c r="CE6" s="132">
        <v>1</v>
      </c>
      <c r="CF6" s="133">
        <v>2</v>
      </c>
      <c r="CG6" s="134">
        <f>IF(P6=0,"",IF(CF6=0,"",(CF6/P6)))</f>
        <v>0.04</v>
      </c>
      <c r="CH6" s="135">
        <v>1</v>
      </c>
      <c r="CI6" s="136">
        <f>IFERROR(CH6/CF6,"-")</f>
        <v>0.5</v>
      </c>
      <c r="CJ6" s="137">
        <v>3000</v>
      </c>
      <c r="CK6" s="138">
        <f>IFERROR(CJ6/CF6,"-")</f>
        <v>1500</v>
      </c>
      <c r="CL6" s="139">
        <v>1</v>
      </c>
      <c r="CM6" s="139"/>
      <c r="CN6" s="139"/>
      <c r="CO6" s="140">
        <v>4</v>
      </c>
      <c r="CP6" s="141">
        <v>64000</v>
      </c>
      <c r="CQ6" s="141">
        <v>49000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0</v>
      </c>
      <c r="N7" s="91">
        <v>26</v>
      </c>
      <c r="O7" s="92">
        <v>0</v>
      </c>
      <c r="P7" s="93">
        <f>N7+O7</f>
        <v>26</v>
      </c>
      <c r="Q7" s="82" t="str">
        <f>IFERROR(P7/M7,"-")</f>
        <v>-</v>
      </c>
      <c r="R7" s="81">
        <v>2</v>
      </c>
      <c r="S7" s="81">
        <v>1</v>
      </c>
      <c r="T7" s="82">
        <f>IFERROR(S7/(O7+P7),"-")</f>
        <v>0.038461538461538</v>
      </c>
      <c r="U7" s="182"/>
      <c r="V7" s="84">
        <v>4</v>
      </c>
      <c r="W7" s="82">
        <f>IF(P7=0,"-",V7/P7)</f>
        <v>0.15384615384615</v>
      </c>
      <c r="X7" s="186">
        <v>179600</v>
      </c>
      <c r="Y7" s="187">
        <f>IFERROR(X7/P7,"-")</f>
        <v>6907.6923076923</v>
      </c>
      <c r="Z7" s="187">
        <f>IFERROR(X7/V7,"-")</f>
        <v>44900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0.038461538461538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0.15384615384615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13</v>
      </c>
      <c r="BO7" s="120">
        <f>IF(P7=0,"",IF(BN7=0,"",(BN7/P7)))</f>
        <v>0.5</v>
      </c>
      <c r="BP7" s="121">
        <v>1</v>
      </c>
      <c r="BQ7" s="122">
        <f>IFERROR(BP7/BN7,"-")</f>
        <v>0.076923076923077</v>
      </c>
      <c r="BR7" s="123">
        <v>30000</v>
      </c>
      <c r="BS7" s="124">
        <f>IFERROR(BR7/BN7,"-")</f>
        <v>2307.6923076923</v>
      </c>
      <c r="BT7" s="125"/>
      <c r="BU7" s="125"/>
      <c r="BV7" s="125">
        <v>1</v>
      </c>
      <c r="BW7" s="126">
        <v>4</v>
      </c>
      <c r="BX7" s="127">
        <f>IF(P7=0,"",IF(BW7=0,"",(BW7/P7)))</f>
        <v>0.15384615384615</v>
      </c>
      <c r="BY7" s="128">
        <v>2</v>
      </c>
      <c r="BZ7" s="129">
        <f>IFERROR(BY7/BW7,"-")</f>
        <v>0.5</v>
      </c>
      <c r="CA7" s="130">
        <v>91000</v>
      </c>
      <c r="CB7" s="131">
        <f>IFERROR(CA7/BW7,"-")</f>
        <v>22750</v>
      </c>
      <c r="CC7" s="132">
        <v>1</v>
      </c>
      <c r="CD7" s="132"/>
      <c r="CE7" s="132">
        <v>1</v>
      </c>
      <c r="CF7" s="133">
        <v>2</v>
      </c>
      <c r="CG7" s="134">
        <f>IF(P7=0,"",IF(CF7=0,"",(CF7/P7)))</f>
        <v>0.076923076923077</v>
      </c>
      <c r="CH7" s="135">
        <v>1</v>
      </c>
      <c r="CI7" s="136">
        <f>IFERROR(CH7/CF7,"-")</f>
        <v>0.5</v>
      </c>
      <c r="CJ7" s="137">
        <v>58600</v>
      </c>
      <c r="CK7" s="138">
        <f>IFERROR(CJ7/CF7,"-")</f>
        <v>29300</v>
      </c>
      <c r="CL7" s="139"/>
      <c r="CM7" s="139"/>
      <c r="CN7" s="139">
        <v>1</v>
      </c>
      <c r="CO7" s="140">
        <v>4</v>
      </c>
      <c r="CP7" s="141">
        <v>179600</v>
      </c>
      <c r="CQ7" s="141">
        <v>88000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0</v>
      </c>
      <c r="N8" s="91">
        <v>7</v>
      </c>
      <c r="O8" s="92">
        <v>0</v>
      </c>
      <c r="P8" s="93">
        <f>N8+O8</f>
        <v>7</v>
      </c>
      <c r="Q8" s="82" t="str">
        <f>IFERROR(P8/M8,"-")</f>
        <v>-</v>
      </c>
      <c r="R8" s="81">
        <v>0</v>
      </c>
      <c r="S8" s="81">
        <v>1</v>
      </c>
      <c r="T8" s="82">
        <f>IFERROR(S8/(O8+P8),"-")</f>
        <v>0.14285714285714</v>
      </c>
      <c r="U8" s="182"/>
      <c r="V8" s="84">
        <v>1</v>
      </c>
      <c r="W8" s="82">
        <f>IF(P8=0,"-",V8/P8)</f>
        <v>0.14285714285714</v>
      </c>
      <c r="X8" s="186">
        <v>3000</v>
      </c>
      <c r="Y8" s="187">
        <f>IFERROR(X8/P8,"-")</f>
        <v>428.57142857143</v>
      </c>
      <c r="Z8" s="187">
        <f>IFERROR(X8/V8,"-")</f>
        <v>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0.28571428571429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0.42857142857143</v>
      </c>
      <c r="BY8" s="128">
        <v>1</v>
      </c>
      <c r="BZ8" s="129">
        <f>IFERROR(BY8/BW8,"-")</f>
        <v>0.33333333333333</v>
      </c>
      <c r="CA8" s="130">
        <v>3000</v>
      </c>
      <c r="CB8" s="131">
        <f>IFERROR(CA8/BW8,"-")</f>
        <v>1000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0</v>
      </c>
      <c r="N9" s="91">
        <v>10</v>
      </c>
      <c r="O9" s="92">
        <v>0</v>
      </c>
      <c r="P9" s="93">
        <f>N9+O9</f>
        <v>10</v>
      </c>
      <c r="Q9" s="82" t="str">
        <f>IFERROR(P9/M9,"-")</f>
        <v>-</v>
      </c>
      <c r="R9" s="81">
        <v>0</v>
      </c>
      <c r="S9" s="81">
        <v>2</v>
      </c>
      <c r="T9" s="82">
        <f>IFERROR(S9/(O9+P9),"-")</f>
        <v>0.2</v>
      </c>
      <c r="U9" s="182"/>
      <c r="V9" s="84">
        <v>1</v>
      </c>
      <c r="W9" s="82">
        <f>IF(P9=0,"-",V9/P9)</f>
        <v>0.1</v>
      </c>
      <c r="X9" s="186">
        <v>5000</v>
      </c>
      <c r="Y9" s="187">
        <f>IFERROR(X9/P9,"-")</f>
        <v>500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0.6</v>
      </c>
      <c r="BP9" s="121">
        <v>1</v>
      </c>
      <c r="BQ9" s="122">
        <f>IFERROR(BP9/BN9,"-")</f>
        <v>0.16666666666667</v>
      </c>
      <c r="BR9" s="123">
        <v>5000</v>
      </c>
      <c r="BS9" s="124">
        <f>IFERROR(BR9/BN9,"-")</f>
        <v>833.33333333333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5000</v>
      </c>
      <c r="CQ9" s="141">
        <v>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93</v>
      </c>
      <c r="L10" s="81">
        <v>62</v>
      </c>
      <c r="M10" s="81">
        <v>60</v>
      </c>
      <c r="N10" s="91">
        <v>18</v>
      </c>
      <c r="O10" s="92">
        <v>0</v>
      </c>
      <c r="P10" s="93">
        <f>N10+O10</f>
        <v>18</v>
      </c>
      <c r="Q10" s="82">
        <f>IFERROR(P10/M10,"-")</f>
        <v>0.3</v>
      </c>
      <c r="R10" s="81">
        <v>2</v>
      </c>
      <c r="S10" s="81">
        <v>2</v>
      </c>
      <c r="T10" s="82">
        <f>IFERROR(S10/(O10+P10),"-")</f>
        <v>0.11111111111111</v>
      </c>
      <c r="U10" s="182"/>
      <c r="V10" s="84">
        <v>1</v>
      </c>
      <c r="W10" s="82">
        <f>IF(P10=0,"-",V10/P10)</f>
        <v>0.055555555555556</v>
      </c>
      <c r="X10" s="186">
        <v>84000</v>
      </c>
      <c r="Y10" s="187">
        <f>IFERROR(X10/P10,"-")</f>
        <v>4666.6666666667</v>
      </c>
      <c r="Z10" s="187">
        <f>IFERROR(X10/V10,"-")</f>
        <v>84000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5</v>
      </c>
      <c r="BO10" s="120">
        <f>IF(P10=0,"",IF(BN10=0,"",(BN10/P10)))</f>
        <v>0.27777777777778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10</v>
      </c>
      <c r="BX10" s="127">
        <f>IF(P10=0,"",IF(BW10=0,"",(BW10/P10)))</f>
        <v>0.55555555555556</v>
      </c>
      <c r="BY10" s="128">
        <v>3</v>
      </c>
      <c r="BZ10" s="129">
        <f>IFERROR(BY10/BW10,"-")</f>
        <v>0.3</v>
      </c>
      <c r="CA10" s="130">
        <v>420000</v>
      </c>
      <c r="CB10" s="131">
        <f>IFERROR(CA10/BW10,"-")</f>
        <v>42000</v>
      </c>
      <c r="CC10" s="132"/>
      <c r="CD10" s="132"/>
      <c r="CE10" s="132">
        <v>3</v>
      </c>
      <c r="CF10" s="133">
        <v>3</v>
      </c>
      <c r="CG10" s="134">
        <f>IF(P10=0,"",IF(CF10=0,"",(CF10/P10)))</f>
        <v>0.16666666666667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84000</v>
      </c>
      <c r="CQ10" s="141">
        <v>281000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2.6661764705882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82</v>
      </c>
      <c r="I11" s="90" t="s">
        <v>83</v>
      </c>
      <c r="J11" s="188">
        <v>340000</v>
      </c>
      <c r="K11" s="81">
        <v>0</v>
      </c>
      <c r="L11" s="81">
        <v>0</v>
      </c>
      <c r="M11" s="81">
        <v>0</v>
      </c>
      <c r="N11" s="91">
        <v>8</v>
      </c>
      <c r="O11" s="92">
        <v>0</v>
      </c>
      <c r="P11" s="93">
        <f>N11+O11</f>
        <v>8</v>
      </c>
      <c r="Q11" s="82" t="str">
        <f>IFERROR(P11/M11,"-")</f>
        <v>-</v>
      </c>
      <c r="R11" s="81">
        <v>0</v>
      </c>
      <c r="S11" s="81">
        <v>3</v>
      </c>
      <c r="T11" s="82">
        <f>IFERROR(S11/(O11+P11),"-")</f>
        <v>0.375</v>
      </c>
      <c r="U11" s="182">
        <f>IFERROR(J11/SUM(P11:P26),"-")</f>
        <v>5312.5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SUM(X11:X26)-SUM(J11:J26)</f>
        <v>566500</v>
      </c>
      <c r="AB11" s="85">
        <f>SUM(X11:X26)/SUM(J11:J26)</f>
        <v>2.6661764705882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0.375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0.125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24</v>
      </c>
      <c r="L12" s="81">
        <v>17</v>
      </c>
      <c r="M12" s="81">
        <v>4</v>
      </c>
      <c r="N12" s="91">
        <v>2</v>
      </c>
      <c r="O12" s="92">
        <v>0</v>
      </c>
      <c r="P12" s="93">
        <f>N12+O12</f>
        <v>2</v>
      </c>
      <c r="Q12" s="82">
        <f>IFERROR(P12/M12,"-")</f>
        <v>0.5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0.5</v>
      </c>
      <c r="X12" s="186">
        <v>193000</v>
      </c>
      <c r="Y12" s="187">
        <f>IFERROR(X12/P12,"-")</f>
        <v>96500</v>
      </c>
      <c r="Z12" s="187">
        <f>IFERROR(X12/V12,"-")</f>
        <v>193000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0.5</v>
      </c>
      <c r="CH12" s="135">
        <v>1</v>
      </c>
      <c r="CI12" s="136">
        <f>IFERROR(CH12/CF12,"-")</f>
        <v>1</v>
      </c>
      <c r="CJ12" s="137">
        <v>193000</v>
      </c>
      <c r="CK12" s="138">
        <f>IFERROR(CJ12/CF12,"-")</f>
        <v>193000</v>
      </c>
      <c r="CL12" s="139"/>
      <c r="CM12" s="139"/>
      <c r="CN12" s="139">
        <v>1</v>
      </c>
      <c r="CO12" s="140">
        <v>1</v>
      </c>
      <c r="CP12" s="141">
        <v>193000</v>
      </c>
      <c r="CQ12" s="141">
        <v>193000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85</v>
      </c>
      <c r="C13" s="203"/>
      <c r="D13" s="203" t="s">
        <v>79</v>
      </c>
      <c r="E13" s="203" t="s">
        <v>80</v>
      </c>
      <c r="F13" s="203" t="s">
        <v>64</v>
      </c>
      <c r="G13" s="203" t="s">
        <v>81</v>
      </c>
      <c r="H13" s="90" t="s">
        <v>86</v>
      </c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79</v>
      </c>
      <c r="E14" s="203" t="s">
        <v>80</v>
      </c>
      <c r="F14" s="203" t="s">
        <v>76</v>
      </c>
      <c r="G14" s="203"/>
      <c r="H14" s="90"/>
      <c r="I14" s="90"/>
      <c r="J14" s="188"/>
      <c r="K14" s="81">
        <v>2</v>
      </c>
      <c r="L14" s="81">
        <v>2</v>
      </c>
      <c r="M14" s="81">
        <v>29</v>
      </c>
      <c r="N14" s="91">
        <v>1</v>
      </c>
      <c r="O14" s="92">
        <v>0</v>
      </c>
      <c r="P14" s="93">
        <f>N14+O14</f>
        <v>1</v>
      </c>
      <c r="Q14" s="82">
        <f>IFERROR(P14/M14,"-")</f>
        <v>0.03448275862069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 t="s">
        <v>81</v>
      </c>
      <c r="H15" s="90" t="s">
        <v>82</v>
      </c>
      <c r="I15" s="90" t="s">
        <v>91</v>
      </c>
      <c r="J15" s="188"/>
      <c r="K15" s="81">
        <v>0</v>
      </c>
      <c r="L15" s="81">
        <v>0</v>
      </c>
      <c r="M15" s="81">
        <v>0</v>
      </c>
      <c r="N15" s="91">
        <v>10</v>
      </c>
      <c r="O15" s="92">
        <v>0</v>
      </c>
      <c r="P15" s="93">
        <f>N15+O15</f>
        <v>10</v>
      </c>
      <c r="Q15" s="82" t="str">
        <f>IFERROR(P15/M15,"-")</f>
        <v>-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3</v>
      </c>
      <c r="W15" s="82">
        <f>IF(P15=0,"-",V15/P15)</f>
        <v>0.3</v>
      </c>
      <c r="X15" s="186">
        <v>171000</v>
      </c>
      <c r="Y15" s="187">
        <f>IFERROR(X15/P15,"-")</f>
        <v>17100</v>
      </c>
      <c r="Z15" s="187">
        <f>IFERROR(X15/V15,"-")</f>
        <v>57000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4</v>
      </c>
      <c r="BX15" s="127">
        <f>IF(P15=0,"",IF(BW15=0,"",(BW15/P15)))</f>
        <v>0.4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4</v>
      </c>
      <c r="CG15" s="134">
        <f>IF(P15=0,"",IF(CF15=0,"",(CF15/P15)))</f>
        <v>0.4</v>
      </c>
      <c r="CH15" s="135">
        <v>3</v>
      </c>
      <c r="CI15" s="136">
        <f>IFERROR(CH15/CF15,"-")</f>
        <v>0.75</v>
      </c>
      <c r="CJ15" s="137">
        <v>171000</v>
      </c>
      <c r="CK15" s="138">
        <f>IFERROR(CJ15/CF15,"-")</f>
        <v>42750</v>
      </c>
      <c r="CL15" s="139">
        <v>1</v>
      </c>
      <c r="CM15" s="139"/>
      <c r="CN15" s="139">
        <v>2</v>
      </c>
      <c r="CO15" s="140">
        <v>3</v>
      </c>
      <c r="CP15" s="141">
        <v>171000</v>
      </c>
      <c r="CQ15" s="141">
        <v>153000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76</v>
      </c>
      <c r="G16" s="203"/>
      <c r="H16" s="90"/>
      <c r="I16" s="90"/>
      <c r="J16" s="188"/>
      <c r="K16" s="81">
        <v>24</v>
      </c>
      <c r="L16" s="81">
        <v>15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 t="s">
        <v>89</v>
      </c>
      <c r="E17" s="203" t="s">
        <v>90</v>
      </c>
      <c r="F17" s="203" t="s">
        <v>64</v>
      </c>
      <c r="G17" s="203" t="s">
        <v>81</v>
      </c>
      <c r="H17" s="90" t="s">
        <v>86</v>
      </c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94</v>
      </c>
      <c r="C18" s="203"/>
      <c r="D18" s="203" t="s">
        <v>89</v>
      </c>
      <c r="E18" s="203" t="s">
        <v>90</v>
      </c>
      <c r="F18" s="203" t="s">
        <v>76</v>
      </c>
      <c r="G18" s="203"/>
      <c r="H18" s="90"/>
      <c r="I18" s="90"/>
      <c r="J18" s="188"/>
      <c r="K18" s="81">
        <v>0</v>
      </c>
      <c r="L18" s="81">
        <v>0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95</v>
      </c>
      <c r="C19" s="203"/>
      <c r="D19" s="203" t="s">
        <v>79</v>
      </c>
      <c r="E19" s="203" t="s">
        <v>80</v>
      </c>
      <c r="F19" s="203" t="s">
        <v>64</v>
      </c>
      <c r="G19" s="203" t="s">
        <v>96</v>
      </c>
      <c r="H19" s="90" t="s">
        <v>82</v>
      </c>
      <c r="I19" s="90" t="s">
        <v>83</v>
      </c>
      <c r="J19" s="188"/>
      <c r="K19" s="81">
        <v>0</v>
      </c>
      <c r="L19" s="81">
        <v>0</v>
      </c>
      <c r="M19" s="81">
        <v>0</v>
      </c>
      <c r="N19" s="91">
        <v>8</v>
      </c>
      <c r="O19" s="92">
        <v>0</v>
      </c>
      <c r="P19" s="93">
        <f>N19+O19</f>
        <v>8</v>
      </c>
      <c r="Q19" s="82" t="str">
        <f>IFERROR(P19/M19,"-")</f>
        <v>-</v>
      </c>
      <c r="R19" s="81">
        <v>0</v>
      </c>
      <c r="S19" s="81">
        <v>2</v>
      </c>
      <c r="T19" s="82">
        <f>IFERROR(S19/(O19+P19),"-")</f>
        <v>0.25</v>
      </c>
      <c r="U19" s="182"/>
      <c r="V19" s="84">
        <v>1</v>
      </c>
      <c r="W19" s="82">
        <f>IF(P19=0,"-",V19/P19)</f>
        <v>0.125</v>
      </c>
      <c r="X19" s="186">
        <v>8000</v>
      </c>
      <c r="Y19" s="187">
        <f>IFERROR(X19/P19,"-")</f>
        <v>1000</v>
      </c>
      <c r="Z19" s="187">
        <f>IFERROR(X19/V19,"-")</f>
        <v>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5</v>
      </c>
      <c r="BO19" s="120">
        <f>IF(P19=0,"",IF(BN19=0,"",(BN19/P19)))</f>
        <v>0.625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0.25</v>
      </c>
      <c r="BY19" s="128">
        <v>1</v>
      </c>
      <c r="BZ19" s="129">
        <f>IFERROR(BY19/BW19,"-")</f>
        <v>0.5</v>
      </c>
      <c r="CA19" s="130">
        <v>8000</v>
      </c>
      <c r="CB19" s="131">
        <f>IFERROR(CA19/BW19,"-")</f>
        <v>4000</v>
      </c>
      <c r="CC19" s="132"/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8000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97</v>
      </c>
      <c r="C20" s="203"/>
      <c r="D20" s="203" t="s">
        <v>79</v>
      </c>
      <c r="E20" s="203" t="s">
        <v>80</v>
      </c>
      <c r="F20" s="203" t="s">
        <v>76</v>
      </c>
      <c r="G20" s="203"/>
      <c r="H20" s="90"/>
      <c r="I20" s="90"/>
      <c r="J20" s="188"/>
      <c r="K20" s="81">
        <v>34</v>
      </c>
      <c r="L20" s="81">
        <v>23</v>
      </c>
      <c r="M20" s="81">
        <v>5</v>
      </c>
      <c r="N20" s="91">
        <v>6</v>
      </c>
      <c r="O20" s="92">
        <v>0</v>
      </c>
      <c r="P20" s="93">
        <f>N20+O20</f>
        <v>6</v>
      </c>
      <c r="Q20" s="82">
        <f>IFERROR(P20/M20,"-")</f>
        <v>1.2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3</v>
      </c>
      <c r="W20" s="82">
        <f>IF(P20=0,"-",V20/P20)</f>
        <v>0.5</v>
      </c>
      <c r="X20" s="186">
        <v>380000</v>
      </c>
      <c r="Y20" s="187">
        <f>IFERROR(X20/P20,"-")</f>
        <v>63333.333333333</v>
      </c>
      <c r="Z20" s="187">
        <f>IFERROR(X20/V20,"-")</f>
        <v>126666.66666667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3</v>
      </c>
      <c r="BO20" s="120">
        <f>IF(P20=0,"",IF(BN20=0,"",(BN20/P20)))</f>
        <v>0.5</v>
      </c>
      <c r="BP20" s="121">
        <v>2</v>
      </c>
      <c r="BQ20" s="122">
        <f>IFERROR(BP20/BN20,"-")</f>
        <v>0.66666666666667</v>
      </c>
      <c r="BR20" s="123">
        <v>43000</v>
      </c>
      <c r="BS20" s="124">
        <f>IFERROR(BR20/BN20,"-")</f>
        <v>14333.333333333</v>
      </c>
      <c r="BT20" s="125">
        <v>1</v>
      </c>
      <c r="BU20" s="125"/>
      <c r="BV20" s="125">
        <v>1</v>
      </c>
      <c r="BW20" s="126">
        <v>2</v>
      </c>
      <c r="BX20" s="127">
        <f>IF(P20=0,"",IF(BW20=0,"",(BW20/P20)))</f>
        <v>0.33333333333333</v>
      </c>
      <c r="BY20" s="128">
        <v>2</v>
      </c>
      <c r="BZ20" s="129">
        <f>IFERROR(BY20/BW20,"-")</f>
        <v>1</v>
      </c>
      <c r="CA20" s="130">
        <v>377000</v>
      </c>
      <c r="CB20" s="131">
        <f>IFERROR(CA20/BW20,"-")</f>
        <v>188500</v>
      </c>
      <c r="CC20" s="132"/>
      <c r="CD20" s="132"/>
      <c r="CE20" s="132">
        <v>2</v>
      </c>
      <c r="CF20" s="133">
        <v>1</v>
      </c>
      <c r="CG20" s="134">
        <f>IF(P20=0,"",IF(CF20=0,"",(CF20/P20)))</f>
        <v>0.16666666666667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3</v>
      </c>
      <c r="CP20" s="141">
        <v>380000</v>
      </c>
      <c r="CQ20" s="141">
        <v>358000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98</v>
      </c>
      <c r="C21" s="203"/>
      <c r="D21" s="203" t="s">
        <v>79</v>
      </c>
      <c r="E21" s="203" t="s">
        <v>80</v>
      </c>
      <c r="F21" s="203" t="s">
        <v>64</v>
      </c>
      <c r="G21" s="203" t="s">
        <v>96</v>
      </c>
      <c r="H21" s="90" t="s">
        <v>86</v>
      </c>
      <c r="I21" s="90"/>
      <c r="J21" s="188"/>
      <c r="K21" s="81">
        <v>0</v>
      </c>
      <c r="L21" s="81">
        <v>0</v>
      </c>
      <c r="M21" s="81">
        <v>0</v>
      </c>
      <c r="N21" s="91">
        <v>6</v>
      </c>
      <c r="O21" s="92">
        <v>0</v>
      </c>
      <c r="P21" s="93">
        <f>N21+O21</f>
        <v>6</v>
      </c>
      <c r="Q21" s="82" t="str">
        <f>IFERROR(P21/M21,"-")</f>
        <v>-</v>
      </c>
      <c r="R21" s="81">
        <v>0</v>
      </c>
      <c r="S21" s="81">
        <v>2</v>
      </c>
      <c r="T21" s="82">
        <f>IFERROR(S21/(O21+P21),"-")</f>
        <v>0.33333333333333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4</v>
      </c>
      <c r="BO21" s="120">
        <f>IF(P21=0,"",IF(BN21=0,"",(BN21/P21)))</f>
        <v>0.66666666666667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0.16666666666667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0.16666666666667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99</v>
      </c>
      <c r="C22" s="203"/>
      <c r="D22" s="203" t="s">
        <v>79</v>
      </c>
      <c r="E22" s="203" t="s">
        <v>80</v>
      </c>
      <c r="F22" s="203" t="s">
        <v>76</v>
      </c>
      <c r="G22" s="203"/>
      <c r="H22" s="90"/>
      <c r="I22" s="90"/>
      <c r="J22" s="188"/>
      <c r="K22" s="81">
        <v>8</v>
      </c>
      <c r="L22" s="81">
        <v>8</v>
      </c>
      <c r="M22" s="81">
        <v>3</v>
      </c>
      <c r="N22" s="91">
        <v>2</v>
      </c>
      <c r="O22" s="92">
        <v>0</v>
      </c>
      <c r="P22" s="93">
        <f>N22+O22</f>
        <v>2</v>
      </c>
      <c r="Q22" s="82">
        <f>IFERROR(P22/M22,"-")</f>
        <v>0.66666666666667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0.5</v>
      </c>
      <c r="X22" s="186">
        <v>105000</v>
      </c>
      <c r="Y22" s="187">
        <f>IFERROR(X22/P22,"-")</f>
        <v>52500</v>
      </c>
      <c r="Z22" s="187">
        <f>IFERROR(X22/V22,"-")</f>
        <v>105000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2</v>
      </c>
      <c r="BX22" s="127">
        <f>IF(P22=0,"",IF(BW22=0,"",(BW22/P22)))</f>
        <v>1</v>
      </c>
      <c r="BY22" s="128">
        <v>1</v>
      </c>
      <c r="BZ22" s="129">
        <f>IFERROR(BY22/BW22,"-")</f>
        <v>0.5</v>
      </c>
      <c r="CA22" s="130">
        <v>105000</v>
      </c>
      <c r="CB22" s="131">
        <f>IFERROR(CA22/BW22,"-")</f>
        <v>52500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105000</v>
      </c>
      <c r="CQ22" s="141">
        <v>105000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100</v>
      </c>
      <c r="C23" s="203"/>
      <c r="D23" s="203" t="s">
        <v>89</v>
      </c>
      <c r="E23" s="203" t="s">
        <v>90</v>
      </c>
      <c r="F23" s="203" t="s">
        <v>64</v>
      </c>
      <c r="G23" s="203" t="s">
        <v>96</v>
      </c>
      <c r="H23" s="90" t="s">
        <v>82</v>
      </c>
      <c r="I23" s="90" t="s">
        <v>91</v>
      </c>
      <c r="J23" s="188"/>
      <c r="K23" s="81">
        <v>0</v>
      </c>
      <c r="L23" s="81">
        <v>0</v>
      </c>
      <c r="M23" s="81">
        <v>0</v>
      </c>
      <c r="N23" s="91">
        <v>4</v>
      </c>
      <c r="O23" s="92">
        <v>0</v>
      </c>
      <c r="P23" s="93">
        <f>N23+O23</f>
        <v>4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0.25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0.25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101</v>
      </c>
      <c r="C24" s="203"/>
      <c r="D24" s="203" t="s">
        <v>89</v>
      </c>
      <c r="E24" s="203" t="s">
        <v>90</v>
      </c>
      <c r="F24" s="203" t="s">
        <v>76</v>
      </c>
      <c r="G24" s="203"/>
      <c r="H24" s="90"/>
      <c r="I24" s="90"/>
      <c r="J24" s="188"/>
      <c r="K24" s="81">
        <v>20</v>
      </c>
      <c r="L24" s="81">
        <v>15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89</v>
      </c>
      <c r="E25" s="203" t="s">
        <v>90</v>
      </c>
      <c r="F25" s="203" t="s">
        <v>64</v>
      </c>
      <c r="G25" s="203" t="s">
        <v>96</v>
      </c>
      <c r="H25" s="90" t="s">
        <v>86</v>
      </c>
      <c r="I25" s="90"/>
      <c r="J25" s="188"/>
      <c r="K25" s="81">
        <v>0</v>
      </c>
      <c r="L25" s="81">
        <v>0</v>
      </c>
      <c r="M25" s="81">
        <v>0</v>
      </c>
      <c r="N25" s="91">
        <v>15</v>
      </c>
      <c r="O25" s="92">
        <v>0</v>
      </c>
      <c r="P25" s="93">
        <f>N25+O25</f>
        <v>15</v>
      </c>
      <c r="Q25" s="82" t="str">
        <f>IFERROR(P25/M25,"-")</f>
        <v>-</v>
      </c>
      <c r="R25" s="81">
        <v>0</v>
      </c>
      <c r="S25" s="81">
        <v>2</v>
      </c>
      <c r="T25" s="82">
        <f>IFERROR(S25/(O25+P25),"-")</f>
        <v>0.13333333333333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0.13333333333333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8</v>
      </c>
      <c r="BO25" s="120">
        <f>IF(P25=0,"",IF(BN25=0,"",(BN25/P25)))</f>
        <v>0.53333333333333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0.26666666666667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0.066666666666667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103</v>
      </c>
      <c r="C26" s="203"/>
      <c r="D26" s="203" t="s">
        <v>89</v>
      </c>
      <c r="E26" s="203" t="s">
        <v>90</v>
      </c>
      <c r="F26" s="203" t="s">
        <v>76</v>
      </c>
      <c r="G26" s="203"/>
      <c r="H26" s="90"/>
      <c r="I26" s="90"/>
      <c r="J26" s="188"/>
      <c r="K26" s="81">
        <v>22</v>
      </c>
      <c r="L26" s="81">
        <v>14</v>
      </c>
      <c r="M26" s="81">
        <v>2</v>
      </c>
      <c r="N26" s="91">
        <v>2</v>
      </c>
      <c r="O26" s="92">
        <v>0</v>
      </c>
      <c r="P26" s="93">
        <f>N26+O26</f>
        <v>2</v>
      </c>
      <c r="Q26" s="82">
        <f>IFERROR(P26/M26,"-")</f>
        <v>1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1</v>
      </c>
      <c r="X26" s="186">
        <v>49500</v>
      </c>
      <c r="Y26" s="187">
        <f>IFERROR(X26/P26,"-")</f>
        <v>24750</v>
      </c>
      <c r="Z26" s="187">
        <f>IFERROR(X26/V26,"-")</f>
        <v>24750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2</v>
      </c>
      <c r="BX26" s="127">
        <f>IF(P26=0,"",IF(BW26=0,"",(BW26/P26)))</f>
        <v>1</v>
      </c>
      <c r="BY26" s="128">
        <v>2</v>
      </c>
      <c r="BZ26" s="129">
        <f>IFERROR(BY26/BW26,"-")</f>
        <v>1</v>
      </c>
      <c r="CA26" s="130">
        <v>49500</v>
      </c>
      <c r="CB26" s="131">
        <f>IFERROR(CA26/BW26,"-")</f>
        <v>24750</v>
      </c>
      <c r="CC26" s="132">
        <v>1</v>
      </c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49500</v>
      </c>
      <c r="CQ26" s="141">
        <v>48000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7.305</v>
      </c>
      <c r="B27" s="203" t="s">
        <v>104</v>
      </c>
      <c r="C27" s="203"/>
      <c r="D27" s="203" t="s">
        <v>62</v>
      </c>
      <c r="E27" s="203" t="s">
        <v>105</v>
      </c>
      <c r="F27" s="203" t="s">
        <v>64</v>
      </c>
      <c r="G27" s="203" t="s">
        <v>106</v>
      </c>
      <c r="H27" s="90" t="s">
        <v>107</v>
      </c>
      <c r="I27" s="90" t="s">
        <v>108</v>
      </c>
      <c r="J27" s="188">
        <v>200000</v>
      </c>
      <c r="K27" s="81">
        <v>0</v>
      </c>
      <c r="L27" s="81">
        <v>0</v>
      </c>
      <c r="M27" s="81">
        <v>0</v>
      </c>
      <c r="N27" s="91">
        <v>14</v>
      </c>
      <c r="O27" s="92">
        <v>0</v>
      </c>
      <c r="P27" s="93">
        <f>N27+O27</f>
        <v>14</v>
      </c>
      <c r="Q27" s="82" t="str">
        <f>IFERROR(P27/M27,"-")</f>
        <v>-</v>
      </c>
      <c r="R27" s="81">
        <v>0</v>
      </c>
      <c r="S27" s="81">
        <v>0</v>
      </c>
      <c r="T27" s="82">
        <f>IFERROR(S27/(O27+P27),"-")</f>
        <v>0</v>
      </c>
      <c r="U27" s="182">
        <f>IFERROR(J27/SUM(P27:P32),"-")</f>
        <v>3225.8064516129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SUM(X27:X32)-SUM(J27:J32)</f>
        <v>1261000</v>
      </c>
      <c r="AB27" s="85">
        <f>SUM(X27:X32)/SUM(J27:J32)</f>
        <v>7.305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0.071428571428571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3</v>
      </c>
      <c r="BF27" s="113">
        <f>IF(P27=0,"",IF(BE27=0,"",(BE27/P27)))</f>
        <v>0.21428571428571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4</v>
      </c>
      <c r="BO27" s="120">
        <f>IF(P27=0,"",IF(BN27=0,"",(BN27/P27)))</f>
        <v>0.28571428571429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4</v>
      </c>
      <c r="BX27" s="127">
        <f>IF(P27=0,"",IF(BW27=0,"",(BW27/P27)))</f>
        <v>0.28571428571429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2</v>
      </c>
      <c r="CG27" s="134">
        <f>IF(P27=0,"",IF(CF27=0,"",(CF27/P27)))</f>
        <v>0.14285714285714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109</v>
      </c>
      <c r="C28" s="203"/>
      <c r="D28" s="203" t="s">
        <v>110</v>
      </c>
      <c r="E28" s="203" t="s">
        <v>111</v>
      </c>
      <c r="F28" s="203" t="s">
        <v>64</v>
      </c>
      <c r="G28" s="203"/>
      <c r="H28" s="90" t="s">
        <v>107</v>
      </c>
      <c r="I28" s="90"/>
      <c r="J28" s="188"/>
      <c r="K28" s="81">
        <v>0</v>
      </c>
      <c r="L28" s="81">
        <v>0</v>
      </c>
      <c r="M28" s="81">
        <v>0</v>
      </c>
      <c r="N28" s="91">
        <v>15</v>
      </c>
      <c r="O28" s="92">
        <v>0</v>
      </c>
      <c r="P28" s="93">
        <f>N28+O28</f>
        <v>15</v>
      </c>
      <c r="Q28" s="82" t="str">
        <f>IFERROR(P28/M28,"-")</f>
        <v>-</v>
      </c>
      <c r="R28" s="81">
        <v>3</v>
      </c>
      <c r="S28" s="81">
        <v>1</v>
      </c>
      <c r="T28" s="82">
        <f>IFERROR(S28/(O28+P28),"-")</f>
        <v>0.066666666666667</v>
      </c>
      <c r="U28" s="182"/>
      <c r="V28" s="84">
        <v>4</v>
      </c>
      <c r="W28" s="82">
        <f>IF(P28=0,"-",V28/P28)</f>
        <v>0.26666666666667</v>
      </c>
      <c r="X28" s="186">
        <v>437000</v>
      </c>
      <c r="Y28" s="187">
        <f>IFERROR(X28/P28,"-")</f>
        <v>29133.333333333</v>
      </c>
      <c r="Z28" s="187">
        <f>IFERROR(X28/V28,"-")</f>
        <v>109250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0.066666666666667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0.13333333333333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5</v>
      </c>
      <c r="BX28" s="127">
        <f>IF(P28=0,"",IF(BW28=0,"",(BW28/P28)))</f>
        <v>0.33333333333333</v>
      </c>
      <c r="BY28" s="128">
        <v>2</v>
      </c>
      <c r="BZ28" s="129">
        <f>IFERROR(BY28/BW28,"-")</f>
        <v>0.4</v>
      </c>
      <c r="CA28" s="130">
        <v>429000</v>
      </c>
      <c r="CB28" s="131">
        <f>IFERROR(CA28/BW28,"-")</f>
        <v>85800</v>
      </c>
      <c r="CC28" s="132">
        <v>1</v>
      </c>
      <c r="CD28" s="132"/>
      <c r="CE28" s="132">
        <v>1</v>
      </c>
      <c r="CF28" s="133">
        <v>2</v>
      </c>
      <c r="CG28" s="134">
        <f>IF(P28=0,"",IF(CF28=0,"",(CF28/P28)))</f>
        <v>0.13333333333333</v>
      </c>
      <c r="CH28" s="135">
        <v>2</v>
      </c>
      <c r="CI28" s="136">
        <f>IFERROR(CH28/CF28,"-")</f>
        <v>1</v>
      </c>
      <c r="CJ28" s="137">
        <v>8000</v>
      </c>
      <c r="CK28" s="138">
        <f>IFERROR(CJ28/CF28,"-")</f>
        <v>4000</v>
      </c>
      <c r="CL28" s="139">
        <v>2</v>
      </c>
      <c r="CM28" s="139"/>
      <c r="CN28" s="139"/>
      <c r="CO28" s="140">
        <v>4</v>
      </c>
      <c r="CP28" s="141">
        <v>437000</v>
      </c>
      <c r="CQ28" s="141">
        <v>426000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112</v>
      </c>
      <c r="C29" s="203"/>
      <c r="D29" s="203" t="s">
        <v>113</v>
      </c>
      <c r="E29" s="203" t="s">
        <v>114</v>
      </c>
      <c r="F29" s="203" t="s">
        <v>64</v>
      </c>
      <c r="G29" s="203"/>
      <c r="H29" s="90" t="s">
        <v>107</v>
      </c>
      <c r="I29" s="90"/>
      <c r="J29" s="188"/>
      <c r="K29" s="81">
        <v>0</v>
      </c>
      <c r="L29" s="81">
        <v>0</v>
      </c>
      <c r="M29" s="81">
        <v>0</v>
      </c>
      <c r="N29" s="91">
        <v>5</v>
      </c>
      <c r="O29" s="92">
        <v>0</v>
      </c>
      <c r="P29" s="93">
        <f>N29+O29</f>
        <v>5</v>
      </c>
      <c r="Q29" s="82" t="str">
        <f>IFERROR(P29/M29,"-")</f>
        <v>-</v>
      </c>
      <c r="R29" s="81">
        <v>0</v>
      </c>
      <c r="S29" s="81">
        <v>1</v>
      </c>
      <c r="T29" s="82">
        <f>IFERROR(S29/(O29+P29),"-")</f>
        <v>0.2</v>
      </c>
      <c r="U29" s="182"/>
      <c r="V29" s="84">
        <v>1</v>
      </c>
      <c r="W29" s="82">
        <f>IF(P29=0,"-",V29/P29)</f>
        <v>0.2</v>
      </c>
      <c r="X29" s="186">
        <v>6000</v>
      </c>
      <c r="Y29" s="187">
        <f>IFERROR(X29/P29,"-")</f>
        <v>1200</v>
      </c>
      <c r="Z29" s="187">
        <f>IFERROR(X29/V29,"-")</f>
        <v>6000</v>
      </c>
      <c r="AA29" s="188"/>
      <c r="AB29" s="85"/>
      <c r="AC29" s="79"/>
      <c r="AD29" s="94">
        <v>1</v>
      </c>
      <c r="AE29" s="95">
        <f>IF(P29=0,"",IF(AD29=0,"",(AD29/P29)))</f>
        <v>0.2</v>
      </c>
      <c r="AF29" s="94"/>
      <c r="AG29" s="96">
        <f>IFERROR(AF29/AD29,"-")</f>
        <v>0</v>
      </c>
      <c r="AH29" s="97"/>
      <c r="AI29" s="98">
        <f>IFERROR(AH29/AD29,"-")</f>
        <v>0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0.4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2</v>
      </c>
      <c r="CG29" s="134">
        <f>IF(P29=0,"",IF(CF29=0,"",(CF29/P29)))</f>
        <v>0.4</v>
      </c>
      <c r="CH29" s="135">
        <v>1</v>
      </c>
      <c r="CI29" s="136">
        <f>IFERROR(CH29/CF29,"-")</f>
        <v>0.5</v>
      </c>
      <c r="CJ29" s="137">
        <v>6000</v>
      </c>
      <c r="CK29" s="138">
        <f>IFERROR(CJ29/CF29,"-")</f>
        <v>3000</v>
      </c>
      <c r="CL29" s="139"/>
      <c r="CM29" s="139">
        <v>1</v>
      </c>
      <c r="CN29" s="139"/>
      <c r="CO29" s="140">
        <v>1</v>
      </c>
      <c r="CP29" s="141">
        <v>6000</v>
      </c>
      <c r="CQ29" s="141">
        <v>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115</v>
      </c>
      <c r="C30" s="203"/>
      <c r="D30" s="203" t="s">
        <v>116</v>
      </c>
      <c r="E30" s="203" t="s">
        <v>117</v>
      </c>
      <c r="F30" s="203" t="s">
        <v>64</v>
      </c>
      <c r="G30" s="203"/>
      <c r="H30" s="90" t="s">
        <v>107</v>
      </c>
      <c r="I30" s="90"/>
      <c r="J30" s="188"/>
      <c r="K30" s="81">
        <v>0</v>
      </c>
      <c r="L30" s="81">
        <v>0</v>
      </c>
      <c r="M30" s="81">
        <v>0</v>
      </c>
      <c r="N30" s="91">
        <v>7</v>
      </c>
      <c r="O30" s="92">
        <v>0</v>
      </c>
      <c r="P30" s="93">
        <f>N30+O30</f>
        <v>7</v>
      </c>
      <c r="Q30" s="82" t="str">
        <f>IFERROR(P30/M30,"-")</f>
        <v>-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0.14285714285714</v>
      </c>
      <c r="X30" s="186">
        <v>770000</v>
      </c>
      <c r="Y30" s="187">
        <f>IFERROR(X30/P30,"-")</f>
        <v>110000</v>
      </c>
      <c r="Z30" s="187">
        <f>IFERROR(X30/V30,"-")</f>
        <v>770000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0.14285714285714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0.28571428571429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0.28571428571429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2</v>
      </c>
      <c r="CG30" s="134">
        <f>IF(P30=0,"",IF(CF30=0,"",(CF30/P30)))</f>
        <v>0.28571428571429</v>
      </c>
      <c r="CH30" s="135">
        <v>1</v>
      </c>
      <c r="CI30" s="136">
        <f>IFERROR(CH30/CF30,"-")</f>
        <v>0.5</v>
      </c>
      <c r="CJ30" s="137">
        <v>770000</v>
      </c>
      <c r="CK30" s="138">
        <f>IFERROR(CJ30/CF30,"-")</f>
        <v>385000</v>
      </c>
      <c r="CL30" s="139"/>
      <c r="CM30" s="139"/>
      <c r="CN30" s="139">
        <v>1</v>
      </c>
      <c r="CO30" s="140">
        <v>1</v>
      </c>
      <c r="CP30" s="141">
        <v>770000</v>
      </c>
      <c r="CQ30" s="141">
        <v>770000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118</v>
      </c>
      <c r="C31" s="203"/>
      <c r="D31" s="203" t="s">
        <v>119</v>
      </c>
      <c r="E31" s="203" t="s">
        <v>120</v>
      </c>
      <c r="F31" s="203" t="s">
        <v>64</v>
      </c>
      <c r="G31" s="203"/>
      <c r="H31" s="90" t="s">
        <v>107</v>
      </c>
      <c r="I31" s="90"/>
      <c r="J31" s="188"/>
      <c r="K31" s="81">
        <v>0</v>
      </c>
      <c r="L31" s="81">
        <v>0</v>
      </c>
      <c r="M31" s="81">
        <v>0</v>
      </c>
      <c r="N31" s="91">
        <v>13</v>
      </c>
      <c r="O31" s="92">
        <v>1</v>
      </c>
      <c r="P31" s="93">
        <f>N31+O31</f>
        <v>14</v>
      </c>
      <c r="Q31" s="82" t="str">
        <f>IFERROR(P31/M31,"-")</f>
        <v>-</v>
      </c>
      <c r="R31" s="81">
        <v>0</v>
      </c>
      <c r="S31" s="81">
        <v>2</v>
      </c>
      <c r="T31" s="82">
        <f>IFERROR(S31/(O31+P31),"-")</f>
        <v>0.13333333333333</v>
      </c>
      <c r="U31" s="182"/>
      <c r="V31" s="84">
        <v>2</v>
      </c>
      <c r="W31" s="82">
        <f>IF(P31=0,"-",V31/P31)</f>
        <v>0.14285714285714</v>
      </c>
      <c r="X31" s="186">
        <v>113000</v>
      </c>
      <c r="Y31" s="187">
        <f>IFERROR(X31/P31,"-")</f>
        <v>8071.4285714286</v>
      </c>
      <c r="Z31" s="187">
        <f>IFERROR(X31/V31,"-")</f>
        <v>56500</v>
      </c>
      <c r="AA31" s="188"/>
      <c r="AB31" s="85"/>
      <c r="AC31" s="79"/>
      <c r="AD31" s="94">
        <v>1</v>
      </c>
      <c r="AE31" s="95">
        <f>IF(P31=0,"",IF(AD31=0,"",(AD31/P31)))</f>
        <v>0.071428571428571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>
        <v>1</v>
      </c>
      <c r="AN31" s="101">
        <f>IF(P31=0,"",IF(AM31=0,"",(AM31/P31)))</f>
        <v>0.071428571428571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0.071428571428571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0.21428571428571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5</v>
      </c>
      <c r="BX31" s="127">
        <f>IF(P31=0,"",IF(BW31=0,"",(BW31/P31)))</f>
        <v>0.35714285714286</v>
      </c>
      <c r="BY31" s="128">
        <v>2</v>
      </c>
      <c r="BZ31" s="129">
        <f>IFERROR(BY31/BW31,"-")</f>
        <v>0.4</v>
      </c>
      <c r="CA31" s="130">
        <v>113000</v>
      </c>
      <c r="CB31" s="131">
        <f>IFERROR(CA31/BW31,"-")</f>
        <v>22600</v>
      </c>
      <c r="CC31" s="132"/>
      <c r="CD31" s="132">
        <v>1</v>
      </c>
      <c r="CE31" s="132">
        <v>1</v>
      </c>
      <c r="CF31" s="133">
        <v>3</v>
      </c>
      <c r="CG31" s="134">
        <f>IF(P31=0,"",IF(CF31=0,"",(CF31/P31)))</f>
        <v>0.21428571428571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113000</v>
      </c>
      <c r="CQ31" s="141">
        <v>107000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121</v>
      </c>
      <c r="C32" s="203"/>
      <c r="D32" s="203" t="s">
        <v>75</v>
      </c>
      <c r="E32" s="203" t="s">
        <v>75</v>
      </c>
      <c r="F32" s="203" t="s">
        <v>76</v>
      </c>
      <c r="G32" s="203"/>
      <c r="H32" s="90"/>
      <c r="I32" s="90"/>
      <c r="J32" s="188"/>
      <c r="K32" s="81">
        <v>154</v>
      </c>
      <c r="L32" s="81">
        <v>56</v>
      </c>
      <c r="M32" s="81">
        <v>31</v>
      </c>
      <c r="N32" s="91">
        <v>7</v>
      </c>
      <c r="O32" s="92">
        <v>0</v>
      </c>
      <c r="P32" s="93">
        <f>N32+O32</f>
        <v>7</v>
      </c>
      <c r="Q32" s="82">
        <f>IFERROR(P32/M32,"-")</f>
        <v>0.2258064516129</v>
      </c>
      <c r="R32" s="81">
        <v>1</v>
      </c>
      <c r="S32" s="81">
        <v>2</v>
      </c>
      <c r="T32" s="82">
        <f>IFERROR(S32/(O32+P32),"-")</f>
        <v>0.28571428571429</v>
      </c>
      <c r="U32" s="182"/>
      <c r="V32" s="84">
        <v>1</v>
      </c>
      <c r="W32" s="82">
        <f>IF(P32=0,"-",V32/P32)</f>
        <v>0.14285714285714</v>
      </c>
      <c r="X32" s="186">
        <v>135000</v>
      </c>
      <c r="Y32" s="187">
        <f>IFERROR(X32/P32,"-")</f>
        <v>19285.714285714</v>
      </c>
      <c r="Z32" s="187">
        <f>IFERROR(X32/V32,"-")</f>
        <v>135000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0.14285714285714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0.14285714285714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4</v>
      </c>
      <c r="BX32" s="127">
        <f>IF(P32=0,"",IF(BW32=0,"",(BW32/P32)))</f>
        <v>0.57142857142857</v>
      </c>
      <c r="BY32" s="128">
        <v>1</v>
      </c>
      <c r="BZ32" s="129">
        <f>IFERROR(BY32/BW32,"-")</f>
        <v>0.25</v>
      </c>
      <c r="CA32" s="130">
        <v>3000</v>
      </c>
      <c r="CB32" s="131">
        <f>IFERROR(CA32/BW32,"-")</f>
        <v>750</v>
      </c>
      <c r="CC32" s="132">
        <v>1</v>
      </c>
      <c r="CD32" s="132"/>
      <c r="CE32" s="132"/>
      <c r="CF32" s="133">
        <v>1</v>
      </c>
      <c r="CG32" s="134">
        <f>IF(P32=0,"",IF(CF32=0,"",(CF32/P32)))</f>
        <v>0.14285714285714</v>
      </c>
      <c r="CH32" s="135">
        <v>1</v>
      </c>
      <c r="CI32" s="136">
        <f>IFERROR(CH32/CF32,"-")</f>
        <v>1</v>
      </c>
      <c r="CJ32" s="137">
        <v>135000</v>
      </c>
      <c r="CK32" s="138">
        <f>IFERROR(CJ32/CF32,"-")</f>
        <v>135000</v>
      </c>
      <c r="CL32" s="139"/>
      <c r="CM32" s="139"/>
      <c r="CN32" s="139">
        <v>1</v>
      </c>
      <c r="CO32" s="140">
        <v>1</v>
      </c>
      <c r="CP32" s="141">
        <v>135000</v>
      </c>
      <c r="CQ32" s="141">
        <v>135000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0.6275</v>
      </c>
      <c r="B33" s="203" t="s">
        <v>122</v>
      </c>
      <c r="C33" s="203"/>
      <c r="D33" s="203" t="s">
        <v>123</v>
      </c>
      <c r="E33" s="203" t="s">
        <v>124</v>
      </c>
      <c r="F33" s="203" t="s">
        <v>64</v>
      </c>
      <c r="G33" s="203" t="s">
        <v>65</v>
      </c>
      <c r="H33" s="90" t="s">
        <v>125</v>
      </c>
      <c r="I33" s="90" t="s">
        <v>126</v>
      </c>
      <c r="J33" s="188">
        <v>400000</v>
      </c>
      <c r="K33" s="81">
        <v>0</v>
      </c>
      <c r="L33" s="81">
        <v>0</v>
      </c>
      <c r="M33" s="81">
        <v>0</v>
      </c>
      <c r="N33" s="91">
        <v>11</v>
      </c>
      <c r="O33" s="92">
        <v>0</v>
      </c>
      <c r="P33" s="93">
        <f>N33+O33</f>
        <v>11</v>
      </c>
      <c r="Q33" s="82" t="str">
        <f>IFERROR(P33/M33,"-")</f>
        <v>-</v>
      </c>
      <c r="R33" s="81">
        <v>2</v>
      </c>
      <c r="S33" s="81">
        <v>0</v>
      </c>
      <c r="T33" s="82">
        <f>IFERROR(S33/(O33+P33),"-")</f>
        <v>0</v>
      </c>
      <c r="U33" s="182">
        <f>IFERROR(J33/SUM(P33:P37),"-")</f>
        <v>8888.8888888889</v>
      </c>
      <c r="V33" s="84">
        <v>2</v>
      </c>
      <c r="W33" s="82">
        <f>IF(P33=0,"-",V33/P33)</f>
        <v>0.18181818181818</v>
      </c>
      <c r="X33" s="186">
        <v>55000</v>
      </c>
      <c r="Y33" s="187">
        <f>IFERROR(X33/P33,"-")</f>
        <v>5000</v>
      </c>
      <c r="Z33" s="187">
        <f>IFERROR(X33/V33,"-")</f>
        <v>27500</v>
      </c>
      <c r="AA33" s="188">
        <f>SUM(X33:X37)-SUM(J33:J37)</f>
        <v>-149000</v>
      </c>
      <c r="AB33" s="85">
        <f>SUM(X33:X37)/SUM(J33:J37)</f>
        <v>0.6275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4</v>
      </c>
      <c r="BF33" s="113">
        <f>IF(P33=0,"",IF(BE33=0,"",(BE33/P33)))</f>
        <v>0.36363636363636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0.18181818181818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3</v>
      </c>
      <c r="BX33" s="127">
        <f>IF(P33=0,"",IF(BW33=0,"",(BW33/P33)))</f>
        <v>0.27272727272727</v>
      </c>
      <c r="BY33" s="128">
        <v>2</v>
      </c>
      <c r="BZ33" s="129">
        <f>IFERROR(BY33/BW33,"-")</f>
        <v>0.66666666666667</v>
      </c>
      <c r="CA33" s="130">
        <v>55000</v>
      </c>
      <c r="CB33" s="131">
        <f>IFERROR(CA33/BW33,"-")</f>
        <v>18333.333333333</v>
      </c>
      <c r="CC33" s="132"/>
      <c r="CD33" s="132"/>
      <c r="CE33" s="132">
        <v>2</v>
      </c>
      <c r="CF33" s="133">
        <v>2</v>
      </c>
      <c r="CG33" s="134">
        <f>IF(P33=0,"",IF(CF33=0,"",(CF33/P33)))</f>
        <v>0.18181818181818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2</v>
      </c>
      <c r="CP33" s="141">
        <v>55000</v>
      </c>
      <c r="CQ33" s="141">
        <v>35000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127</v>
      </c>
      <c r="C34" s="203"/>
      <c r="D34" s="203" t="s">
        <v>128</v>
      </c>
      <c r="E34" s="203" t="s">
        <v>129</v>
      </c>
      <c r="F34" s="203" t="s">
        <v>64</v>
      </c>
      <c r="G34" s="203"/>
      <c r="H34" s="90" t="s">
        <v>125</v>
      </c>
      <c r="I34" s="90"/>
      <c r="J34" s="188"/>
      <c r="K34" s="81">
        <v>0</v>
      </c>
      <c r="L34" s="81">
        <v>0</v>
      </c>
      <c r="M34" s="81">
        <v>0</v>
      </c>
      <c r="N34" s="91">
        <v>12</v>
      </c>
      <c r="O34" s="92">
        <v>0</v>
      </c>
      <c r="P34" s="93">
        <f>N34+O34</f>
        <v>12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0.083333333333333</v>
      </c>
      <c r="U34" s="182"/>
      <c r="V34" s="84">
        <v>1</v>
      </c>
      <c r="W34" s="82">
        <f>IF(P34=0,"-",V34/P34)</f>
        <v>0.083333333333333</v>
      </c>
      <c r="X34" s="186">
        <v>10000</v>
      </c>
      <c r="Y34" s="187">
        <f>IFERROR(X34/P34,"-")</f>
        <v>833.33333333333</v>
      </c>
      <c r="Z34" s="187">
        <f>IFERROR(X34/V34,"-")</f>
        <v>10000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0.083333333333333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7</v>
      </c>
      <c r="BO34" s="120">
        <f>IF(P34=0,"",IF(BN34=0,"",(BN34/P34)))</f>
        <v>0.58333333333333</v>
      </c>
      <c r="BP34" s="121">
        <v>1</v>
      </c>
      <c r="BQ34" s="122">
        <f>IFERROR(BP34/BN34,"-")</f>
        <v>0.14285714285714</v>
      </c>
      <c r="BR34" s="123">
        <v>10000</v>
      </c>
      <c r="BS34" s="124">
        <f>IFERROR(BR34/BN34,"-")</f>
        <v>1428.5714285714</v>
      </c>
      <c r="BT34" s="125">
        <v>1</v>
      </c>
      <c r="BU34" s="125"/>
      <c r="BV34" s="125"/>
      <c r="BW34" s="126">
        <v>4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10000</v>
      </c>
      <c r="CQ34" s="141">
        <v>10000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131</v>
      </c>
      <c r="E35" s="203" t="s">
        <v>132</v>
      </c>
      <c r="F35" s="203" t="s">
        <v>64</v>
      </c>
      <c r="G35" s="203"/>
      <c r="H35" s="90" t="s">
        <v>125</v>
      </c>
      <c r="I35" s="90"/>
      <c r="J35" s="188"/>
      <c r="K35" s="81">
        <v>0</v>
      </c>
      <c r="L35" s="81">
        <v>0</v>
      </c>
      <c r="M35" s="81">
        <v>0</v>
      </c>
      <c r="N35" s="91">
        <v>9</v>
      </c>
      <c r="O35" s="92">
        <v>0</v>
      </c>
      <c r="P35" s="93">
        <f>N35+O35</f>
        <v>9</v>
      </c>
      <c r="Q35" s="82" t="str">
        <f>IFERROR(P35/M35,"-")</f>
        <v>-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0.11111111111111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>
        <v>1</v>
      </c>
      <c r="AW35" s="107">
        <f>IF(P35=0,"",IF(AV35=0,"",(AV35/P35)))</f>
        <v>0.11111111111111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4</v>
      </c>
      <c r="BX35" s="127">
        <f>IF(P35=0,"",IF(BW35=0,"",(BW35/P35)))</f>
        <v>0.44444444444444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133</v>
      </c>
      <c r="C36" s="203"/>
      <c r="D36" s="203" t="s">
        <v>134</v>
      </c>
      <c r="E36" s="203" t="s">
        <v>135</v>
      </c>
      <c r="F36" s="203" t="s">
        <v>64</v>
      </c>
      <c r="G36" s="203"/>
      <c r="H36" s="90" t="s">
        <v>125</v>
      </c>
      <c r="I36" s="90"/>
      <c r="J36" s="188"/>
      <c r="K36" s="81">
        <v>0</v>
      </c>
      <c r="L36" s="81">
        <v>0</v>
      </c>
      <c r="M36" s="81">
        <v>0</v>
      </c>
      <c r="N36" s="91">
        <v>8</v>
      </c>
      <c r="O36" s="92">
        <v>0</v>
      </c>
      <c r="P36" s="93">
        <f>N36+O36</f>
        <v>8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0.125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5</v>
      </c>
      <c r="BO36" s="120">
        <f>IF(P36=0,"",IF(BN36=0,"",(BN36/P36)))</f>
        <v>0.625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0.125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75</v>
      </c>
      <c r="E37" s="203" t="s">
        <v>75</v>
      </c>
      <c r="F37" s="203" t="s">
        <v>76</v>
      </c>
      <c r="G37" s="203"/>
      <c r="H37" s="90"/>
      <c r="I37" s="90"/>
      <c r="J37" s="188"/>
      <c r="K37" s="81">
        <v>69</v>
      </c>
      <c r="L37" s="81">
        <v>38</v>
      </c>
      <c r="M37" s="81">
        <v>23</v>
      </c>
      <c r="N37" s="91">
        <v>5</v>
      </c>
      <c r="O37" s="92">
        <v>0</v>
      </c>
      <c r="P37" s="93">
        <f>N37+O37</f>
        <v>5</v>
      </c>
      <c r="Q37" s="82">
        <f>IFERROR(P37/M37,"-")</f>
        <v>0.21739130434783</v>
      </c>
      <c r="R37" s="81">
        <v>2</v>
      </c>
      <c r="S37" s="81">
        <v>0</v>
      </c>
      <c r="T37" s="82">
        <f>IFERROR(S37/(O37+P37),"-")</f>
        <v>0</v>
      </c>
      <c r="U37" s="182"/>
      <c r="V37" s="84">
        <v>2</v>
      </c>
      <c r="W37" s="82">
        <f>IF(P37=0,"-",V37/P37)</f>
        <v>0.4</v>
      </c>
      <c r="X37" s="186">
        <v>186000</v>
      </c>
      <c r="Y37" s="187">
        <f>IFERROR(X37/P37,"-")</f>
        <v>37200</v>
      </c>
      <c r="Z37" s="187">
        <f>IFERROR(X37/V37,"-")</f>
        <v>93000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</v>
      </c>
      <c r="BP37" s="121">
        <v>1</v>
      </c>
      <c r="BQ37" s="122">
        <f>IFERROR(BP37/BN37,"-")</f>
        <v>1</v>
      </c>
      <c r="BR37" s="123">
        <v>26000</v>
      </c>
      <c r="BS37" s="124">
        <f>IFERROR(BR37/BN37,"-")</f>
        <v>26000</v>
      </c>
      <c r="BT37" s="125"/>
      <c r="BU37" s="125"/>
      <c r="BV37" s="125">
        <v>1</v>
      </c>
      <c r="BW37" s="126">
        <v>2</v>
      </c>
      <c r="BX37" s="127">
        <f>IF(P37=0,"",IF(BW37=0,"",(BW37/P37)))</f>
        <v>0.4</v>
      </c>
      <c r="BY37" s="128">
        <v>1</v>
      </c>
      <c r="BZ37" s="129">
        <f>IFERROR(BY37/BW37,"-")</f>
        <v>0.5</v>
      </c>
      <c r="CA37" s="130">
        <v>160000</v>
      </c>
      <c r="CB37" s="131">
        <f>IFERROR(CA37/BW37,"-")</f>
        <v>80000</v>
      </c>
      <c r="CC37" s="132"/>
      <c r="CD37" s="132"/>
      <c r="CE37" s="132">
        <v>1</v>
      </c>
      <c r="CF37" s="133">
        <v>2</v>
      </c>
      <c r="CG37" s="134">
        <f>IF(P37=0,"",IF(CF37=0,"",(CF37/P37)))</f>
        <v>0.4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2</v>
      </c>
      <c r="CP37" s="141">
        <v>186000</v>
      </c>
      <c r="CQ37" s="141">
        <v>160000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0.44615384615385</v>
      </c>
      <c r="B38" s="203" t="s">
        <v>137</v>
      </c>
      <c r="C38" s="203"/>
      <c r="D38" s="203" t="s">
        <v>123</v>
      </c>
      <c r="E38" s="203" t="s">
        <v>124</v>
      </c>
      <c r="F38" s="203" t="s">
        <v>64</v>
      </c>
      <c r="G38" s="203" t="s">
        <v>138</v>
      </c>
      <c r="H38" s="90" t="s">
        <v>139</v>
      </c>
      <c r="I38" s="90" t="s">
        <v>140</v>
      </c>
      <c r="J38" s="188">
        <v>260000</v>
      </c>
      <c r="K38" s="81">
        <v>0</v>
      </c>
      <c r="L38" s="81">
        <v>0</v>
      </c>
      <c r="M38" s="81">
        <v>0</v>
      </c>
      <c r="N38" s="91">
        <v>11</v>
      </c>
      <c r="O38" s="92">
        <v>0</v>
      </c>
      <c r="P38" s="93">
        <f>N38+O38</f>
        <v>11</v>
      </c>
      <c r="Q38" s="82" t="str">
        <f>IFERROR(P38/M38,"-")</f>
        <v>-</v>
      </c>
      <c r="R38" s="81">
        <v>0</v>
      </c>
      <c r="S38" s="81">
        <v>1</v>
      </c>
      <c r="T38" s="82">
        <f>IFERROR(S38/(O38+P38),"-")</f>
        <v>0.090909090909091</v>
      </c>
      <c r="U38" s="182">
        <f>IFERROR(J38/SUM(P38:P41),"-")</f>
        <v>8666.6666666667</v>
      </c>
      <c r="V38" s="84">
        <v>3</v>
      </c>
      <c r="W38" s="82">
        <f>IF(P38=0,"-",V38/P38)</f>
        <v>0.27272727272727</v>
      </c>
      <c r="X38" s="186">
        <v>51000</v>
      </c>
      <c r="Y38" s="187">
        <f>IFERROR(X38/P38,"-")</f>
        <v>4636.3636363636</v>
      </c>
      <c r="Z38" s="187">
        <f>IFERROR(X38/V38,"-")</f>
        <v>17000</v>
      </c>
      <c r="AA38" s="188">
        <f>SUM(X38:X41)-SUM(J38:J41)</f>
        <v>-144000</v>
      </c>
      <c r="AB38" s="85">
        <f>SUM(X38:X41)/SUM(J38:J41)</f>
        <v>0.44615384615385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0.090909090909091</v>
      </c>
      <c r="AX38" s="106">
        <v>1</v>
      </c>
      <c r="AY38" s="108">
        <f>IFERROR(AX38/AV38,"-")</f>
        <v>1</v>
      </c>
      <c r="AZ38" s="109">
        <v>19000</v>
      </c>
      <c r="BA38" s="110">
        <f>IFERROR(AZ38/AV38,"-")</f>
        <v>19000</v>
      </c>
      <c r="BB38" s="111"/>
      <c r="BC38" s="111"/>
      <c r="BD38" s="111">
        <v>1</v>
      </c>
      <c r="BE38" s="112">
        <v>1</v>
      </c>
      <c r="BF38" s="113">
        <f>IF(P38=0,"",IF(BE38=0,"",(BE38/P38)))</f>
        <v>0.090909090909091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5</v>
      </c>
      <c r="BO38" s="120">
        <f>IF(P38=0,"",IF(BN38=0,"",(BN38/P38)))</f>
        <v>0.45454545454545</v>
      </c>
      <c r="BP38" s="121">
        <v>1</v>
      </c>
      <c r="BQ38" s="122">
        <f>IFERROR(BP38/BN38,"-")</f>
        <v>0.2</v>
      </c>
      <c r="BR38" s="123">
        <v>3000</v>
      </c>
      <c r="BS38" s="124">
        <f>IFERROR(BR38/BN38,"-")</f>
        <v>600</v>
      </c>
      <c r="BT38" s="125">
        <v>1</v>
      </c>
      <c r="BU38" s="125"/>
      <c r="BV38" s="125"/>
      <c r="BW38" s="126">
        <v>3</v>
      </c>
      <c r="BX38" s="127">
        <f>IF(P38=0,"",IF(BW38=0,"",(BW38/P38)))</f>
        <v>0.27272727272727</v>
      </c>
      <c r="BY38" s="128">
        <v>1</v>
      </c>
      <c r="BZ38" s="129">
        <f>IFERROR(BY38/BW38,"-")</f>
        <v>0.33333333333333</v>
      </c>
      <c r="CA38" s="130">
        <v>29000</v>
      </c>
      <c r="CB38" s="131">
        <f>IFERROR(CA38/BW38,"-")</f>
        <v>9666.6666666667</v>
      </c>
      <c r="CC38" s="132"/>
      <c r="CD38" s="132"/>
      <c r="CE38" s="132">
        <v>1</v>
      </c>
      <c r="CF38" s="133">
        <v>1</v>
      </c>
      <c r="CG38" s="134">
        <f>IF(P38=0,"",IF(CF38=0,"",(CF38/P38)))</f>
        <v>0.090909090909091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3</v>
      </c>
      <c r="CP38" s="141">
        <v>51000</v>
      </c>
      <c r="CQ38" s="141">
        <v>29000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141</v>
      </c>
      <c r="C39" s="203"/>
      <c r="D39" s="203" t="s">
        <v>128</v>
      </c>
      <c r="E39" s="203" t="s">
        <v>129</v>
      </c>
      <c r="F39" s="203" t="s">
        <v>64</v>
      </c>
      <c r="G39" s="203"/>
      <c r="H39" s="90" t="s">
        <v>139</v>
      </c>
      <c r="I39" s="90" t="s">
        <v>142</v>
      </c>
      <c r="J39" s="188"/>
      <c r="K39" s="81">
        <v>0</v>
      </c>
      <c r="L39" s="81">
        <v>0</v>
      </c>
      <c r="M39" s="81">
        <v>0</v>
      </c>
      <c r="N39" s="91">
        <v>7</v>
      </c>
      <c r="O39" s="92">
        <v>0</v>
      </c>
      <c r="P39" s="93">
        <f>N39+O39</f>
        <v>7</v>
      </c>
      <c r="Q39" s="82" t="str">
        <f>IFERROR(P39/M39,"-")</f>
        <v>-</v>
      </c>
      <c r="R39" s="81">
        <v>0</v>
      </c>
      <c r="S39" s="81">
        <v>3</v>
      </c>
      <c r="T39" s="82">
        <f>IFERROR(S39/(O39+P39),"-")</f>
        <v>0.42857142857143</v>
      </c>
      <c r="U39" s="182"/>
      <c r="V39" s="84">
        <v>1</v>
      </c>
      <c r="W39" s="82">
        <f>IF(P39=0,"-",V39/P39)</f>
        <v>0.14285714285714</v>
      </c>
      <c r="X39" s="186">
        <v>25000</v>
      </c>
      <c r="Y39" s="187">
        <f>IFERROR(X39/P39,"-")</f>
        <v>3571.4285714286</v>
      </c>
      <c r="Z39" s="187">
        <f>IFERROR(X39/V39,"-")</f>
        <v>25000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0.14285714285714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5</v>
      </c>
      <c r="BO39" s="120">
        <f>IF(P39=0,"",IF(BN39=0,"",(BN39/P39)))</f>
        <v>0.71428571428571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0.14285714285714</v>
      </c>
      <c r="BY39" s="128">
        <v>1</v>
      </c>
      <c r="BZ39" s="129">
        <f>IFERROR(BY39/BW39,"-")</f>
        <v>1</v>
      </c>
      <c r="CA39" s="130">
        <v>25000</v>
      </c>
      <c r="CB39" s="131">
        <f>IFERROR(CA39/BW39,"-")</f>
        <v>25000</v>
      </c>
      <c r="CC39" s="132"/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25000</v>
      </c>
      <c r="CQ39" s="141">
        <v>25000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144</v>
      </c>
      <c r="E40" s="203" t="s">
        <v>145</v>
      </c>
      <c r="F40" s="203" t="s">
        <v>64</v>
      </c>
      <c r="G40" s="203"/>
      <c r="H40" s="90" t="s">
        <v>139</v>
      </c>
      <c r="I40" s="90" t="s">
        <v>146</v>
      </c>
      <c r="J40" s="188"/>
      <c r="K40" s="81">
        <v>0</v>
      </c>
      <c r="L40" s="81">
        <v>0</v>
      </c>
      <c r="M40" s="81">
        <v>0</v>
      </c>
      <c r="N40" s="91">
        <v>6</v>
      </c>
      <c r="O40" s="92">
        <v>0</v>
      </c>
      <c r="P40" s="93">
        <f>N40+O40</f>
        <v>6</v>
      </c>
      <c r="Q40" s="82" t="str">
        <f>IFERROR(P40/M40,"-")</f>
        <v>-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0.16666666666667</v>
      </c>
      <c r="X40" s="186">
        <v>40000</v>
      </c>
      <c r="Y40" s="187">
        <f>IFERROR(X40/P40,"-")</f>
        <v>6666.6666666667</v>
      </c>
      <c r="Z40" s="187">
        <f>IFERROR(X40/V40,"-")</f>
        <v>40000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0.16666666666667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0.16666666666667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3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0.16666666666667</v>
      </c>
      <c r="CH40" s="135">
        <v>1</v>
      </c>
      <c r="CI40" s="136">
        <f>IFERROR(CH40/CF40,"-")</f>
        <v>1</v>
      </c>
      <c r="CJ40" s="137">
        <v>40000</v>
      </c>
      <c r="CK40" s="138">
        <f>IFERROR(CJ40/CF40,"-")</f>
        <v>40000</v>
      </c>
      <c r="CL40" s="139"/>
      <c r="CM40" s="139"/>
      <c r="CN40" s="139">
        <v>1</v>
      </c>
      <c r="CO40" s="140">
        <v>1</v>
      </c>
      <c r="CP40" s="141">
        <v>40000</v>
      </c>
      <c r="CQ40" s="141">
        <v>40000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147</v>
      </c>
      <c r="C41" s="203"/>
      <c r="D41" s="203" t="s">
        <v>75</v>
      </c>
      <c r="E41" s="203" t="s">
        <v>75</v>
      </c>
      <c r="F41" s="203" t="s">
        <v>76</v>
      </c>
      <c r="G41" s="203"/>
      <c r="H41" s="90"/>
      <c r="I41" s="90"/>
      <c r="J41" s="188"/>
      <c r="K41" s="81">
        <v>53</v>
      </c>
      <c r="L41" s="81">
        <v>29</v>
      </c>
      <c r="M41" s="81">
        <v>21</v>
      </c>
      <c r="N41" s="91">
        <v>6</v>
      </c>
      <c r="O41" s="92">
        <v>0</v>
      </c>
      <c r="P41" s="93">
        <f>N41+O41</f>
        <v>6</v>
      </c>
      <c r="Q41" s="82">
        <f>IFERROR(P41/M41,"-")</f>
        <v>0.28571428571429</v>
      </c>
      <c r="R41" s="81">
        <v>0</v>
      </c>
      <c r="S41" s="81">
        <v>1</v>
      </c>
      <c r="T41" s="82">
        <f>IFERROR(S41/(O41+P41),"-")</f>
        <v>0.16666666666667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2</v>
      </c>
      <c r="AN41" s="101">
        <f>IF(P41=0,"",IF(AM41=0,"",(AM41/P41)))</f>
        <v>0.33333333333333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0.16666666666667</v>
      </c>
      <c r="BY41" s="128">
        <v>1</v>
      </c>
      <c r="BZ41" s="129">
        <f>IFERROR(BY41/BW41,"-")</f>
        <v>1</v>
      </c>
      <c r="CA41" s="130">
        <v>8000</v>
      </c>
      <c r="CB41" s="131">
        <f>IFERROR(CA41/BW41,"-")</f>
        <v>8000</v>
      </c>
      <c r="CC41" s="132"/>
      <c r="CD41" s="132">
        <v>1</v>
      </c>
      <c r="CE41" s="132"/>
      <c r="CF41" s="133">
        <v>1</v>
      </c>
      <c r="CG41" s="134">
        <f>IF(P41=0,"",IF(CF41=0,"",(CF41/P41)))</f>
        <v>0.16666666666667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>
        <v>8000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0.03</v>
      </c>
      <c r="B42" s="203" t="s">
        <v>148</v>
      </c>
      <c r="C42" s="203"/>
      <c r="D42" s="203" t="s">
        <v>149</v>
      </c>
      <c r="E42" s="203" t="s">
        <v>150</v>
      </c>
      <c r="F42" s="203" t="s">
        <v>64</v>
      </c>
      <c r="G42" s="203" t="s">
        <v>151</v>
      </c>
      <c r="H42" s="90" t="s">
        <v>152</v>
      </c>
      <c r="I42" s="205" t="s">
        <v>153</v>
      </c>
      <c r="J42" s="188">
        <v>300000</v>
      </c>
      <c r="K42" s="81">
        <v>0</v>
      </c>
      <c r="L42" s="81">
        <v>0</v>
      </c>
      <c r="M42" s="81">
        <v>0</v>
      </c>
      <c r="N42" s="91">
        <v>5</v>
      </c>
      <c r="O42" s="92">
        <v>0</v>
      </c>
      <c r="P42" s="93">
        <f>N42+O42</f>
        <v>5</v>
      </c>
      <c r="Q42" s="82" t="str">
        <f>IFERROR(P42/M42,"-")</f>
        <v>-</v>
      </c>
      <c r="R42" s="81">
        <v>0</v>
      </c>
      <c r="S42" s="81">
        <v>0</v>
      </c>
      <c r="T42" s="82">
        <f>IFERROR(S42/(O42+P42),"-")</f>
        <v>0</v>
      </c>
      <c r="U42" s="182">
        <f>IFERROR(J42/SUM(P42:P55),"-")</f>
        <v>14285.714285714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SUM(X42:X55)-SUM(J42:J55)</f>
        <v>-291000</v>
      </c>
      <c r="AB42" s="85">
        <f>SUM(X42:X55)/SUM(J42:J55)</f>
        <v>0.03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0.2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0.2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0.6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154</v>
      </c>
      <c r="C43" s="203"/>
      <c r="D43" s="203" t="s">
        <v>155</v>
      </c>
      <c r="E43" s="203" t="s">
        <v>156</v>
      </c>
      <c r="F43" s="203" t="s">
        <v>64</v>
      </c>
      <c r="G43" s="203" t="s">
        <v>157</v>
      </c>
      <c r="H43" s="90" t="s">
        <v>152</v>
      </c>
      <c r="I43" s="90" t="s">
        <v>158</v>
      </c>
      <c r="J43" s="188"/>
      <c r="K43" s="81">
        <v>0</v>
      </c>
      <c r="L43" s="81">
        <v>0</v>
      </c>
      <c r="M43" s="81">
        <v>0</v>
      </c>
      <c r="N43" s="91">
        <v>1</v>
      </c>
      <c r="O43" s="92">
        <v>0</v>
      </c>
      <c r="P43" s="93">
        <f>N43+O43</f>
        <v>1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1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159</v>
      </c>
      <c r="C44" s="203"/>
      <c r="D44" s="203" t="s">
        <v>160</v>
      </c>
      <c r="E44" s="203" t="s">
        <v>161</v>
      </c>
      <c r="F44" s="203" t="s">
        <v>64</v>
      </c>
      <c r="G44" s="203" t="s">
        <v>162</v>
      </c>
      <c r="H44" s="90" t="s">
        <v>152</v>
      </c>
      <c r="I44" s="90"/>
      <c r="J44" s="188"/>
      <c r="K44" s="81">
        <v>0</v>
      </c>
      <c r="L44" s="81">
        <v>0</v>
      </c>
      <c r="M44" s="81">
        <v>0</v>
      </c>
      <c r="N44" s="91">
        <v>0</v>
      </c>
      <c r="O44" s="92">
        <v>0</v>
      </c>
      <c r="P44" s="93">
        <f>N44+O44</f>
        <v>0</v>
      </c>
      <c r="Q44" s="82" t="str">
        <f>IFERROR(P44/M44,"-")</f>
        <v>-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163</v>
      </c>
      <c r="C45" s="203"/>
      <c r="D45" s="203" t="s">
        <v>164</v>
      </c>
      <c r="E45" s="203" t="s">
        <v>165</v>
      </c>
      <c r="F45" s="203" t="s">
        <v>64</v>
      </c>
      <c r="G45" s="203" t="s">
        <v>166</v>
      </c>
      <c r="H45" s="90" t="s">
        <v>152</v>
      </c>
      <c r="I45" s="205" t="s">
        <v>167</v>
      </c>
      <c r="J45" s="188"/>
      <c r="K45" s="81">
        <v>0</v>
      </c>
      <c r="L45" s="81">
        <v>0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168</v>
      </c>
      <c r="C46" s="203"/>
      <c r="D46" s="203" t="s">
        <v>149</v>
      </c>
      <c r="E46" s="203" t="s">
        <v>150</v>
      </c>
      <c r="F46" s="203" t="s">
        <v>64</v>
      </c>
      <c r="G46" s="203" t="s">
        <v>169</v>
      </c>
      <c r="H46" s="90" t="s">
        <v>152</v>
      </c>
      <c r="I46" s="90" t="s">
        <v>170</v>
      </c>
      <c r="J46" s="188"/>
      <c r="K46" s="81">
        <v>0</v>
      </c>
      <c r="L46" s="81">
        <v>0</v>
      </c>
      <c r="M46" s="81">
        <v>0</v>
      </c>
      <c r="N46" s="91">
        <v>3</v>
      </c>
      <c r="O46" s="92">
        <v>0</v>
      </c>
      <c r="P46" s="93">
        <f>N46+O46</f>
        <v>3</v>
      </c>
      <c r="Q46" s="82" t="str">
        <f>IFERROR(P46/M46,"-")</f>
        <v>-</v>
      </c>
      <c r="R46" s="81">
        <v>0</v>
      </c>
      <c r="S46" s="81">
        <v>1</v>
      </c>
      <c r="T46" s="82">
        <f>IFERROR(S46/(O46+P46),"-")</f>
        <v>0.33333333333333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0.33333333333333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171</v>
      </c>
      <c r="C47" s="203"/>
      <c r="D47" s="203" t="s">
        <v>155</v>
      </c>
      <c r="E47" s="203" t="s">
        <v>156</v>
      </c>
      <c r="F47" s="203" t="s">
        <v>64</v>
      </c>
      <c r="G47" s="203" t="s">
        <v>172</v>
      </c>
      <c r="H47" s="90" t="s">
        <v>152</v>
      </c>
      <c r="I47" s="90" t="s">
        <v>173</v>
      </c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1</v>
      </c>
      <c r="X47" s="186">
        <v>9000</v>
      </c>
      <c r="Y47" s="187">
        <f>IFERROR(X47/P47,"-")</f>
        <v>9000</v>
      </c>
      <c r="Z47" s="187">
        <f>IFERROR(X47/V47,"-")</f>
        <v>9000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1</v>
      </c>
      <c r="BX47" s="127">
        <f>IF(P47=0,"",IF(BW47=0,"",(BW47/P47)))</f>
        <v>1</v>
      </c>
      <c r="BY47" s="128">
        <v>1</v>
      </c>
      <c r="BZ47" s="129">
        <f>IFERROR(BY47/BW47,"-")</f>
        <v>1</v>
      </c>
      <c r="CA47" s="130">
        <v>9000</v>
      </c>
      <c r="CB47" s="131">
        <f>IFERROR(CA47/BW47,"-")</f>
        <v>9000</v>
      </c>
      <c r="CC47" s="132"/>
      <c r="CD47" s="132"/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9000</v>
      </c>
      <c r="CQ47" s="141">
        <v>9000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174</v>
      </c>
      <c r="C48" s="203"/>
      <c r="D48" s="203" t="s">
        <v>160</v>
      </c>
      <c r="E48" s="203" t="s">
        <v>161</v>
      </c>
      <c r="F48" s="203" t="s">
        <v>64</v>
      </c>
      <c r="G48" s="203" t="s">
        <v>175</v>
      </c>
      <c r="H48" s="90" t="s">
        <v>152</v>
      </c>
      <c r="I48" s="90"/>
      <c r="J48" s="188"/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176</v>
      </c>
      <c r="C49" s="203"/>
      <c r="D49" s="203" t="s">
        <v>164</v>
      </c>
      <c r="E49" s="203" t="s">
        <v>165</v>
      </c>
      <c r="F49" s="203" t="s">
        <v>64</v>
      </c>
      <c r="G49" s="203" t="s">
        <v>177</v>
      </c>
      <c r="H49" s="90" t="s">
        <v>152</v>
      </c>
      <c r="I49" s="90"/>
      <c r="J49" s="188"/>
      <c r="K49" s="81">
        <v>0</v>
      </c>
      <c r="L49" s="81">
        <v>0</v>
      </c>
      <c r="M49" s="81">
        <v>0</v>
      </c>
      <c r="N49" s="91">
        <v>0</v>
      </c>
      <c r="O49" s="92">
        <v>0</v>
      </c>
      <c r="P49" s="93">
        <f>N49+O49</f>
        <v>0</v>
      </c>
      <c r="Q49" s="82" t="str">
        <f>IFERROR(P49/M49,"-")</f>
        <v>-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178</v>
      </c>
      <c r="C50" s="203"/>
      <c r="D50" s="203" t="s">
        <v>149</v>
      </c>
      <c r="E50" s="203" t="s">
        <v>150</v>
      </c>
      <c r="F50" s="203" t="s">
        <v>64</v>
      </c>
      <c r="G50" s="203" t="s">
        <v>179</v>
      </c>
      <c r="H50" s="90" t="s">
        <v>152</v>
      </c>
      <c r="I50" s="205" t="s">
        <v>180</v>
      </c>
      <c r="J50" s="188"/>
      <c r="K50" s="81">
        <v>0</v>
      </c>
      <c r="L50" s="81">
        <v>0</v>
      </c>
      <c r="M50" s="81">
        <v>0</v>
      </c>
      <c r="N50" s="91">
        <v>2</v>
      </c>
      <c r="O50" s="92">
        <v>0</v>
      </c>
      <c r="P50" s="93">
        <f>N50+O50</f>
        <v>2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181</v>
      </c>
      <c r="C51" s="203"/>
      <c r="D51" s="203" t="s">
        <v>155</v>
      </c>
      <c r="E51" s="203" t="s">
        <v>156</v>
      </c>
      <c r="F51" s="203" t="s">
        <v>64</v>
      </c>
      <c r="G51" s="203" t="s">
        <v>182</v>
      </c>
      <c r="H51" s="90" t="s">
        <v>152</v>
      </c>
      <c r="I51" s="90"/>
      <c r="J51" s="188"/>
      <c r="K51" s="81">
        <v>0</v>
      </c>
      <c r="L51" s="81">
        <v>0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183</v>
      </c>
      <c r="C52" s="203"/>
      <c r="D52" s="203" t="s">
        <v>160</v>
      </c>
      <c r="E52" s="203" t="s">
        <v>161</v>
      </c>
      <c r="F52" s="203" t="s">
        <v>64</v>
      </c>
      <c r="G52" s="203" t="s">
        <v>184</v>
      </c>
      <c r="H52" s="90" t="s">
        <v>152</v>
      </c>
      <c r="I52" s="90"/>
      <c r="J52" s="188"/>
      <c r="K52" s="81">
        <v>0</v>
      </c>
      <c r="L52" s="81">
        <v>0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185</v>
      </c>
      <c r="C53" s="203"/>
      <c r="D53" s="203" t="s">
        <v>164</v>
      </c>
      <c r="E53" s="203" t="s">
        <v>165</v>
      </c>
      <c r="F53" s="203" t="s">
        <v>64</v>
      </c>
      <c r="G53" s="203" t="s">
        <v>186</v>
      </c>
      <c r="H53" s="90" t="s">
        <v>152</v>
      </c>
      <c r="I53" s="90" t="s">
        <v>187</v>
      </c>
      <c r="J53" s="188"/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1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188</v>
      </c>
      <c r="C54" s="203"/>
      <c r="D54" s="203" t="s">
        <v>149</v>
      </c>
      <c r="E54" s="203" t="s">
        <v>150</v>
      </c>
      <c r="F54" s="203" t="s">
        <v>64</v>
      </c>
      <c r="G54" s="203" t="s">
        <v>189</v>
      </c>
      <c r="H54" s="90" t="s">
        <v>152</v>
      </c>
      <c r="I54" s="205" t="s">
        <v>190</v>
      </c>
      <c r="J54" s="188"/>
      <c r="K54" s="81">
        <v>0</v>
      </c>
      <c r="L54" s="81">
        <v>0</v>
      </c>
      <c r="M54" s="81">
        <v>0</v>
      </c>
      <c r="N54" s="91">
        <v>5</v>
      </c>
      <c r="O54" s="92">
        <v>0</v>
      </c>
      <c r="P54" s="93">
        <f>N54+O54</f>
        <v>5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0.2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2</v>
      </c>
      <c r="BO54" s="120">
        <f>IF(P54=0,"",IF(BN54=0,"",(BN54/P54)))</f>
        <v>0.4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0.2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1</v>
      </c>
      <c r="CG54" s="134">
        <f>IF(P54=0,"",IF(CF54=0,"",(CF54/P54)))</f>
        <v>0.2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191</v>
      </c>
      <c r="C55" s="203"/>
      <c r="D55" s="203" t="s">
        <v>75</v>
      </c>
      <c r="E55" s="203" t="s">
        <v>75</v>
      </c>
      <c r="F55" s="203" t="s">
        <v>76</v>
      </c>
      <c r="G55" s="203" t="s">
        <v>192</v>
      </c>
      <c r="H55" s="90"/>
      <c r="I55" s="90"/>
      <c r="J55" s="188"/>
      <c r="K55" s="81">
        <v>30</v>
      </c>
      <c r="L55" s="81">
        <v>20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1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0.48333333333333</v>
      </c>
      <c r="B56" s="203" t="s">
        <v>193</v>
      </c>
      <c r="C56" s="203"/>
      <c r="D56" s="203" t="s">
        <v>62</v>
      </c>
      <c r="E56" s="203" t="s">
        <v>63</v>
      </c>
      <c r="F56" s="203" t="s">
        <v>64</v>
      </c>
      <c r="G56" s="203" t="s">
        <v>65</v>
      </c>
      <c r="H56" s="90" t="s">
        <v>194</v>
      </c>
      <c r="I56" s="205" t="s">
        <v>153</v>
      </c>
      <c r="J56" s="188">
        <v>120000</v>
      </c>
      <c r="K56" s="81">
        <v>0</v>
      </c>
      <c r="L56" s="81">
        <v>0</v>
      </c>
      <c r="M56" s="81">
        <v>0</v>
      </c>
      <c r="N56" s="91">
        <v>21</v>
      </c>
      <c r="O56" s="92">
        <v>0</v>
      </c>
      <c r="P56" s="93">
        <f>N56+O56</f>
        <v>21</v>
      </c>
      <c r="Q56" s="82" t="str">
        <f>IFERROR(P56/M56,"-")</f>
        <v>-</v>
      </c>
      <c r="R56" s="81">
        <v>1</v>
      </c>
      <c r="S56" s="81">
        <v>2</v>
      </c>
      <c r="T56" s="82">
        <f>IFERROR(S56/(O56+P56),"-")</f>
        <v>0.095238095238095</v>
      </c>
      <c r="U56" s="182">
        <f>IFERROR(J56/SUM(P56:P57),"-")</f>
        <v>4800</v>
      </c>
      <c r="V56" s="84">
        <v>5</v>
      </c>
      <c r="W56" s="82">
        <f>IF(P56=0,"-",V56/P56)</f>
        <v>0.23809523809524</v>
      </c>
      <c r="X56" s="186">
        <v>58000</v>
      </c>
      <c r="Y56" s="187">
        <f>IFERROR(X56/P56,"-")</f>
        <v>2761.9047619048</v>
      </c>
      <c r="Z56" s="187">
        <f>IFERROR(X56/V56,"-")</f>
        <v>11600</v>
      </c>
      <c r="AA56" s="188">
        <f>SUM(X56:X57)-SUM(J56:J57)</f>
        <v>-62000</v>
      </c>
      <c r="AB56" s="85">
        <f>SUM(X56:X57)/SUM(J56:J57)</f>
        <v>0.48333333333333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0.047619047619048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>
        <v>1</v>
      </c>
      <c r="AW56" s="107">
        <f>IF(P56=0,"",IF(AV56=0,"",(AV56/P56)))</f>
        <v>0.047619047619048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2</v>
      </c>
      <c r="BF56" s="113">
        <f>IF(P56=0,"",IF(BE56=0,"",(BE56/P56)))</f>
        <v>0.095238095238095</v>
      </c>
      <c r="BG56" s="112">
        <v>1</v>
      </c>
      <c r="BH56" s="114">
        <f>IFERROR(BG56/BE56,"-")</f>
        <v>0.5</v>
      </c>
      <c r="BI56" s="115">
        <v>13000</v>
      </c>
      <c r="BJ56" s="116">
        <f>IFERROR(BI56/BE56,"-")</f>
        <v>6500</v>
      </c>
      <c r="BK56" s="117"/>
      <c r="BL56" s="117"/>
      <c r="BM56" s="117">
        <v>1</v>
      </c>
      <c r="BN56" s="119">
        <v>9</v>
      </c>
      <c r="BO56" s="120">
        <f>IF(P56=0,"",IF(BN56=0,"",(BN56/P56)))</f>
        <v>0.42857142857143</v>
      </c>
      <c r="BP56" s="121">
        <v>2</v>
      </c>
      <c r="BQ56" s="122">
        <f>IFERROR(BP56/BN56,"-")</f>
        <v>0.22222222222222</v>
      </c>
      <c r="BR56" s="123">
        <v>10000</v>
      </c>
      <c r="BS56" s="124">
        <f>IFERROR(BR56/BN56,"-")</f>
        <v>1111.1111111111</v>
      </c>
      <c r="BT56" s="125">
        <v>2</v>
      </c>
      <c r="BU56" s="125"/>
      <c r="BV56" s="125"/>
      <c r="BW56" s="126">
        <v>5</v>
      </c>
      <c r="BX56" s="127">
        <f>IF(P56=0,"",IF(BW56=0,"",(BW56/P56)))</f>
        <v>0.23809523809524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3</v>
      </c>
      <c r="CG56" s="134">
        <f>IF(P56=0,"",IF(CF56=0,"",(CF56/P56)))</f>
        <v>0.14285714285714</v>
      </c>
      <c r="CH56" s="135">
        <v>2</v>
      </c>
      <c r="CI56" s="136">
        <f>IFERROR(CH56/CF56,"-")</f>
        <v>0.66666666666667</v>
      </c>
      <c r="CJ56" s="137">
        <v>35000</v>
      </c>
      <c r="CK56" s="138">
        <f>IFERROR(CJ56/CF56,"-")</f>
        <v>11666.666666667</v>
      </c>
      <c r="CL56" s="139">
        <v>1</v>
      </c>
      <c r="CM56" s="139"/>
      <c r="CN56" s="139">
        <v>1</v>
      </c>
      <c r="CO56" s="140">
        <v>5</v>
      </c>
      <c r="CP56" s="141">
        <v>58000</v>
      </c>
      <c r="CQ56" s="141">
        <v>30000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195</v>
      </c>
      <c r="C57" s="203"/>
      <c r="D57" s="203" t="s">
        <v>62</v>
      </c>
      <c r="E57" s="203" t="s">
        <v>63</v>
      </c>
      <c r="F57" s="203" t="s">
        <v>76</v>
      </c>
      <c r="G57" s="203"/>
      <c r="H57" s="90"/>
      <c r="I57" s="90"/>
      <c r="J57" s="188"/>
      <c r="K57" s="81">
        <v>38</v>
      </c>
      <c r="L57" s="81">
        <v>19</v>
      </c>
      <c r="M57" s="81">
        <v>7</v>
      </c>
      <c r="N57" s="91">
        <v>4</v>
      </c>
      <c r="O57" s="92">
        <v>0</v>
      </c>
      <c r="P57" s="93">
        <f>N57+O57</f>
        <v>4</v>
      </c>
      <c r="Q57" s="82">
        <f>IFERROR(P57/M57,"-")</f>
        <v>0.57142857142857</v>
      </c>
      <c r="R57" s="81">
        <v>0</v>
      </c>
      <c r="S57" s="81">
        <v>1</v>
      </c>
      <c r="T57" s="82">
        <f>IFERROR(S57/(O57+P57),"-")</f>
        <v>0.25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0.5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2</v>
      </c>
      <c r="CG57" s="134">
        <f>IF(P57=0,"",IF(CF57=0,"",(CF57/P57)))</f>
        <v>0.5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1.525</v>
      </c>
      <c r="B58" s="203" t="s">
        <v>196</v>
      </c>
      <c r="C58" s="203"/>
      <c r="D58" s="203" t="s">
        <v>110</v>
      </c>
      <c r="E58" s="203" t="s">
        <v>111</v>
      </c>
      <c r="F58" s="203" t="s">
        <v>64</v>
      </c>
      <c r="G58" s="203" t="s">
        <v>65</v>
      </c>
      <c r="H58" s="90" t="s">
        <v>194</v>
      </c>
      <c r="I58" s="205" t="s">
        <v>180</v>
      </c>
      <c r="J58" s="188">
        <v>120000</v>
      </c>
      <c r="K58" s="81">
        <v>0</v>
      </c>
      <c r="L58" s="81">
        <v>0</v>
      </c>
      <c r="M58" s="81">
        <v>0</v>
      </c>
      <c r="N58" s="91">
        <v>16</v>
      </c>
      <c r="O58" s="92">
        <v>0</v>
      </c>
      <c r="P58" s="93">
        <f>N58+O58</f>
        <v>16</v>
      </c>
      <c r="Q58" s="82" t="str">
        <f>IFERROR(P58/M58,"-")</f>
        <v>-</v>
      </c>
      <c r="R58" s="81">
        <v>3</v>
      </c>
      <c r="S58" s="81">
        <v>4</v>
      </c>
      <c r="T58" s="82">
        <f>IFERROR(S58/(O58+P58),"-")</f>
        <v>0.25</v>
      </c>
      <c r="U58" s="182">
        <f>IFERROR(J58/SUM(P58:P59),"-")</f>
        <v>6666.6666666667</v>
      </c>
      <c r="V58" s="84">
        <v>4</v>
      </c>
      <c r="W58" s="82">
        <f>IF(P58=0,"-",V58/P58)</f>
        <v>0.25</v>
      </c>
      <c r="X58" s="186">
        <v>160000</v>
      </c>
      <c r="Y58" s="187">
        <f>IFERROR(X58/P58,"-")</f>
        <v>10000</v>
      </c>
      <c r="Z58" s="187">
        <f>IFERROR(X58/V58,"-")</f>
        <v>40000</v>
      </c>
      <c r="AA58" s="188">
        <f>SUM(X58:X59)-SUM(J58:J59)</f>
        <v>63000</v>
      </c>
      <c r="AB58" s="85">
        <f>SUM(X58:X59)/SUM(J58:J59)</f>
        <v>1.525</v>
      </c>
      <c r="AC58" s="79"/>
      <c r="AD58" s="94">
        <v>1</v>
      </c>
      <c r="AE58" s="95">
        <f>IF(P58=0,"",IF(AD58=0,"",(AD58/P58)))</f>
        <v>0.0625</v>
      </c>
      <c r="AF58" s="94"/>
      <c r="AG58" s="96">
        <f>IFERROR(AF58/AD58,"-")</f>
        <v>0</v>
      </c>
      <c r="AH58" s="97"/>
      <c r="AI58" s="98">
        <f>IFERROR(AH58/AD58,"-")</f>
        <v>0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4</v>
      </c>
      <c r="BF58" s="113">
        <f>IF(P58=0,"",IF(BE58=0,"",(BE58/P58)))</f>
        <v>0.25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4</v>
      </c>
      <c r="BO58" s="120">
        <f>IF(P58=0,"",IF(BN58=0,"",(BN58/P58)))</f>
        <v>0.25</v>
      </c>
      <c r="BP58" s="121">
        <v>2</v>
      </c>
      <c r="BQ58" s="122">
        <f>IFERROR(BP58/BN58,"-")</f>
        <v>0.5</v>
      </c>
      <c r="BR58" s="123">
        <v>18000</v>
      </c>
      <c r="BS58" s="124">
        <f>IFERROR(BR58/BN58,"-")</f>
        <v>4500</v>
      </c>
      <c r="BT58" s="125">
        <v>1</v>
      </c>
      <c r="BU58" s="125">
        <v>1</v>
      </c>
      <c r="BV58" s="125"/>
      <c r="BW58" s="126">
        <v>7</v>
      </c>
      <c r="BX58" s="127">
        <f>IF(P58=0,"",IF(BW58=0,"",(BW58/P58)))</f>
        <v>0.4375</v>
      </c>
      <c r="BY58" s="128">
        <v>2</v>
      </c>
      <c r="BZ58" s="129">
        <f>IFERROR(BY58/BW58,"-")</f>
        <v>0.28571428571429</v>
      </c>
      <c r="CA58" s="130">
        <v>142000</v>
      </c>
      <c r="CB58" s="131">
        <f>IFERROR(CA58/BW58,"-")</f>
        <v>20285.714285714</v>
      </c>
      <c r="CC58" s="132"/>
      <c r="CD58" s="132"/>
      <c r="CE58" s="132">
        <v>2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4</v>
      </c>
      <c r="CP58" s="141">
        <v>160000</v>
      </c>
      <c r="CQ58" s="141">
        <v>130000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/>
      <c r="B59" s="203" t="s">
        <v>197</v>
      </c>
      <c r="C59" s="203"/>
      <c r="D59" s="203" t="s">
        <v>110</v>
      </c>
      <c r="E59" s="203" t="s">
        <v>111</v>
      </c>
      <c r="F59" s="203" t="s">
        <v>76</v>
      </c>
      <c r="G59" s="203"/>
      <c r="H59" s="90"/>
      <c r="I59" s="90"/>
      <c r="J59" s="188"/>
      <c r="K59" s="81">
        <v>18</v>
      </c>
      <c r="L59" s="81">
        <v>13</v>
      </c>
      <c r="M59" s="81">
        <v>2</v>
      </c>
      <c r="N59" s="91">
        <v>2</v>
      </c>
      <c r="O59" s="92">
        <v>0</v>
      </c>
      <c r="P59" s="93">
        <f>N59+O59</f>
        <v>2</v>
      </c>
      <c r="Q59" s="82">
        <f>IFERROR(P59/M59,"-")</f>
        <v>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0.5</v>
      </c>
      <c r="X59" s="186">
        <v>23000</v>
      </c>
      <c r="Y59" s="187">
        <f>IFERROR(X59/P59,"-")</f>
        <v>11500</v>
      </c>
      <c r="Z59" s="187">
        <f>IFERROR(X59/V59,"-")</f>
        <v>23000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>
        <v>1</v>
      </c>
      <c r="BQ59" s="122">
        <f>IFERROR(BP59/BN59,"-")</f>
        <v>1</v>
      </c>
      <c r="BR59" s="123">
        <v>18000</v>
      </c>
      <c r="BS59" s="124">
        <f>IFERROR(BR59/BN59,"-")</f>
        <v>18000</v>
      </c>
      <c r="BT59" s="125"/>
      <c r="BU59" s="125"/>
      <c r="BV59" s="125">
        <v>1</v>
      </c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0.5</v>
      </c>
      <c r="CH59" s="135">
        <v>1</v>
      </c>
      <c r="CI59" s="136">
        <f>IFERROR(CH59/CF59,"-")</f>
        <v>1</v>
      </c>
      <c r="CJ59" s="137">
        <v>23000</v>
      </c>
      <c r="CK59" s="138">
        <f>IFERROR(CJ59/CF59,"-")</f>
        <v>23000</v>
      </c>
      <c r="CL59" s="139"/>
      <c r="CM59" s="139"/>
      <c r="CN59" s="139">
        <v>1</v>
      </c>
      <c r="CO59" s="140">
        <v>1</v>
      </c>
      <c r="CP59" s="141">
        <v>23000</v>
      </c>
      <c r="CQ59" s="141">
        <v>23000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0.025</v>
      </c>
      <c r="B60" s="203" t="s">
        <v>198</v>
      </c>
      <c r="C60" s="203"/>
      <c r="D60" s="203" t="s">
        <v>113</v>
      </c>
      <c r="E60" s="203" t="s">
        <v>114</v>
      </c>
      <c r="F60" s="203" t="s">
        <v>64</v>
      </c>
      <c r="G60" s="203" t="s">
        <v>65</v>
      </c>
      <c r="H60" s="90" t="s">
        <v>194</v>
      </c>
      <c r="I60" s="205" t="s">
        <v>199</v>
      </c>
      <c r="J60" s="188">
        <v>120000</v>
      </c>
      <c r="K60" s="81">
        <v>0</v>
      </c>
      <c r="L60" s="81">
        <v>0</v>
      </c>
      <c r="M60" s="81">
        <v>0</v>
      </c>
      <c r="N60" s="91">
        <v>5</v>
      </c>
      <c r="O60" s="92">
        <v>0</v>
      </c>
      <c r="P60" s="93">
        <f>N60+O60</f>
        <v>5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24000</v>
      </c>
      <c r="V60" s="84">
        <v>1</v>
      </c>
      <c r="W60" s="82">
        <f>IF(P60=0,"-",V60/P60)</f>
        <v>0.2</v>
      </c>
      <c r="X60" s="186">
        <v>3000</v>
      </c>
      <c r="Y60" s="187">
        <f>IFERROR(X60/P60,"-")</f>
        <v>600</v>
      </c>
      <c r="Z60" s="187">
        <f>IFERROR(X60/V60,"-")</f>
        <v>3000</v>
      </c>
      <c r="AA60" s="188">
        <f>SUM(X60:X61)-SUM(J60:J61)</f>
        <v>-117000</v>
      </c>
      <c r="AB60" s="85">
        <f>SUM(X60:X61)/SUM(J60:J61)</f>
        <v>0.025</v>
      </c>
      <c r="AC60" s="79"/>
      <c r="AD60" s="94">
        <v>1</v>
      </c>
      <c r="AE60" s="95">
        <f>IF(P60=0,"",IF(AD60=0,"",(AD60/P60)))</f>
        <v>0.2</v>
      </c>
      <c r="AF60" s="94"/>
      <c r="AG60" s="96">
        <f>IFERROR(AF60/AD60,"-")</f>
        <v>0</v>
      </c>
      <c r="AH60" s="97"/>
      <c r="AI60" s="98">
        <f>IFERROR(AH60/AD60,"-")</f>
        <v>0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3</v>
      </c>
      <c r="BO60" s="120">
        <f>IF(P60=0,"",IF(BN60=0,"",(BN60/P60)))</f>
        <v>0.6</v>
      </c>
      <c r="BP60" s="121">
        <v>1</v>
      </c>
      <c r="BQ60" s="122">
        <f>IFERROR(BP60/BN60,"-")</f>
        <v>0.33333333333333</v>
      </c>
      <c r="BR60" s="123">
        <v>3000</v>
      </c>
      <c r="BS60" s="124">
        <f>IFERROR(BR60/BN60,"-")</f>
        <v>1000</v>
      </c>
      <c r="BT60" s="125">
        <v>1</v>
      </c>
      <c r="BU60" s="125"/>
      <c r="BV60" s="125"/>
      <c r="BW60" s="126">
        <v>1</v>
      </c>
      <c r="BX60" s="127">
        <f>IF(P60=0,"",IF(BW60=0,"",(BW60/P60)))</f>
        <v>0.2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3000</v>
      </c>
      <c r="CQ60" s="141">
        <v>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200</v>
      </c>
      <c r="C61" s="203"/>
      <c r="D61" s="203" t="s">
        <v>113</v>
      </c>
      <c r="E61" s="203" t="s">
        <v>114</v>
      </c>
      <c r="F61" s="203" t="s">
        <v>76</v>
      </c>
      <c r="G61" s="203"/>
      <c r="H61" s="90"/>
      <c r="I61" s="90"/>
      <c r="J61" s="188"/>
      <c r="K61" s="81">
        <v>13</v>
      </c>
      <c r="L61" s="81">
        <v>10</v>
      </c>
      <c r="M61" s="81">
        <v>1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1.4533333333333</v>
      </c>
      <c r="B62" s="203" t="s">
        <v>201</v>
      </c>
      <c r="C62" s="203"/>
      <c r="D62" s="203" t="s">
        <v>62</v>
      </c>
      <c r="E62" s="203" t="s">
        <v>63</v>
      </c>
      <c r="F62" s="203" t="s">
        <v>64</v>
      </c>
      <c r="G62" s="203" t="s">
        <v>81</v>
      </c>
      <c r="H62" s="90" t="s">
        <v>202</v>
      </c>
      <c r="I62" s="204" t="s">
        <v>67</v>
      </c>
      <c r="J62" s="188">
        <v>150000</v>
      </c>
      <c r="K62" s="81">
        <v>0</v>
      </c>
      <c r="L62" s="81">
        <v>0</v>
      </c>
      <c r="M62" s="81">
        <v>0</v>
      </c>
      <c r="N62" s="91">
        <v>24</v>
      </c>
      <c r="O62" s="92">
        <v>0</v>
      </c>
      <c r="P62" s="93">
        <f>N62+O62</f>
        <v>24</v>
      </c>
      <c r="Q62" s="82" t="str">
        <f>IFERROR(P62/M62,"-")</f>
        <v>-</v>
      </c>
      <c r="R62" s="81">
        <v>2</v>
      </c>
      <c r="S62" s="81">
        <v>6</v>
      </c>
      <c r="T62" s="82">
        <f>IFERROR(S62/(O62+P62),"-")</f>
        <v>0.25</v>
      </c>
      <c r="U62" s="182">
        <f>IFERROR(J62/SUM(P62:P63),"-")</f>
        <v>5555.5555555556</v>
      </c>
      <c r="V62" s="84">
        <v>3</v>
      </c>
      <c r="W62" s="82">
        <f>IF(P62=0,"-",V62/P62)</f>
        <v>0.125</v>
      </c>
      <c r="X62" s="186">
        <v>218000</v>
      </c>
      <c r="Y62" s="187">
        <f>IFERROR(X62/P62,"-")</f>
        <v>9083.3333333333</v>
      </c>
      <c r="Z62" s="187">
        <f>IFERROR(X62/V62,"-")</f>
        <v>72666.666666667</v>
      </c>
      <c r="AA62" s="188">
        <f>SUM(X62:X63)-SUM(J62:J63)</f>
        <v>68000</v>
      </c>
      <c r="AB62" s="85">
        <f>SUM(X62:X63)/SUM(J62:J63)</f>
        <v>1.4533333333333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0.041666666666667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>
        <v>1</v>
      </c>
      <c r="AW62" s="107">
        <f>IF(P62=0,"",IF(AV62=0,"",(AV62/P62)))</f>
        <v>0.041666666666667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2</v>
      </c>
      <c r="BF62" s="113">
        <f>IF(P62=0,"",IF(BE62=0,"",(BE62/P62)))</f>
        <v>0.083333333333333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7</v>
      </c>
      <c r="BO62" s="120">
        <f>IF(P62=0,"",IF(BN62=0,"",(BN62/P62)))</f>
        <v>0.29166666666667</v>
      </c>
      <c r="BP62" s="121">
        <v>1</v>
      </c>
      <c r="BQ62" s="122">
        <f>IFERROR(BP62/BN62,"-")</f>
        <v>0.14285714285714</v>
      </c>
      <c r="BR62" s="123">
        <v>24000</v>
      </c>
      <c r="BS62" s="124">
        <f>IFERROR(BR62/BN62,"-")</f>
        <v>3428.5714285714</v>
      </c>
      <c r="BT62" s="125"/>
      <c r="BU62" s="125"/>
      <c r="BV62" s="125">
        <v>1</v>
      </c>
      <c r="BW62" s="126">
        <v>10</v>
      </c>
      <c r="BX62" s="127">
        <f>IF(P62=0,"",IF(BW62=0,"",(BW62/P62)))</f>
        <v>0.41666666666667</v>
      </c>
      <c r="BY62" s="128">
        <v>1</v>
      </c>
      <c r="BZ62" s="129">
        <f>IFERROR(BY62/BW62,"-")</f>
        <v>0.1</v>
      </c>
      <c r="CA62" s="130">
        <v>13000</v>
      </c>
      <c r="CB62" s="131">
        <f>IFERROR(CA62/BW62,"-")</f>
        <v>1300</v>
      </c>
      <c r="CC62" s="132"/>
      <c r="CD62" s="132">
        <v>1</v>
      </c>
      <c r="CE62" s="132"/>
      <c r="CF62" s="133">
        <v>3</v>
      </c>
      <c r="CG62" s="134">
        <f>IF(P62=0,"",IF(CF62=0,"",(CF62/P62)))</f>
        <v>0.125</v>
      </c>
      <c r="CH62" s="135">
        <v>1</v>
      </c>
      <c r="CI62" s="136">
        <f>IFERROR(CH62/CF62,"-")</f>
        <v>0.33333333333333</v>
      </c>
      <c r="CJ62" s="137">
        <v>181000</v>
      </c>
      <c r="CK62" s="138">
        <f>IFERROR(CJ62/CF62,"-")</f>
        <v>60333.333333333</v>
      </c>
      <c r="CL62" s="139"/>
      <c r="CM62" s="139"/>
      <c r="CN62" s="139">
        <v>1</v>
      </c>
      <c r="CO62" s="140">
        <v>3</v>
      </c>
      <c r="CP62" s="141">
        <v>218000</v>
      </c>
      <c r="CQ62" s="141">
        <v>181000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80"/>
      <c r="B63" s="203" t="s">
        <v>203</v>
      </c>
      <c r="C63" s="203"/>
      <c r="D63" s="203" t="s">
        <v>62</v>
      </c>
      <c r="E63" s="203" t="s">
        <v>63</v>
      </c>
      <c r="F63" s="203" t="s">
        <v>76</v>
      </c>
      <c r="G63" s="203"/>
      <c r="H63" s="90"/>
      <c r="I63" s="90"/>
      <c r="J63" s="188"/>
      <c r="K63" s="81">
        <v>21</v>
      </c>
      <c r="L63" s="81">
        <v>17</v>
      </c>
      <c r="M63" s="81">
        <v>2</v>
      </c>
      <c r="N63" s="91">
        <v>3</v>
      </c>
      <c r="O63" s="92">
        <v>0</v>
      </c>
      <c r="P63" s="93">
        <f>N63+O63</f>
        <v>3</v>
      </c>
      <c r="Q63" s="82">
        <f>IFERROR(P63/M63,"-")</f>
        <v>1.5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0.33333333333333</v>
      </c>
      <c r="BP63" s="121">
        <v>1</v>
      </c>
      <c r="BQ63" s="122">
        <f>IFERROR(BP63/BN63,"-")</f>
        <v>1</v>
      </c>
      <c r="BR63" s="123">
        <v>11500</v>
      </c>
      <c r="BS63" s="124">
        <f>IFERROR(BR63/BN63,"-")</f>
        <v>11500</v>
      </c>
      <c r="BT63" s="125"/>
      <c r="BU63" s="125"/>
      <c r="BV63" s="125">
        <v>1</v>
      </c>
      <c r="BW63" s="126">
        <v>1</v>
      </c>
      <c r="BX63" s="127">
        <f>IF(P63=0,"",IF(BW63=0,"",(BW63/P63)))</f>
        <v>0.33333333333333</v>
      </c>
      <c r="BY63" s="128">
        <v>1</v>
      </c>
      <c r="BZ63" s="129">
        <f>IFERROR(BY63/BW63,"-")</f>
        <v>1</v>
      </c>
      <c r="CA63" s="130">
        <v>61000</v>
      </c>
      <c r="CB63" s="131">
        <f>IFERROR(CA63/BW63,"-")</f>
        <v>61000</v>
      </c>
      <c r="CC63" s="132"/>
      <c r="CD63" s="132"/>
      <c r="CE63" s="132">
        <v>1</v>
      </c>
      <c r="CF63" s="133">
        <v>1</v>
      </c>
      <c r="CG63" s="134">
        <f>IF(P63=0,"",IF(CF63=0,"",(CF63/P63)))</f>
        <v>0.33333333333333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>
        <v>61000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0.08</v>
      </c>
      <c r="B64" s="203" t="s">
        <v>204</v>
      </c>
      <c r="C64" s="203"/>
      <c r="D64" s="203" t="s">
        <v>205</v>
      </c>
      <c r="E64" s="203" t="s">
        <v>120</v>
      </c>
      <c r="F64" s="203" t="s">
        <v>64</v>
      </c>
      <c r="G64" s="203" t="s">
        <v>81</v>
      </c>
      <c r="H64" s="90" t="s">
        <v>202</v>
      </c>
      <c r="I64" s="90" t="s">
        <v>187</v>
      </c>
      <c r="J64" s="188">
        <v>150000</v>
      </c>
      <c r="K64" s="81">
        <v>0</v>
      </c>
      <c r="L64" s="81">
        <v>0</v>
      </c>
      <c r="M64" s="81">
        <v>0</v>
      </c>
      <c r="N64" s="91">
        <v>8</v>
      </c>
      <c r="O64" s="92">
        <v>0</v>
      </c>
      <c r="P64" s="93">
        <f>N64+O64</f>
        <v>8</v>
      </c>
      <c r="Q64" s="82" t="str">
        <f>IFERROR(P64/M64,"-")</f>
        <v>-</v>
      </c>
      <c r="R64" s="81">
        <v>0</v>
      </c>
      <c r="S64" s="81">
        <v>3</v>
      </c>
      <c r="T64" s="82">
        <f>IFERROR(S64/(O64+P64),"-")</f>
        <v>0.375</v>
      </c>
      <c r="U64" s="182">
        <f>IFERROR(J64/SUM(P64:P65),"-")</f>
        <v>16666.666666667</v>
      </c>
      <c r="V64" s="84">
        <v>2</v>
      </c>
      <c r="W64" s="82">
        <f>IF(P64=0,"-",V64/P64)</f>
        <v>0.25</v>
      </c>
      <c r="X64" s="186">
        <v>12000</v>
      </c>
      <c r="Y64" s="187">
        <f>IFERROR(X64/P64,"-")</f>
        <v>1500</v>
      </c>
      <c r="Z64" s="187">
        <f>IFERROR(X64/V64,"-")</f>
        <v>6000</v>
      </c>
      <c r="AA64" s="188">
        <f>SUM(X64:X65)-SUM(J64:J65)</f>
        <v>-138000</v>
      </c>
      <c r="AB64" s="85">
        <f>SUM(X64:X65)/SUM(J64:J65)</f>
        <v>0.08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0.125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0.25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4</v>
      </c>
      <c r="BX64" s="127">
        <f>IF(P64=0,"",IF(BW64=0,"",(BW64/P64)))</f>
        <v>0.5</v>
      </c>
      <c r="BY64" s="128">
        <v>1</v>
      </c>
      <c r="BZ64" s="129">
        <f>IFERROR(BY64/BW64,"-")</f>
        <v>0.25</v>
      </c>
      <c r="CA64" s="130">
        <v>6000</v>
      </c>
      <c r="CB64" s="131">
        <f>IFERROR(CA64/BW64,"-")</f>
        <v>1500</v>
      </c>
      <c r="CC64" s="132"/>
      <c r="CD64" s="132">
        <v>1</v>
      </c>
      <c r="CE64" s="132"/>
      <c r="CF64" s="133">
        <v>1</v>
      </c>
      <c r="CG64" s="134">
        <f>IF(P64=0,"",IF(CF64=0,"",(CF64/P64)))</f>
        <v>0.125</v>
      </c>
      <c r="CH64" s="135">
        <v>1</v>
      </c>
      <c r="CI64" s="136">
        <f>IFERROR(CH64/CF64,"-")</f>
        <v>1</v>
      </c>
      <c r="CJ64" s="137">
        <v>6000</v>
      </c>
      <c r="CK64" s="138">
        <f>IFERROR(CJ64/CF64,"-")</f>
        <v>6000</v>
      </c>
      <c r="CL64" s="139"/>
      <c r="CM64" s="139">
        <v>1</v>
      </c>
      <c r="CN64" s="139"/>
      <c r="CO64" s="140">
        <v>2</v>
      </c>
      <c r="CP64" s="141">
        <v>12000</v>
      </c>
      <c r="CQ64" s="141">
        <v>6000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206</v>
      </c>
      <c r="C65" s="203"/>
      <c r="D65" s="203" t="s">
        <v>205</v>
      </c>
      <c r="E65" s="203" t="s">
        <v>120</v>
      </c>
      <c r="F65" s="203" t="s">
        <v>76</v>
      </c>
      <c r="G65" s="203"/>
      <c r="H65" s="90"/>
      <c r="I65" s="90"/>
      <c r="J65" s="188"/>
      <c r="K65" s="81">
        <v>11</v>
      </c>
      <c r="L65" s="81">
        <v>9</v>
      </c>
      <c r="M65" s="81">
        <v>2</v>
      </c>
      <c r="N65" s="91">
        <v>1</v>
      </c>
      <c r="O65" s="92">
        <v>0</v>
      </c>
      <c r="P65" s="93">
        <f>N65+O65</f>
        <v>1</v>
      </c>
      <c r="Q65" s="82">
        <f>IFERROR(P65/M65,"-")</f>
        <v>0.5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1</v>
      </c>
      <c r="BY65" s="128">
        <v>1</v>
      </c>
      <c r="BZ65" s="129">
        <f>IFERROR(BY65/BW65,"-")</f>
        <v>1</v>
      </c>
      <c r="CA65" s="130">
        <v>20000</v>
      </c>
      <c r="CB65" s="131">
        <f>IFERROR(CA65/BW65,"-")</f>
        <v>20000</v>
      </c>
      <c r="CC65" s="132"/>
      <c r="CD65" s="132"/>
      <c r="CE65" s="132">
        <v>1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>
        <v>20000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207</v>
      </c>
      <c r="C66" s="203"/>
      <c r="D66" s="203" t="s">
        <v>62</v>
      </c>
      <c r="E66" s="203" t="s">
        <v>63</v>
      </c>
      <c r="F66" s="203" t="s">
        <v>64</v>
      </c>
      <c r="G66" s="203" t="s">
        <v>96</v>
      </c>
      <c r="H66" s="90" t="s">
        <v>202</v>
      </c>
      <c r="I66" s="90" t="s">
        <v>187</v>
      </c>
      <c r="J66" s="188">
        <v>150000</v>
      </c>
      <c r="K66" s="81">
        <v>0</v>
      </c>
      <c r="L66" s="81">
        <v>0</v>
      </c>
      <c r="M66" s="81">
        <v>0</v>
      </c>
      <c r="N66" s="91">
        <v>14</v>
      </c>
      <c r="O66" s="92">
        <v>0</v>
      </c>
      <c r="P66" s="93">
        <f>N66+O66</f>
        <v>14</v>
      </c>
      <c r="Q66" s="82" t="str">
        <f>IFERROR(P66/M66,"-")</f>
        <v>-</v>
      </c>
      <c r="R66" s="81">
        <v>1</v>
      </c>
      <c r="S66" s="81">
        <v>0</v>
      </c>
      <c r="T66" s="82">
        <f>IFERROR(S66/(O66+P66),"-")</f>
        <v>0</v>
      </c>
      <c r="U66" s="182">
        <f>IFERROR(J66/SUM(P66:P67),"-")</f>
        <v>10714.285714286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-150000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2</v>
      </c>
      <c r="AN66" s="101">
        <f>IF(P66=0,"",IF(AM66=0,"",(AM66/P66)))</f>
        <v>0.14285714285714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6</v>
      </c>
      <c r="BO66" s="120">
        <f>IF(P66=0,"",IF(BN66=0,"",(BN66/P66)))</f>
        <v>0.42857142857143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6</v>
      </c>
      <c r="BX66" s="127">
        <f>IF(P66=0,"",IF(BW66=0,"",(BW66/P66)))</f>
        <v>0.42857142857143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208</v>
      </c>
      <c r="C67" s="203"/>
      <c r="D67" s="203" t="s">
        <v>62</v>
      </c>
      <c r="E67" s="203" t="s">
        <v>63</v>
      </c>
      <c r="F67" s="203" t="s">
        <v>76</v>
      </c>
      <c r="G67" s="203"/>
      <c r="H67" s="90"/>
      <c r="I67" s="90"/>
      <c r="J67" s="188"/>
      <c r="K67" s="81">
        <v>32</v>
      </c>
      <c r="L67" s="81">
        <v>21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0.77333333333333</v>
      </c>
      <c r="B68" s="203" t="s">
        <v>209</v>
      </c>
      <c r="C68" s="203"/>
      <c r="D68" s="203" t="s">
        <v>205</v>
      </c>
      <c r="E68" s="203" t="s">
        <v>120</v>
      </c>
      <c r="F68" s="203" t="s">
        <v>64</v>
      </c>
      <c r="G68" s="203" t="s">
        <v>96</v>
      </c>
      <c r="H68" s="90" t="s">
        <v>202</v>
      </c>
      <c r="I68" s="90" t="s">
        <v>210</v>
      </c>
      <c r="J68" s="188">
        <v>150000</v>
      </c>
      <c r="K68" s="81">
        <v>0</v>
      </c>
      <c r="L68" s="81">
        <v>0</v>
      </c>
      <c r="M68" s="81">
        <v>0</v>
      </c>
      <c r="N68" s="91">
        <v>10</v>
      </c>
      <c r="O68" s="92">
        <v>0</v>
      </c>
      <c r="P68" s="93">
        <f>N68+O68</f>
        <v>10</v>
      </c>
      <c r="Q68" s="82" t="str">
        <f>IFERROR(P68/M68,"-")</f>
        <v>-</v>
      </c>
      <c r="R68" s="81">
        <v>1</v>
      </c>
      <c r="S68" s="81">
        <v>1</v>
      </c>
      <c r="T68" s="82">
        <f>IFERROR(S68/(O68+P68),"-")</f>
        <v>0.1</v>
      </c>
      <c r="U68" s="182">
        <f>IFERROR(J68/SUM(P68:P69),"-")</f>
        <v>12500</v>
      </c>
      <c r="V68" s="84">
        <v>3</v>
      </c>
      <c r="W68" s="82">
        <f>IF(P68=0,"-",V68/P68)</f>
        <v>0.3</v>
      </c>
      <c r="X68" s="186">
        <v>116000</v>
      </c>
      <c r="Y68" s="187">
        <f>IFERROR(X68/P68,"-")</f>
        <v>11600</v>
      </c>
      <c r="Z68" s="187">
        <f>IFERROR(X68/V68,"-")</f>
        <v>38666.666666667</v>
      </c>
      <c r="AA68" s="188">
        <f>SUM(X68:X69)-SUM(J68:J69)</f>
        <v>-34000</v>
      </c>
      <c r="AB68" s="85">
        <f>SUM(X68:X69)/SUM(J68:J69)</f>
        <v>0.77333333333333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2</v>
      </c>
      <c r="BF68" s="113">
        <f>IF(P68=0,"",IF(BE68=0,"",(BE68/P68)))</f>
        <v>0.2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2</v>
      </c>
      <c r="BO68" s="120">
        <f>IF(P68=0,"",IF(BN68=0,"",(BN68/P68)))</f>
        <v>0.2</v>
      </c>
      <c r="BP68" s="121">
        <v>1</v>
      </c>
      <c r="BQ68" s="122">
        <f>IFERROR(BP68/BN68,"-")</f>
        <v>0.5</v>
      </c>
      <c r="BR68" s="123">
        <v>3000</v>
      </c>
      <c r="BS68" s="124">
        <f>IFERROR(BR68/BN68,"-")</f>
        <v>1500</v>
      </c>
      <c r="BT68" s="125">
        <v>1</v>
      </c>
      <c r="BU68" s="125"/>
      <c r="BV68" s="125"/>
      <c r="BW68" s="126">
        <v>4</v>
      </c>
      <c r="BX68" s="127">
        <f>IF(P68=0,"",IF(BW68=0,"",(BW68/P68)))</f>
        <v>0.4</v>
      </c>
      <c r="BY68" s="128">
        <v>2</v>
      </c>
      <c r="BZ68" s="129">
        <f>IFERROR(BY68/BW68,"-")</f>
        <v>0.5</v>
      </c>
      <c r="CA68" s="130">
        <v>113000</v>
      </c>
      <c r="CB68" s="131">
        <f>IFERROR(CA68/BW68,"-")</f>
        <v>28250</v>
      </c>
      <c r="CC68" s="132">
        <v>1</v>
      </c>
      <c r="CD68" s="132"/>
      <c r="CE68" s="132">
        <v>1</v>
      </c>
      <c r="CF68" s="133">
        <v>2</v>
      </c>
      <c r="CG68" s="134">
        <f>IF(P68=0,"",IF(CF68=0,"",(CF68/P68)))</f>
        <v>0.2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3</v>
      </c>
      <c r="CP68" s="141">
        <v>116000</v>
      </c>
      <c r="CQ68" s="141">
        <v>110000</v>
      </c>
      <c r="CR68" s="141"/>
      <c r="CS68" s="142" t="str">
        <f>IF(AND(CQ68=0,CR68=0),"",IF(AND(CQ68&lt;=100000,CR68&lt;=100000),"",IF(CQ68/CP68&gt;0.7,"男高",IF(CR68/CP68&gt;0.7,"女高",""))))</f>
        <v>男高</v>
      </c>
    </row>
    <row r="69" spans="1:98">
      <c r="A69" s="80"/>
      <c r="B69" s="203" t="s">
        <v>211</v>
      </c>
      <c r="C69" s="203"/>
      <c r="D69" s="203" t="s">
        <v>205</v>
      </c>
      <c r="E69" s="203" t="s">
        <v>120</v>
      </c>
      <c r="F69" s="203" t="s">
        <v>76</v>
      </c>
      <c r="G69" s="203"/>
      <c r="H69" s="90"/>
      <c r="I69" s="90"/>
      <c r="J69" s="188"/>
      <c r="K69" s="81">
        <v>11</v>
      </c>
      <c r="L69" s="81">
        <v>9</v>
      </c>
      <c r="M69" s="81">
        <v>1</v>
      </c>
      <c r="N69" s="91">
        <v>2</v>
      </c>
      <c r="O69" s="92">
        <v>0</v>
      </c>
      <c r="P69" s="93">
        <f>N69+O69</f>
        <v>2</v>
      </c>
      <c r="Q69" s="82">
        <f>IFERROR(P69/M69,"-")</f>
        <v>2</v>
      </c>
      <c r="R69" s="81">
        <v>1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0.5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>
        <v>1</v>
      </c>
      <c r="CG69" s="134">
        <f>IF(P69=0,"",IF(CF69=0,"",(CF69/P69)))</f>
        <v>0.5</v>
      </c>
      <c r="CH69" s="135">
        <v>1</v>
      </c>
      <c r="CI69" s="136">
        <f>IFERROR(CH69/CF69,"-")</f>
        <v>1</v>
      </c>
      <c r="CJ69" s="137">
        <v>155000</v>
      </c>
      <c r="CK69" s="138">
        <f>IFERROR(CJ69/CF69,"-")</f>
        <v>155000</v>
      </c>
      <c r="CL69" s="139"/>
      <c r="CM69" s="139"/>
      <c r="CN69" s="139">
        <v>1</v>
      </c>
      <c r="CO69" s="140">
        <v>0</v>
      </c>
      <c r="CP69" s="141">
        <v>0</v>
      </c>
      <c r="CQ69" s="141">
        <v>155000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0.023076923076923</v>
      </c>
      <c r="B70" s="203" t="s">
        <v>212</v>
      </c>
      <c r="C70" s="203"/>
      <c r="D70" s="203" t="s">
        <v>116</v>
      </c>
      <c r="E70" s="203" t="s">
        <v>213</v>
      </c>
      <c r="F70" s="203" t="s">
        <v>64</v>
      </c>
      <c r="G70" s="203" t="s">
        <v>138</v>
      </c>
      <c r="H70" s="90" t="s">
        <v>194</v>
      </c>
      <c r="I70" s="205" t="s">
        <v>167</v>
      </c>
      <c r="J70" s="188">
        <v>130000</v>
      </c>
      <c r="K70" s="81">
        <v>0</v>
      </c>
      <c r="L70" s="81">
        <v>0</v>
      </c>
      <c r="M70" s="81">
        <v>0</v>
      </c>
      <c r="N70" s="91">
        <v>8</v>
      </c>
      <c r="O70" s="92">
        <v>0</v>
      </c>
      <c r="P70" s="93">
        <f>N70+O70</f>
        <v>8</v>
      </c>
      <c r="Q70" s="82" t="str">
        <f>IFERROR(P70/M70,"-")</f>
        <v>-</v>
      </c>
      <c r="R70" s="81">
        <v>0</v>
      </c>
      <c r="S70" s="81">
        <v>2</v>
      </c>
      <c r="T70" s="82">
        <f>IFERROR(S70/(O70+P70),"-")</f>
        <v>0.25</v>
      </c>
      <c r="U70" s="182">
        <f>IFERROR(J70/SUM(P70:P71),"-")</f>
        <v>14444.444444444</v>
      </c>
      <c r="V70" s="84">
        <v>1</v>
      </c>
      <c r="W70" s="82">
        <f>IF(P70=0,"-",V70/P70)</f>
        <v>0.125</v>
      </c>
      <c r="X70" s="186">
        <v>3000</v>
      </c>
      <c r="Y70" s="187">
        <f>IFERROR(X70/P70,"-")</f>
        <v>375</v>
      </c>
      <c r="Z70" s="187">
        <f>IFERROR(X70/V70,"-")</f>
        <v>3000</v>
      </c>
      <c r="AA70" s="188">
        <f>SUM(X70:X71)-SUM(J70:J71)</f>
        <v>-127000</v>
      </c>
      <c r="AB70" s="85">
        <f>SUM(X70:X71)/SUM(J70:J71)</f>
        <v>0.023076923076923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2</v>
      </c>
      <c r="BF70" s="113">
        <f>IF(P70=0,"",IF(BE70=0,"",(BE70/P70)))</f>
        <v>0.25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4</v>
      </c>
      <c r="BO70" s="120">
        <f>IF(P70=0,"",IF(BN70=0,"",(BN70/P70)))</f>
        <v>0.5</v>
      </c>
      <c r="BP70" s="121">
        <v>1</v>
      </c>
      <c r="BQ70" s="122">
        <f>IFERROR(BP70/BN70,"-")</f>
        <v>0.25</v>
      </c>
      <c r="BR70" s="123">
        <v>3000</v>
      </c>
      <c r="BS70" s="124">
        <f>IFERROR(BR70/BN70,"-")</f>
        <v>750</v>
      </c>
      <c r="BT70" s="125">
        <v>1</v>
      </c>
      <c r="BU70" s="125"/>
      <c r="BV70" s="125"/>
      <c r="BW70" s="126">
        <v>1</v>
      </c>
      <c r="BX70" s="127">
        <f>IF(P70=0,"",IF(BW70=0,"",(BW70/P70)))</f>
        <v>0.125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1</v>
      </c>
      <c r="CG70" s="134">
        <f>IF(P70=0,"",IF(CF70=0,"",(CF70/P70)))</f>
        <v>0.125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1</v>
      </c>
      <c r="CP70" s="141">
        <v>3000</v>
      </c>
      <c r="CQ70" s="141">
        <v>3000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214</v>
      </c>
      <c r="C71" s="203"/>
      <c r="D71" s="203" t="s">
        <v>116</v>
      </c>
      <c r="E71" s="203" t="s">
        <v>213</v>
      </c>
      <c r="F71" s="203" t="s">
        <v>76</v>
      </c>
      <c r="G71" s="203"/>
      <c r="H71" s="90"/>
      <c r="I71" s="90"/>
      <c r="J71" s="188"/>
      <c r="K71" s="81">
        <v>14</v>
      </c>
      <c r="L71" s="81">
        <v>11</v>
      </c>
      <c r="M71" s="81">
        <v>5</v>
      </c>
      <c r="N71" s="91">
        <v>1</v>
      </c>
      <c r="O71" s="92">
        <v>0</v>
      </c>
      <c r="P71" s="93">
        <f>N71+O71</f>
        <v>1</v>
      </c>
      <c r="Q71" s="82">
        <f>IFERROR(P71/M71,"-")</f>
        <v>0.2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1</v>
      </c>
      <c r="BX71" s="127">
        <f>IF(P71=0,"",IF(BW71=0,"",(BW71/P71)))</f>
        <v>1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0.2375</v>
      </c>
      <c r="B72" s="203" t="s">
        <v>215</v>
      </c>
      <c r="C72" s="203"/>
      <c r="D72" s="203"/>
      <c r="E72" s="203"/>
      <c r="F72" s="203" t="s">
        <v>64</v>
      </c>
      <c r="G72" s="203" t="s">
        <v>216</v>
      </c>
      <c r="H72" s="90" t="s">
        <v>217</v>
      </c>
      <c r="I72" s="90" t="s">
        <v>218</v>
      </c>
      <c r="J72" s="188">
        <v>80000</v>
      </c>
      <c r="K72" s="81">
        <v>0</v>
      </c>
      <c r="L72" s="81">
        <v>0</v>
      </c>
      <c r="M72" s="81">
        <v>0</v>
      </c>
      <c r="N72" s="91">
        <v>11</v>
      </c>
      <c r="O72" s="92">
        <v>0</v>
      </c>
      <c r="P72" s="93">
        <f>N72+O72</f>
        <v>11</v>
      </c>
      <c r="Q72" s="82" t="str">
        <f>IFERROR(P72/M72,"-")</f>
        <v>-</v>
      </c>
      <c r="R72" s="81">
        <v>1</v>
      </c>
      <c r="S72" s="81">
        <v>1</v>
      </c>
      <c r="T72" s="82">
        <f>IFERROR(S72/(O72+P72),"-")</f>
        <v>0.090909090909091</v>
      </c>
      <c r="U72" s="182">
        <f>IFERROR(J72/SUM(P72:P73),"-")</f>
        <v>6153.8461538462</v>
      </c>
      <c r="V72" s="84">
        <v>1</v>
      </c>
      <c r="W72" s="82">
        <f>IF(P72=0,"-",V72/P72)</f>
        <v>0.090909090909091</v>
      </c>
      <c r="X72" s="186">
        <v>16000</v>
      </c>
      <c r="Y72" s="187">
        <f>IFERROR(X72/P72,"-")</f>
        <v>1454.5454545455</v>
      </c>
      <c r="Z72" s="187">
        <f>IFERROR(X72/V72,"-")</f>
        <v>16000</v>
      </c>
      <c r="AA72" s="188">
        <f>SUM(X72:X73)-SUM(J72:J73)</f>
        <v>-61000</v>
      </c>
      <c r="AB72" s="85">
        <f>SUM(X72:X73)/SUM(J72:J73)</f>
        <v>0.2375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3</v>
      </c>
      <c r="BO72" s="120">
        <f>IF(P72=0,"",IF(BN72=0,"",(BN72/P72)))</f>
        <v>0.27272727272727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8</v>
      </c>
      <c r="BX72" s="127">
        <f>IF(P72=0,"",IF(BW72=0,"",(BW72/P72)))</f>
        <v>0.72727272727273</v>
      </c>
      <c r="BY72" s="128">
        <v>1</v>
      </c>
      <c r="BZ72" s="129">
        <f>IFERROR(BY72/BW72,"-")</f>
        <v>0.125</v>
      </c>
      <c r="CA72" s="130">
        <v>16000</v>
      </c>
      <c r="CB72" s="131">
        <f>IFERROR(CA72/BW72,"-")</f>
        <v>2000</v>
      </c>
      <c r="CC72" s="132"/>
      <c r="CD72" s="132"/>
      <c r="CE72" s="132">
        <v>1</v>
      </c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16000</v>
      </c>
      <c r="CQ72" s="141">
        <v>16000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219</v>
      </c>
      <c r="C73" s="203"/>
      <c r="D73" s="203"/>
      <c r="E73" s="203"/>
      <c r="F73" s="203" t="s">
        <v>76</v>
      </c>
      <c r="G73" s="203"/>
      <c r="H73" s="90"/>
      <c r="I73" s="90"/>
      <c r="J73" s="188"/>
      <c r="K73" s="81">
        <v>8</v>
      </c>
      <c r="L73" s="81">
        <v>7</v>
      </c>
      <c r="M73" s="81">
        <v>7</v>
      </c>
      <c r="N73" s="91">
        <v>2</v>
      </c>
      <c r="O73" s="92">
        <v>0</v>
      </c>
      <c r="P73" s="93">
        <f>N73+O73</f>
        <v>2</v>
      </c>
      <c r="Q73" s="82">
        <f>IFERROR(P73/M73,"-")</f>
        <v>0.28571428571429</v>
      </c>
      <c r="R73" s="81">
        <v>0</v>
      </c>
      <c r="S73" s="81">
        <v>1</v>
      </c>
      <c r="T73" s="82">
        <f>IFERROR(S73/(O73+P73),"-")</f>
        <v>0.5</v>
      </c>
      <c r="U73" s="182"/>
      <c r="V73" s="84">
        <v>1</v>
      </c>
      <c r="W73" s="82">
        <f>IF(P73=0,"-",V73/P73)</f>
        <v>0.5</v>
      </c>
      <c r="X73" s="186">
        <v>3000</v>
      </c>
      <c r="Y73" s="187">
        <f>IFERROR(X73/P73,"-")</f>
        <v>1500</v>
      </c>
      <c r="Z73" s="187">
        <f>IFERROR(X73/V73,"-")</f>
        <v>3000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>
        <v>1</v>
      </c>
      <c r="CG73" s="134">
        <f>IF(P73=0,"",IF(CF73=0,"",(CF73/P73)))</f>
        <v>0.5</v>
      </c>
      <c r="CH73" s="135">
        <v>1</v>
      </c>
      <c r="CI73" s="136">
        <f>IFERROR(CH73/CF73,"-")</f>
        <v>1</v>
      </c>
      <c r="CJ73" s="137">
        <v>3000</v>
      </c>
      <c r="CK73" s="138">
        <f>IFERROR(CJ73/CF73,"-")</f>
        <v>3000</v>
      </c>
      <c r="CL73" s="139">
        <v>1</v>
      </c>
      <c r="CM73" s="139"/>
      <c r="CN73" s="139"/>
      <c r="CO73" s="140">
        <v>1</v>
      </c>
      <c r="CP73" s="141">
        <v>3000</v>
      </c>
      <c r="CQ73" s="141">
        <v>3000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20.4</v>
      </c>
      <c r="B74" s="203" t="s">
        <v>220</v>
      </c>
      <c r="C74" s="203"/>
      <c r="D74" s="203" t="s">
        <v>221</v>
      </c>
      <c r="E74" s="203" t="s">
        <v>222</v>
      </c>
      <c r="F74" s="203" t="s">
        <v>64</v>
      </c>
      <c r="G74" s="203" t="s">
        <v>106</v>
      </c>
      <c r="H74" s="90" t="s">
        <v>223</v>
      </c>
      <c r="I74" s="205" t="s">
        <v>153</v>
      </c>
      <c r="J74" s="188">
        <v>100000</v>
      </c>
      <c r="K74" s="81">
        <v>0</v>
      </c>
      <c r="L74" s="81">
        <v>0</v>
      </c>
      <c r="M74" s="81">
        <v>0</v>
      </c>
      <c r="N74" s="91">
        <v>7</v>
      </c>
      <c r="O74" s="92">
        <v>0</v>
      </c>
      <c r="P74" s="93">
        <f>N74+O74</f>
        <v>7</v>
      </c>
      <c r="Q74" s="82" t="str">
        <f>IFERROR(P74/M74,"-")</f>
        <v>-</v>
      </c>
      <c r="R74" s="81">
        <v>0</v>
      </c>
      <c r="S74" s="81">
        <v>1</v>
      </c>
      <c r="T74" s="82">
        <f>IFERROR(S74/(O74+P74),"-")</f>
        <v>0.14285714285714</v>
      </c>
      <c r="U74" s="182">
        <f>IFERROR(J74/SUM(P74:P79),"-")</f>
        <v>4000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SUM(X74:X79)-SUM(J74:J79)</f>
        <v>1940000</v>
      </c>
      <c r="AB74" s="85">
        <f>SUM(X74:X79)/SUM(J74:J79)</f>
        <v>20.4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1</v>
      </c>
      <c r="AN74" s="101">
        <f>IF(P74=0,"",IF(AM74=0,"",(AM74/P74)))</f>
        <v>0.14285714285714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2</v>
      </c>
      <c r="BO74" s="120">
        <f>IF(P74=0,"",IF(BN74=0,"",(BN74/P74)))</f>
        <v>0.28571428571429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4</v>
      </c>
      <c r="BX74" s="127">
        <f>IF(P74=0,"",IF(BW74=0,"",(BW74/P74)))</f>
        <v>0.57142857142857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224</v>
      </c>
      <c r="C75" s="203"/>
      <c r="D75" s="203" t="s">
        <v>225</v>
      </c>
      <c r="E75" s="203" t="s">
        <v>226</v>
      </c>
      <c r="F75" s="203" t="s">
        <v>64</v>
      </c>
      <c r="G75" s="203" t="s">
        <v>106</v>
      </c>
      <c r="H75" s="90" t="s">
        <v>223</v>
      </c>
      <c r="I75" s="205" t="s">
        <v>167</v>
      </c>
      <c r="J75" s="188"/>
      <c r="K75" s="81">
        <v>0</v>
      </c>
      <c r="L75" s="81">
        <v>0</v>
      </c>
      <c r="M75" s="81">
        <v>0</v>
      </c>
      <c r="N75" s="91">
        <v>3</v>
      </c>
      <c r="O75" s="92">
        <v>0</v>
      </c>
      <c r="P75" s="93">
        <f>N75+O75</f>
        <v>3</v>
      </c>
      <c r="Q75" s="82" t="str">
        <f>IFERROR(P75/M75,"-")</f>
        <v>-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2</v>
      </c>
      <c r="BO75" s="120">
        <f>IF(P75=0,"",IF(BN75=0,"",(BN75/P75)))</f>
        <v>0.66666666666667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1</v>
      </c>
      <c r="BX75" s="127">
        <f>IF(P75=0,"",IF(BW75=0,"",(BW75/P75)))</f>
        <v>0.33333333333333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227</v>
      </c>
      <c r="C76" s="203"/>
      <c r="D76" s="203" t="s">
        <v>228</v>
      </c>
      <c r="E76" s="203" t="s">
        <v>229</v>
      </c>
      <c r="F76" s="203" t="s">
        <v>64</v>
      </c>
      <c r="G76" s="203" t="s">
        <v>106</v>
      </c>
      <c r="H76" s="90" t="s">
        <v>223</v>
      </c>
      <c r="I76" s="205" t="s">
        <v>180</v>
      </c>
      <c r="J76" s="188"/>
      <c r="K76" s="81">
        <v>0</v>
      </c>
      <c r="L76" s="81">
        <v>0</v>
      </c>
      <c r="M76" s="81">
        <v>0</v>
      </c>
      <c r="N76" s="91">
        <v>4</v>
      </c>
      <c r="O76" s="92">
        <v>0</v>
      </c>
      <c r="P76" s="93">
        <f>N76+O76</f>
        <v>4</v>
      </c>
      <c r="Q76" s="82" t="str">
        <f>IFERROR(P76/M76,"-")</f>
        <v>-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0.25</v>
      </c>
      <c r="X76" s="186">
        <v>10000</v>
      </c>
      <c r="Y76" s="187">
        <f>IFERROR(X76/P76,"-")</f>
        <v>2500</v>
      </c>
      <c r="Z76" s="187">
        <f>IFERROR(X76/V76,"-")</f>
        <v>10000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2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0.25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>
        <v>1</v>
      </c>
      <c r="CG76" s="134">
        <f>IF(P76=0,"",IF(CF76=0,"",(CF76/P76)))</f>
        <v>0.25</v>
      </c>
      <c r="CH76" s="135">
        <v>1</v>
      </c>
      <c r="CI76" s="136">
        <f>IFERROR(CH76/CF76,"-")</f>
        <v>1</v>
      </c>
      <c r="CJ76" s="137">
        <v>10000</v>
      </c>
      <c r="CK76" s="138">
        <f>IFERROR(CJ76/CF76,"-")</f>
        <v>10000</v>
      </c>
      <c r="CL76" s="139">
        <v>1</v>
      </c>
      <c r="CM76" s="139"/>
      <c r="CN76" s="139"/>
      <c r="CO76" s="140">
        <v>1</v>
      </c>
      <c r="CP76" s="141">
        <v>10000</v>
      </c>
      <c r="CQ76" s="141">
        <v>10000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230</v>
      </c>
      <c r="C77" s="203"/>
      <c r="D77" s="203" t="s">
        <v>231</v>
      </c>
      <c r="E77" s="203" t="s">
        <v>232</v>
      </c>
      <c r="F77" s="203" t="s">
        <v>64</v>
      </c>
      <c r="G77" s="203" t="s">
        <v>106</v>
      </c>
      <c r="H77" s="90" t="s">
        <v>223</v>
      </c>
      <c r="I77" s="205" t="s">
        <v>190</v>
      </c>
      <c r="J77" s="188"/>
      <c r="K77" s="81">
        <v>0</v>
      </c>
      <c r="L77" s="81">
        <v>0</v>
      </c>
      <c r="M77" s="81">
        <v>0</v>
      </c>
      <c r="N77" s="91">
        <v>5</v>
      </c>
      <c r="O77" s="92">
        <v>0</v>
      </c>
      <c r="P77" s="93">
        <f>N77+O77</f>
        <v>5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2</v>
      </c>
      <c r="BF77" s="113">
        <f>IF(P77=0,"",IF(BE77=0,"",(BE77/P77)))</f>
        <v>0.4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2</v>
      </c>
      <c r="BO77" s="120">
        <f>IF(P77=0,"",IF(BN77=0,"",(BN77/P77)))</f>
        <v>0.4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0.2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233</v>
      </c>
      <c r="C78" s="203"/>
      <c r="D78" s="203" t="s">
        <v>234</v>
      </c>
      <c r="E78" s="203" t="s">
        <v>235</v>
      </c>
      <c r="F78" s="203" t="s">
        <v>64</v>
      </c>
      <c r="G78" s="203" t="s">
        <v>106</v>
      </c>
      <c r="H78" s="90" t="s">
        <v>223</v>
      </c>
      <c r="I78" s="205" t="s">
        <v>199</v>
      </c>
      <c r="J78" s="188"/>
      <c r="K78" s="81">
        <v>0</v>
      </c>
      <c r="L78" s="81">
        <v>0</v>
      </c>
      <c r="M78" s="81">
        <v>0</v>
      </c>
      <c r="N78" s="91">
        <v>4</v>
      </c>
      <c r="O78" s="92">
        <v>0</v>
      </c>
      <c r="P78" s="93">
        <f>N78+O78</f>
        <v>4</v>
      </c>
      <c r="Q78" s="82" t="str">
        <f>IFERROR(P78/M78,"-")</f>
        <v>-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0.25</v>
      </c>
      <c r="X78" s="186">
        <v>2030000</v>
      </c>
      <c r="Y78" s="187">
        <f>IFERROR(X78/P78,"-")</f>
        <v>507500</v>
      </c>
      <c r="Z78" s="187">
        <f>IFERROR(X78/V78,"-")</f>
        <v>2030000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0.25</v>
      </c>
      <c r="BG78" s="112">
        <v>1</v>
      </c>
      <c r="BH78" s="114">
        <f>IFERROR(BG78/BE78,"-")</f>
        <v>1</v>
      </c>
      <c r="BI78" s="115">
        <v>2030000</v>
      </c>
      <c r="BJ78" s="116">
        <f>IFERROR(BI78/BE78,"-")</f>
        <v>2030000</v>
      </c>
      <c r="BK78" s="117"/>
      <c r="BL78" s="117"/>
      <c r="BM78" s="117">
        <v>1</v>
      </c>
      <c r="BN78" s="119">
        <v>3</v>
      </c>
      <c r="BO78" s="120">
        <f>IF(P78=0,"",IF(BN78=0,"",(BN78/P78)))</f>
        <v>0.75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2030000</v>
      </c>
      <c r="CQ78" s="141">
        <v>2030000</v>
      </c>
      <c r="CR78" s="141"/>
      <c r="CS78" s="142" t="str">
        <f>IF(AND(CQ78=0,CR78=0),"",IF(AND(CQ78&lt;=100000,CR78&lt;=100000),"",IF(CQ78/CP78&gt;0.7,"男高",IF(CR78/CP78&gt;0.7,"女高",""))))</f>
        <v>男高</v>
      </c>
    </row>
    <row r="79" spans="1:98">
      <c r="A79" s="80"/>
      <c r="B79" s="203" t="s">
        <v>236</v>
      </c>
      <c r="C79" s="203"/>
      <c r="D79" s="203" t="s">
        <v>75</v>
      </c>
      <c r="E79" s="203" t="s">
        <v>75</v>
      </c>
      <c r="F79" s="203" t="s">
        <v>76</v>
      </c>
      <c r="G79" s="203" t="s">
        <v>192</v>
      </c>
      <c r="H79" s="90"/>
      <c r="I79" s="90"/>
      <c r="J79" s="188"/>
      <c r="K79" s="81">
        <v>28</v>
      </c>
      <c r="L79" s="81">
        <v>14</v>
      </c>
      <c r="M79" s="81">
        <v>2</v>
      </c>
      <c r="N79" s="91">
        <v>2</v>
      </c>
      <c r="O79" s="92">
        <v>0</v>
      </c>
      <c r="P79" s="93">
        <f>N79+O79</f>
        <v>2</v>
      </c>
      <c r="Q79" s="82">
        <f>IFERROR(P79/M79,"-")</f>
        <v>1</v>
      </c>
      <c r="R79" s="81">
        <v>0</v>
      </c>
      <c r="S79" s="81">
        <v>1</v>
      </c>
      <c r="T79" s="82">
        <f>IFERROR(S79/(O79+P79),"-")</f>
        <v>0.5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>
        <f>IF(P79=0,"",IF(BN79=0,"",(BN79/P79)))</f>
        <v>0</v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>
        <v>1</v>
      </c>
      <c r="BX79" s="127">
        <f>IF(P79=0,"",IF(BW79=0,"",(BW79/P79)))</f>
        <v>0.5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>
        <v>1</v>
      </c>
      <c r="CG79" s="134">
        <f>IF(P79=0,"",IF(CF79=0,"",(CF79/P79)))</f>
        <v>0.5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30"/>
      <c r="B80" s="87"/>
      <c r="C80" s="88"/>
      <c r="D80" s="88"/>
      <c r="E80" s="88"/>
      <c r="F80" s="89"/>
      <c r="G80" s="90"/>
      <c r="H80" s="90"/>
      <c r="I80" s="90"/>
      <c r="J80" s="192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59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30"/>
      <c r="B81" s="37"/>
      <c r="C81" s="21"/>
      <c r="D81" s="21"/>
      <c r="E81" s="21"/>
      <c r="F81" s="22"/>
      <c r="G81" s="36"/>
      <c r="H81" s="36"/>
      <c r="I81" s="75"/>
      <c r="J81" s="193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61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19">
        <f>AB82</f>
        <v>1.651613832853</v>
      </c>
      <c r="B82" s="39"/>
      <c r="C82" s="39"/>
      <c r="D82" s="39"/>
      <c r="E82" s="39"/>
      <c r="F82" s="39"/>
      <c r="G82" s="40" t="s">
        <v>237</v>
      </c>
      <c r="H82" s="40"/>
      <c r="I82" s="40"/>
      <c r="J82" s="190">
        <f>SUM(J6:J81)</f>
        <v>3470000</v>
      </c>
      <c r="K82" s="41">
        <f>SUM(K6:K81)</f>
        <v>727</v>
      </c>
      <c r="L82" s="41">
        <f>SUM(L6:L81)</f>
        <v>429</v>
      </c>
      <c r="M82" s="41">
        <f>SUM(M6:M81)</f>
        <v>207</v>
      </c>
      <c r="N82" s="41">
        <f>SUM(N6:N81)</f>
        <v>489</v>
      </c>
      <c r="O82" s="41">
        <f>SUM(O6:O81)</f>
        <v>1</v>
      </c>
      <c r="P82" s="41">
        <f>SUM(P6:P81)</f>
        <v>490</v>
      </c>
      <c r="Q82" s="42">
        <f>IFERROR(P82/M82,"-")</f>
        <v>2.3671497584541</v>
      </c>
      <c r="R82" s="78">
        <f>SUM(R6:R81)</f>
        <v>35</v>
      </c>
      <c r="S82" s="78">
        <f>SUM(S6:S81)</f>
        <v>65</v>
      </c>
      <c r="T82" s="42">
        <f>IFERROR(R82/P82,"-")</f>
        <v>0.071428571428571</v>
      </c>
      <c r="U82" s="184">
        <f>IFERROR(J82/P82,"-")</f>
        <v>7081.6326530612</v>
      </c>
      <c r="V82" s="44">
        <f>SUM(V6:V81)</f>
        <v>66</v>
      </c>
      <c r="W82" s="42">
        <f>IFERROR(V82/P82,"-")</f>
        <v>0.13469387755102</v>
      </c>
      <c r="X82" s="190">
        <f>SUM(X6:X81)</f>
        <v>5731100</v>
      </c>
      <c r="Y82" s="190">
        <f>IFERROR(X82/P82,"-")</f>
        <v>11696.12244898</v>
      </c>
      <c r="Z82" s="190">
        <f>IFERROR(X82/V82,"-")</f>
        <v>86834.848484848</v>
      </c>
      <c r="AA82" s="190">
        <f>X82-J82</f>
        <v>2261100</v>
      </c>
      <c r="AB82" s="47">
        <f>X82/J82</f>
        <v>1.651613832853</v>
      </c>
      <c r="AC82" s="60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26"/>
    <mergeCell ref="J11:J26"/>
    <mergeCell ref="U11:U26"/>
    <mergeCell ref="AA11:AA26"/>
    <mergeCell ref="AB11:AB26"/>
    <mergeCell ref="A27:A32"/>
    <mergeCell ref="J27:J32"/>
    <mergeCell ref="U27:U32"/>
    <mergeCell ref="AA27:AA32"/>
    <mergeCell ref="AB27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55"/>
    <mergeCell ref="J42:J55"/>
    <mergeCell ref="U42:U55"/>
    <mergeCell ref="AA42:AA55"/>
    <mergeCell ref="AB42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9"/>
    <mergeCell ref="J74:J79"/>
    <mergeCell ref="U74:U79"/>
    <mergeCell ref="AA74:AA79"/>
    <mergeCell ref="AB74:AB7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0.010909090909091</v>
      </c>
      <c r="B6" s="203" t="s">
        <v>239</v>
      </c>
      <c r="C6" s="203" t="s">
        <v>240</v>
      </c>
      <c r="D6" s="203" t="s">
        <v>241</v>
      </c>
      <c r="E6" s="203" t="s">
        <v>242</v>
      </c>
      <c r="F6" s="203" t="s">
        <v>64</v>
      </c>
      <c r="G6" s="203" t="s">
        <v>243</v>
      </c>
      <c r="H6" s="90" t="s">
        <v>244</v>
      </c>
      <c r="I6" s="90" t="s">
        <v>245</v>
      </c>
      <c r="J6" s="188">
        <v>275000</v>
      </c>
      <c r="K6" s="81">
        <v>0</v>
      </c>
      <c r="L6" s="81">
        <v>0</v>
      </c>
      <c r="M6" s="81">
        <v>0</v>
      </c>
      <c r="N6" s="91">
        <v>23</v>
      </c>
      <c r="O6" s="92">
        <v>0</v>
      </c>
      <c r="P6" s="93">
        <f>N6+O6</f>
        <v>23</v>
      </c>
      <c r="Q6" s="82" t="str">
        <f>IFERROR(P6/M6,"-")</f>
        <v>-</v>
      </c>
      <c r="R6" s="81">
        <v>1</v>
      </c>
      <c r="S6" s="81">
        <v>3</v>
      </c>
      <c r="T6" s="82">
        <f>IFERROR(S6/(O6+P6),"-")</f>
        <v>0.1304347826087</v>
      </c>
      <c r="U6" s="182">
        <f>IFERROR(J6/SUM(P6:P7),"-")</f>
        <v>11458.333333333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-272000</v>
      </c>
      <c r="AB6" s="85">
        <f>SUM(X6:X7)/SUM(J6:J7)</f>
        <v>0.010909090909091</v>
      </c>
      <c r="AC6" s="79"/>
      <c r="AD6" s="94">
        <v>2</v>
      </c>
      <c r="AE6" s="95">
        <f>IF(P6=0,"",IF(AD6=0,"",(AD6/P6)))</f>
        <v>0.08695652173913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0.043478260869565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0.21739130434783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10</v>
      </c>
      <c r="BO6" s="120">
        <f>IF(P6=0,"",IF(BN6=0,"",(BN6/P6)))</f>
        <v>0.43478260869565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0.17391304347826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0.043478260869565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246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29</v>
      </c>
      <c r="L7" s="81">
        <v>19</v>
      </c>
      <c r="M7" s="81">
        <v>20</v>
      </c>
      <c r="N7" s="91">
        <v>1</v>
      </c>
      <c r="O7" s="92">
        <v>0</v>
      </c>
      <c r="P7" s="93">
        <f>N7+O7</f>
        <v>1</v>
      </c>
      <c r="Q7" s="82">
        <f>IFERROR(P7/M7,"-")</f>
        <v>0.05</v>
      </c>
      <c r="R7" s="81">
        <v>0</v>
      </c>
      <c r="S7" s="81">
        <v>1</v>
      </c>
      <c r="T7" s="82">
        <f>IFERROR(S7/(O7+P7),"-")</f>
        <v>1</v>
      </c>
      <c r="U7" s="182"/>
      <c r="V7" s="84">
        <v>1</v>
      </c>
      <c r="W7" s="82">
        <f>IF(P7=0,"-",V7/P7)</f>
        <v>1</v>
      </c>
      <c r="X7" s="186">
        <v>3000</v>
      </c>
      <c r="Y7" s="187">
        <f>IFERROR(X7/P7,"-")</f>
        <v>3000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>
        <v>1</v>
      </c>
      <c r="BQ7" s="122">
        <f>IFERROR(BP7/BN7,"-")</f>
        <v>1</v>
      </c>
      <c r="BR7" s="123">
        <v>3000</v>
      </c>
      <c r="BS7" s="124">
        <f>IFERROR(BR7/BN7,"-")</f>
        <v>3000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0.010909090909091</v>
      </c>
      <c r="B10" s="39"/>
      <c r="C10" s="39"/>
      <c r="D10" s="39"/>
      <c r="E10" s="39"/>
      <c r="F10" s="39"/>
      <c r="G10" s="40" t="s">
        <v>247</v>
      </c>
      <c r="H10" s="40"/>
      <c r="I10" s="40"/>
      <c r="J10" s="190">
        <f>SUM(J6:J9)</f>
        <v>275000</v>
      </c>
      <c r="K10" s="41">
        <f>SUM(K6:K9)</f>
        <v>29</v>
      </c>
      <c r="L10" s="41">
        <f>SUM(L6:L9)</f>
        <v>19</v>
      </c>
      <c r="M10" s="41">
        <f>SUM(M6:M9)</f>
        <v>20</v>
      </c>
      <c r="N10" s="41">
        <f>SUM(N6:N9)</f>
        <v>24</v>
      </c>
      <c r="O10" s="41">
        <f>SUM(O6:O9)</f>
        <v>0</v>
      </c>
      <c r="P10" s="41">
        <f>SUM(P6:P9)</f>
        <v>24</v>
      </c>
      <c r="Q10" s="42">
        <f>IFERROR(P10/M10,"-")</f>
        <v>1.2</v>
      </c>
      <c r="R10" s="78">
        <f>SUM(R6:R9)</f>
        <v>1</v>
      </c>
      <c r="S10" s="78">
        <f>SUM(S6:S9)</f>
        <v>4</v>
      </c>
      <c r="T10" s="42">
        <f>IFERROR(R10/P10,"-")</f>
        <v>0.041666666666667</v>
      </c>
      <c r="U10" s="184">
        <f>IFERROR(J10/P10,"-")</f>
        <v>11458.333333333</v>
      </c>
      <c r="V10" s="44">
        <f>SUM(V6:V9)</f>
        <v>1</v>
      </c>
      <c r="W10" s="42">
        <f>IFERROR(V10/P10,"-")</f>
        <v>0.041666666666667</v>
      </c>
      <c r="X10" s="190">
        <f>SUM(X6:X9)</f>
        <v>3000</v>
      </c>
      <c r="Y10" s="190">
        <f>IFERROR(X10/P10,"-")</f>
        <v>125</v>
      </c>
      <c r="Z10" s="190">
        <f>IFERROR(X10/V10,"-")</f>
        <v>3000</v>
      </c>
      <c r="AA10" s="190">
        <f>X10-J10</f>
        <v>-272000</v>
      </c>
      <c r="AB10" s="47">
        <f>X10/J10</f>
        <v>0.010909090909091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