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<sst xmlns="http://schemas.openxmlformats.org/spreadsheetml/2006/main" uniqueCount="209">
  <si>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</si>
  <si>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</si>
  <si>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</si>
  <si>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</si>
  <si>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</si>
  <si>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</si>
  <si>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</si>
  <si>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</si>
  <si>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</si>
  <si>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</si>
  <si>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</si>
  <si>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</si>
  <si>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</si>
  <si>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</si>
  <si>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</si>
  <si>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</si>
  <si>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</si>
  <si>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</si>
  <si>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</si>
  <si>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</si>
  <si>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</si>
  <si>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</si>
  <si>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</si>
  <si>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</si>
  <si>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</si>
  <si>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</si>
  <si>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</si>
  <si>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</si>
  <si>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</si>
  <si>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</si>
  <si>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</si>
  <si>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</si>
  <si>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</si>
  <si>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</si>
  <si>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</si>
  <si>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</si>
  <si>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</si>
  <si>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</si>
  <si>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</si>
  <si>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</si>
  <si>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</si>
  <si>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</si>
  <si>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</si>
  <si>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</si>
  <si>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</si>
  <si>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</si>
  <si>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</si>
  <si>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</si>
  <si>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</si>
  <si>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</si>
  <si>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</si>
  <si>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</si>
  <si>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</si>
  <si>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</si>
  <si>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</si>
  <si>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</si>
  <si>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</si>
  <si>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</si>
  <si>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</si>
  <si>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</si>
  <si>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ln_ink247</t>
  </si>
  <si>
    <t>デリヘル版(LINEver)（高宮菜々子）</t>
  </si>
  <si>
    <t>三密(秘密♡親密♡密着)の出会い中高年で大流行(LINEver)</t>
  </si>
  <si>
    <t>line</t>
  </si>
  <si>
    <t>スポニチ西部</t>
  </si>
  <si>
    <t>全5段つかみ55段保証</t>
  </si>
  <si>
    <t>55段保証</t>
  </si>
  <si>
    <t>ic3472</t>
  </si>
  <si>
    <t>空電</t>
  </si>
  <si>
    <t>ln_ink248</t>
  </si>
  <si>
    <t>老人ホーム版(LINEver)（--）</t>
  </si>
  <si>
    <t>お相手待ちの女性が出ました(LINEver)</t>
  </si>
  <si>
    <t>半5段つかみ55段保証</t>
  </si>
  <si>
    <t>ic3473</t>
  </si>
  <si>
    <t>ln_ink249</t>
  </si>
  <si>
    <t>DVDパッケージ＿ストーリー版(LINEver)（晶エリー）</t>
  </si>
  <si>
    <t>え美熟女が(LINEver)</t>
  </si>
  <si>
    <t>全3段つかみ55段保証</t>
  </si>
  <si>
    <t>ic3474</t>
  </si>
  <si>
    <t>ln_ink250</t>
  </si>
  <si>
    <t>LINE版(つかみ)（高宮菜々子）</t>
  </si>
  <si>
    <t>LINEで熟女と出会いができるんです！</t>
  </si>
  <si>
    <t>lp07</t>
  </si>
  <si>
    <t>スポーツ報知関東</t>
  </si>
  <si>
    <t>半2段つかみ20段保証</t>
  </si>
  <si>
    <t>20段保証</t>
  </si>
  <si>
    <t>ln_ink251</t>
  </si>
  <si>
    <t>旧デイリー風(LINEver)（晶エリー）</t>
  </si>
  <si>
    <t>50〜70代男性限定熟女好きな男性募集中(LINEver)</t>
  </si>
  <si>
    <t>半3段つかみ20段保証</t>
  </si>
  <si>
    <t>ln_ink252</t>
  </si>
  <si>
    <t>半5段つかみ20段保証</t>
  </si>
  <si>
    <t>ic3475</t>
  </si>
  <si>
    <t>(空電共通)</t>
  </si>
  <si>
    <t>ln_ink254</t>
  </si>
  <si>
    <t>サンスポ関東</t>
  </si>
  <si>
    <t>全5段つかみ15段</t>
  </si>
  <si>
    <t>1～15日</t>
  </si>
  <si>
    <t>ic3476</t>
  </si>
  <si>
    <t>ln_ink255</t>
  </si>
  <si>
    <t>半5段つかみ15段</t>
  </si>
  <si>
    <t>ic3477</t>
  </si>
  <si>
    <t>ln_ink256</t>
  </si>
  <si>
    <t>右女9版(ヘスティア)(LINEver)（晶エリー）</t>
  </si>
  <si>
    <t>16～31日</t>
  </si>
  <si>
    <t>ic3478</t>
  </si>
  <si>
    <t>ln_ink257</t>
  </si>
  <si>
    <t>ic3479</t>
  </si>
  <si>
    <t>ln_ink258</t>
  </si>
  <si>
    <t>サンスポ関西</t>
  </si>
  <si>
    <t>ic3480</t>
  </si>
  <si>
    <t>ln_ink259</t>
  </si>
  <si>
    <t>ic3481</t>
  </si>
  <si>
    <t>ln_ink260</t>
  </si>
  <si>
    <t>ic3482</t>
  </si>
  <si>
    <t>ln_ink261</t>
  </si>
  <si>
    <t>ic3483</t>
  </si>
  <si>
    <t>ln_ink262</t>
  </si>
  <si>
    <t>デリヘル版3(LINEver)（高宮菜々子）</t>
  </si>
  <si>
    <t>LINEで出会いリクルート70歳まで応募可</t>
  </si>
  <si>
    <t>デイリースポーツ関西</t>
  </si>
  <si>
    <t>全5段・半5段段つかみ10段保証</t>
  </si>
  <si>
    <t>10段保証</t>
  </si>
  <si>
    <t>ln_ink263</t>
  </si>
  <si>
    <t>雑誌版SPA(LINEver)（百瀬凛花）</t>
  </si>
  <si>
    <t>「過剰なサービスが自慢です」素人熟女の出会いを暴露」(LINEver)</t>
  </si>
  <si>
    <t>ln_ink264</t>
  </si>
  <si>
    <t>「フラダンスが得意な熟女がフェラダンスを披露」(LINEver)</t>
  </si>
  <si>
    <t>ln_ink265</t>
  </si>
  <si>
    <t>携帯版(LINEver)（高宮菜々子）</t>
  </si>
  <si>
    <t>手間いらずのオヤジ向け出会い場！(LINEver)</t>
  </si>
  <si>
    <t>ln_ink266</t>
  </si>
  <si>
    <t>直接LINE交換版（百瀬凛花）</t>
  </si>
  <si>
    <t>熟女とLINEで出会いができる</t>
  </si>
  <si>
    <t>ic3484</t>
  </si>
  <si>
    <t>ln_ink267</t>
  </si>
  <si>
    <t>①デリヘル版3(LINEver)（高宮菜々子）</t>
  </si>
  <si>
    <t>①LINEで出会いリクルート70歳まで応募可</t>
  </si>
  <si>
    <t>東スポ</t>
  </si>
  <si>
    <t>全2段金土</t>
  </si>
  <si>
    <t>8回セット</t>
  </si>
  <si>
    <t>ln_ink268</t>
  </si>
  <si>
    <t>②雑誌版SPA(LINEver)（百瀬凛花）</t>
  </si>
  <si>
    <t>②「過剰なサービスが自慢です」素人熟女の出会いを暴露」(LINEver)</t>
  </si>
  <si>
    <t>ln_ink269</t>
  </si>
  <si>
    <t>③旧デイリー風(LINEver)（晶エリー）</t>
  </si>
  <si>
    <t>③50〜70代男性限定熟女好きな男性募集中(LINEver)</t>
  </si>
  <si>
    <t>ic3485</t>
  </si>
  <si>
    <t>ln_ink270</t>
  </si>
  <si>
    <t>ニッカン関西</t>
  </si>
  <si>
    <t>半2段つかみ10段保証</t>
  </si>
  <si>
    <t>1～10日</t>
  </si>
  <si>
    <t>ln_ink271</t>
  </si>
  <si>
    <t>11～20日</t>
  </si>
  <si>
    <t>ln_ink272</t>
  </si>
  <si>
    <t>21～31日</t>
  </si>
  <si>
    <t>ic3486</t>
  </si>
  <si>
    <t>ln_ink273</t>
  </si>
  <si>
    <t>スポーツ報知関西</t>
  </si>
  <si>
    <t>4C終面全5段</t>
  </si>
  <si>
    <t>3月25日(土)</t>
  </si>
  <si>
    <t>ic3487</t>
  </si>
  <si>
    <t>ln_ink274</t>
  </si>
  <si>
    <t>スポニチ関東</t>
  </si>
  <si>
    <t>全5段</t>
  </si>
  <si>
    <t>3月12日(日)</t>
  </si>
  <si>
    <t>ic3488</t>
  </si>
  <si>
    <t>ln_ink275</t>
  </si>
  <si>
    <t>スポニチ関西</t>
  </si>
  <si>
    <t>3月18日(土)</t>
  </si>
  <si>
    <t>ic3489</t>
  </si>
  <si>
    <t>ln_ink276</t>
  </si>
  <si>
    <t>1C終面全5段</t>
  </si>
  <si>
    <t>3月19日(日)</t>
  </si>
  <si>
    <t>ic3490</t>
  </si>
  <si>
    <t>ln_ink277</t>
  </si>
  <si>
    <t>3月04日(土)</t>
  </si>
  <si>
    <t>ic3491</t>
  </si>
  <si>
    <t>ln_ink278</t>
  </si>
  <si>
    <t>ic3492</t>
  </si>
  <si>
    <t>ln_ink279</t>
  </si>
  <si>
    <t>中京スポーツ</t>
  </si>
  <si>
    <t>3月24日(金)</t>
  </si>
  <si>
    <t>ic3493</t>
  </si>
  <si>
    <t>ln_ink280</t>
  </si>
  <si>
    <t>ic3494</t>
  </si>
  <si>
    <t>ln_ink281</t>
  </si>
  <si>
    <t>東スポ・大スポ・九スポ・中京</t>
  </si>
  <si>
    <t>記事枠</t>
  </si>
  <si>
    <t>3月29日(水)</t>
  </si>
  <si>
    <t>ic3495</t>
  </si>
  <si>
    <t>ln_ink282</t>
  </si>
  <si>
    <t>記事(ノーマル)（）</t>
  </si>
  <si>
    <t>デイリー26「見つけちゃいました。【究極の出会い】登録から10分でホテル直行」</t>
  </si>
  <si>
    <t>4C記事枠</t>
  </si>
  <si>
    <t>3月05日(日)</t>
  </si>
  <si>
    <t>ln_ink283</t>
  </si>
  <si>
    <t>記事(黄)（）</t>
  </si>
  <si>
    <t>デイリー27「「イヤシよりイヤラシイのが好き…」欲求不満な美熟女と即出会い」</t>
  </si>
  <si>
    <t>ln_ink284</t>
  </si>
  <si>
    <t>記事(青)（）</t>
  </si>
  <si>
    <t>228「LINEだから24時間いつでも利用可能！昭和世代の新出会い」</t>
  </si>
  <si>
    <t>ln_ink285</t>
  </si>
  <si>
    <t>記事(赤)（）</t>
  </si>
  <si>
    <t>229「ありえない！3人会ったらその内1人は超絶美人」</t>
  </si>
  <si>
    <t>3月26日(日)</t>
  </si>
  <si>
    <t>ic3496</t>
  </si>
  <si>
    <t>共通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</si>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</sst>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63</v>
      </c>
      <c r="D6" s="195">
        <v>3790000</v>
      </c>
      <c r="E6" s="81">
        <v>587</v>
      </c>
      <c r="F6" s="81">
        <v>359</v>
      </c>
      <c r="G6" s="81">
        <v>332</v>
      </c>
      <c r="H6" s="91">
        <v>444</v>
      </c>
      <c r="I6" s="92">
        <v>0</v>
      </c>
      <c r="J6" s="145">
        <f>H6+I6</f>
        <v>444</v>
      </c>
      <c r="K6" s="82">
        <f>IFERROR(J6/G6,"-")</f>
        <v>1.3373493975904</v>
      </c>
      <c r="L6" s="81">
        <v>22</v>
      </c>
      <c r="M6" s="81">
        <v>75</v>
      </c>
      <c r="N6" s="82">
        <f>IFERROR(L6/J6,"-")</f>
        <v>0.04954954954955</v>
      </c>
      <c r="O6" s="83">
        <f>IFERROR(D6/J6,"-")</f>
        <v>8536.036036036</v>
      </c>
      <c r="P6" s="84">
        <v>47</v>
      </c>
      <c r="Q6" s="82">
        <f>IFERROR(P6/J6,"-")</f>
        <v>0.10585585585586</v>
      </c>
      <c r="R6" s="200">
        <v>2636100</v>
      </c>
      <c r="S6" s="201">
        <f>IFERROR(R6/J6,"-")</f>
        <v>5937.1621621622</v>
      </c>
      <c r="T6" s="201">
        <f>IFERROR(R6/P6,"-")</f>
        <v>56087.234042553</v>
      </c>
      <c r="U6" s="195">
        <f>IFERROR(R6-D6,"-")</f>
        <v>-1153900</v>
      </c>
      <c r="V6" s="85">
        <f>R6/D6</f>
        <v>0.69554089709763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3790000</v>
      </c>
      <c r="E9" s="41">
        <f>SUM(E6:E7)</f>
        <v>587</v>
      </c>
      <c r="F9" s="41">
        <f>SUM(F6:F7)</f>
        <v>359</v>
      </c>
      <c r="G9" s="41">
        <f>SUM(G6:G7)</f>
        <v>332</v>
      </c>
      <c r="H9" s="41">
        <f>SUM(H6:H7)</f>
        <v>444</v>
      </c>
      <c r="I9" s="41">
        <f>SUM(I6:I7)</f>
        <v>0</v>
      </c>
      <c r="J9" s="41">
        <f>SUM(J6:J7)</f>
        <v>444</v>
      </c>
      <c r="K9" s="42">
        <f>IFERROR(J9/G9,"-")</f>
        <v>1.3373493975904</v>
      </c>
      <c r="L9" s="78">
        <f>SUM(L6:L7)</f>
        <v>22</v>
      </c>
      <c r="M9" s="78">
        <f>SUM(M6:M7)</f>
        <v>75</v>
      </c>
      <c r="N9" s="42">
        <f>IFERROR(L9/J9,"-")</f>
        <v>0.04954954954955</v>
      </c>
      <c r="O9" s="43">
        <f>IFERROR(D9/J9,"-")</f>
        <v>8536.036036036</v>
      </c>
      <c r="P9" s="44">
        <f>SUM(P6:P7)</f>
        <v>47</v>
      </c>
      <c r="Q9" s="42">
        <f>IFERROR(P9/J9,"-")</f>
        <v>0.10585585585586</v>
      </c>
      <c r="R9" s="45">
        <f>SUM(R6:R7)</f>
        <v>2636100</v>
      </c>
      <c r="S9" s="45">
        <f>IFERROR(R9/J9,"-")</f>
        <v>5937.1621621622</v>
      </c>
      <c r="T9" s="45">
        <f>IFERROR(R9/P9,"-")</f>
        <v>56087.234042553</v>
      </c>
      <c r="U9" s="46">
        <f>SUM(U6:U7)</f>
        <v>-1153900</v>
      </c>
      <c r="V9" s="47">
        <f>IFERROR(R9/D9,"-")</f>
        <v>0.69554089709763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0.39818181818182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550000</v>
      </c>
      <c r="K6" s="81">
        <v>0</v>
      </c>
      <c r="L6" s="81">
        <v>0</v>
      </c>
      <c r="M6" s="81">
        <v>0</v>
      </c>
      <c r="N6" s="91">
        <v>16</v>
      </c>
      <c r="O6" s="92">
        <v>0</v>
      </c>
      <c r="P6" s="93">
        <f>N6+O6</f>
        <v>16</v>
      </c>
      <c r="Q6" s="82" t="str">
        <f>IFERROR(P6/M6,"-")</f>
        <v>-</v>
      </c>
      <c r="R6" s="81">
        <v>0</v>
      </c>
      <c r="S6" s="81">
        <v>5</v>
      </c>
      <c r="T6" s="82">
        <f>IFERROR(S6/(O6+P6),"-")</f>
        <v>0.3125</v>
      </c>
      <c r="U6" s="182">
        <f>IFERROR(J6/SUM(P6:P11),"-")</f>
        <v>19642.857142857</v>
      </c>
      <c r="V6" s="84">
        <v>2</v>
      </c>
      <c r="W6" s="82">
        <f>IF(P6=0,"-",V6/P6)</f>
        <v>0.125</v>
      </c>
      <c r="X6" s="186">
        <v>13000</v>
      </c>
      <c r="Y6" s="187">
        <f>IFERROR(X6/P6,"-")</f>
        <v>812.5</v>
      </c>
      <c r="Z6" s="187">
        <f>IFERROR(X6/V6,"-")</f>
        <v>6500</v>
      </c>
      <c r="AA6" s="188">
        <f>SUM(X6:X11)-SUM(J6:J11)</f>
        <v>-331000</v>
      </c>
      <c r="AB6" s="85">
        <f>SUM(X6:X11)/SUM(J6:J11)</f>
        <v>0.39818181818182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0.1875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0.1875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0.375</v>
      </c>
      <c r="BY6" s="128">
        <v>1</v>
      </c>
      <c r="BZ6" s="129">
        <f>IFERROR(BY6/BW6,"-")</f>
        <v>0.16666666666667</v>
      </c>
      <c r="CA6" s="130">
        <v>3000</v>
      </c>
      <c r="CB6" s="131">
        <f>IFERROR(CA6/BW6,"-")</f>
        <v>500</v>
      </c>
      <c r="CC6" s="132">
        <v>1</v>
      </c>
      <c r="CD6" s="132"/>
      <c r="CE6" s="132"/>
      <c r="CF6" s="133">
        <v>1</v>
      </c>
      <c r="CG6" s="134">
        <f>IF(P6=0,"",IF(CF6=0,"",(CF6/P6)))</f>
        <v>0.0625</v>
      </c>
      <c r="CH6" s="135">
        <v>1</v>
      </c>
      <c r="CI6" s="136">
        <f>IFERROR(CH6/CF6,"-")</f>
        <v>1</v>
      </c>
      <c r="CJ6" s="137">
        <v>10000</v>
      </c>
      <c r="CK6" s="138">
        <f>IFERROR(CJ6/CF6,"-")</f>
        <v>10000</v>
      </c>
      <c r="CL6" s="139"/>
      <c r="CM6" s="139">
        <v>1</v>
      </c>
      <c r="CN6" s="139"/>
      <c r="CO6" s="140">
        <v>2</v>
      </c>
      <c r="CP6" s="141">
        <v>13000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37</v>
      </c>
      <c r="L7" s="81">
        <v>21</v>
      </c>
      <c r="M7" s="81">
        <v>7</v>
      </c>
      <c r="N7" s="91">
        <v>3</v>
      </c>
      <c r="O7" s="92">
        <v>0</v>
      </c>
      <c r="P7" s="93">
        <f>N7+O7</f>
        <v>3</v>
      </c>
      <c r="Q7" s="82">
        <f>IFERROR(P7/M7,"-")</f>
        <v>0.42857142857143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0.33333333333333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64</v>
      </c>
      <c r="H8" s="90" t="s">
        <v>72</v>
      </c>
      <c r="I8" s="90"/>
      <c r="J8" s="188"/>
      <c r="K8" s="81">
        <v>0</v>
      </c>
      <c r="L8" s="81">
        <v>0</v>
      </c>
      <c r="M8" s="81">
        <v>0</v>
      </c>
      <c r="N8" s="91">
        <v>7</v>
      </c>
      <c r="O8" s="92">
        <v>0</v>
      </c>
      <c r="P8" s="93">
        <f>N8+O8</f>
        <v>7</v>
      </c>
      <c r="Q8" s="82" t="str">
        <f>IFERROR(P8/M8,"-")</f>
        <v>-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0.14285714285714</v>
      </c>
      <c r="X8" s="186">
        <v>14000</v>
      </c>
      <c r="Y8" s="187">
        <f>IFERROR(X8/P8,"-")</f>
        <v>2000</v>
      </c>
      <c r="Z8" s="187">
        <f>IFERROR(X8/V8,"-")</f>
        <v>14000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0.14285714285714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0.28571428571429</v>
      </c>
      <c r="BY8" s="128">
        <v>1</v>
      </c>
      <c r="BZ8" s="129">
        <f>IFERROR(BY8/BW8,"-")</f>
        <v>0.5</v>
      </c>
      <c r="CA8" s="130">
        <v>14000</v>
      </c>
      <c r="CB8" s="131">
        <f>IFERROR(CA8/BW8,"-")</f>
        <v>7000</v>
      </c>
      <c r="CC8" s="132"/>
      <c r="CD8" s="132"/>
      <c r="CE8" s="132">
        <v>1</v>
      </c>
      <c r="CF8" s="133">
        <v>2</v>
      </c>
      <c r="CG8" s="134">
        <f>IF(P8=0,"",IF(CF8=0,"",(CF8/P8)))</f>
        <v>0.28571428571429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1</v>
      </c>
      <c r="CP8" s="141">
        <v>14000</v>
      </c>
      <c r="CQ8" s="141">
        <v>14000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7</v>
      </c>
      <c r="L9" s="81">
        <v>5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 t="s">
        <v>64</v>
      </c>
      <c r="H10" s="90" t="s">
        <v>77</v>
      </c>
      <c r="I10" s="90"/>
      <c r="J10" s="188"/>
      <c r="K10" s="81">
        <v>0</v>
      </c>
      <c r="L10" s="81">
        <v>0</v>
      </c>
      <c r="M10" s="81">
        <v>0</v>
      </c>
      <c r="N10" s="91">
        <v>0</v>
      </c>
      <c r="O10" s="92">
        <v>0</v>
      </c>
      <c r="P10" s="93">
        <f>N10+O10</f>
        <v>0</v>
      </c>
      <c r="Q10" s="82" t="str">
        <f>IFERROR(P10/M10,"-")</f>
        <v>-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8</v>
      </c>
      <c r="L11" s="81">
        <v>8</v>
      </c>
      <c r="M11" s="81">
        <v>4</v>
      </c>
      <c r="N11" s="91">
        <v>2</v>
      </c>
      <c r="O11" s="92">
        <v>0</v>
      </c>
      <c r="P11" s="93">
        <f>N11+O11</f>
        <v>2</v>
      </c>
      <c r="Q11" s="82">
        <f>IFERROR(P11/M11,"-")</f>
        <v>0.5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0.5</v>
      </c>
      <c r="X11" s="186">
        <v>192000</v>
      </c>
      <c r="Y11" s="187">
        <f>IFERROR(X11/P11,"-")</f>
        <v>96000</v>
      </c>
      <c r="Z11" s="187">
        <f>IFERROR(X11/V11,"-")</f>
        <v>192000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0.5</v>
      </c>
      <c r="CH11" s="135">
        <v>1</v>
      </c>
      <c r="CI11" s="136">
        <f>IFERROR(CH11/CF11,"-")</f>
        <v>1</v>
      </c>
      <c r="CJ11" s="137">
        <v>192000</v>
      </c>
      <c r="CK11" s="138">
        <f>IFERROR(CJ11/CF11,"-")</f>
        <v>192000</v>
      </c>
      <c r="CL11" s="139"/>
      <c r="CM11" s="139"/>
      <c r="CN11" s="139">
        <v>1</v>
      </c>
      <c r="CO11" s="140">
        <v>1</v>
      </c>
      <c r="CP11" s="141">
        <v>192000</v>
      </c>
      <c r="CQ11" s="141">
        <v>192000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0.19307692307692</v>
      </c>
      <c r="B12" s="203" t="s">
        <v>79</v>
      </c>
      <c r="C12" s="203"/>
      <c r="D12" s="203" t="s">
        <v>80</v>
      </c>
      <c r="E12" s="203" t="s">
        <v>81</v>
      </c>
      <c r="F12" s="203" t="s">
        <v>82</v>
      </c>
      <c r="G12" s="203" t="s">
        <v>83</v>
      </c>
      <c r="H12" s="90" t="s">
        <v>84</v>
      </c>
      <c r="I12" s="90" t="s">
        <v>85</v>
      </c>
      <c r="J12" s="188">
        <v>650000</v>
      </c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>
        <f>IFERROR(J12/SUM(P12:P15),"-")</f>
        <v>11607.142857143</v>
      </c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>
        <f>SUM(X12:X15)-SUM(J12:J15)</f>
        <v>-524500</v>
      </c>
      <c r="AB12" s="85">
        <f>SUM(X12:X15)/SUM(J12:J15)</f>
        <v>0.19307692307692</v>
      </c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88</v>
      </c>
      <c r="F13" s="203" t="s">
        <v>82</v>
      </c>
      <c r="G13" s="203" t="s">
        <v>83</v>
      </c>
      <c r="H13" s="90" t="s">
        <v>89</v>
      </c>
      <c r="I13" s="90"/>
      <c r="J13" s="188"/>
      <c r="K13" s="81">
        <v>0</v>
      </c>
      <c r="L13" s="81">
        <v>0</v>
      </c>
      <c r="M13" s="81">
        <v>0</v>
      </c>
      <c r="N13" s="91">
        <v>11</v>
      </c>
      <c r="O13" s="92">
        <v>0</v>
      </c>
      <c r="P13" s="93">
        <f>N13+O13</f>
        <v>11</v>
      </c>
      <c r="Q13" s="82" t="str">
        <f>IFERROR(P13/M13,"-")</f>
        <v>-</v>
      </c>
      <c r="R13" s="81">
        <v>0</v>
      </c>
      <c r="S13" s="81">
        <v>1</v>
      </c>
      <c r="T13" s="82">
        <f>IFERROR(S13/(O13+P13),"-")</f>
        <v>0.090909090909091</v>
      </c>
      <c r="U13" s="182"/>
      <c r="V13" s="84">
        <v>4</v>
      </c>
      <c r="W13" s="82">
        <f>IF(P13=0,"-",V13/P13)</f>
        <v>0.36363636363636</v>
      </c>
      <c r="X13" s="186">
        <v>36000</v>
      </c>
      <c r="Y13" s="187">
        <f>IFERROR(X13/P13,"-")</f>
        <v>3272.7272727273</v>
      </c>
      <c r="Z13" s="187">
        <f>IFERROR(X13/V13,"-")</f>
        <v>9000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0.090909090909091</v>
      </c>
      <c r="AX13" s="106">
        <v>1</v>
      </c>
      <c r="AY13" s="108">
        <f>IFERROR(AX13/AV13,"-")</f>
        <v>1</v>
      </c>
      <c r="AZ13" s="109">
        <v>3000</v>
      </c>
      <c r="BA13" s="110">
        <f>IFERROR(AZ13/AV13,"-")</f>
        <v>3000</v>
      </c>
      <c r="BB13" s="111">
        <v>1</v>
      </c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0.090909090909091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6</v>
      </c>
      <c r="BX13" s="127">
        <f>IF(P13=0,"",IF(BW13=0,"",(BW13/P13)))</f>
        <v>0.54545454545455</v>
      </c>
      <c r="BY13" s="128">
        <v>2</v>
      </c>
      <c r="BZ13" s="129">
        <f>IFERROR(BY13/BW13,"-")</f>
        <v>0.33333333333333</v>
      </c>
      <c r="CA13" s="130">
        <v>23000</v>
      </c>
      <c r="CB13" s="131">
        <f>IFERROR(CA13/BW13,"-")</f>
        <v>3833.3333333333</v>
      </c>
      <c r="CC13" s="132">
        <v>1</v>
      </c>
      <c r="CD13" s="132"/>
      <c r="CE13" s="132">
        <v>1</v>
      </c>
      <c r="CF13" s="133">
        <v>3</v>
      </c>
      <c r="CG13" s="134">
        <f>IF(P13=0,"",IF(CF13=0,"",(CF13/P13)))</f>
        <v>0.27272727272727</v>
      </c>
      <c r="CH13" s="135">
        <v>1</v>
      </c>
      <c r="CI13" s="136">
        <f>IFERROR(CH13/CF13,"-")</f>
        <v>0.33333333333333</v>
      </c>
      <c r="CJ13" s="137">
        <v>10000</v>
      </c>
      <c r="CK13" s="138">
        <f>IFERROR(CJ13/CF13,"-")</f>
        <v>3333.3333333333</v>
      </c>
      <c r="CL13" s="139"/>
      <c r="CM13" s="139">
        <v>1</v>
      </c>
      <c r="CN13" s="139"/>
      <c r="CO13" s="140">
        <v>4</v>
      </c>
      <c r="CP13" s="141">
        <v>36000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70</v>
      </c>
      <c r="E14" s="203" t="s">
        <v>71</v>
      </c>
      <c r="F14" s="203" t="s">
        <v>82</v>
      </c>
      <c r="G14" s="203" t="s">
        <v>83</v>
      </c>
      <c r="H14" s="90" t="s">
        <v>91</v>
      </c>
      <c r="I14" s="90"/>
      <c r="J14" s="188"/>
      <c r="K14" s="81">
        <v>0</v>
      </c>
      <c r="L14" s="81">
        <v>0</v>
      </c>
      <c r="M14" s="81">
        <v>0</v>
      </c>
      <c r="N14" s="91">
        <v>28</v>
      </c>
      <c r="O14" s="92">
        <v>0</v>
      </c>
      <c r="P14" s="93">
        <f>N14+O14</f>
        <v>28</v>
      </c>
      <c r="Q14" s="82" t="str">
        <f>IFERROR(P14/M14,"-")</f>
        <v>-</v>
      </c>
      <c r="R14" s="81">
        <v>0</v>
      </c>
      <c r="S14" s="81">
        <v>5</v>
      </c>
      <c r="T14" s="82">
        <f>IFERROR(S14/(O14+P14),"-")</f>
        <v>0.17857142857143</v>
      </c>
      <c r="U14" s="182"/>
      <c r="V14" s="84">
        <v>3</v>
      </c>
      <c r="W14" s="82">
        <f>IF(P14=0,"-",V14/P14)</f>
        <v>0.10714285714286</v>
      </c>
      <c r="X14" s="186">
        <v>11000</v>
      </c>
      <c r="Y14" s="187">
        <f>IFERROR(X14/P14,"-")</f>
        <v>392.85714285714</v>
      </c>
      <c r="Z14" s="187">
        <f>IFERROR(X14/V14,"-")</f>
        <v>3666.6666666667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3</v>
      </c>
      <c r="AN14" s="101">
        <f>IF(P14=0,"",IF(AM14=0,"",(AM14/P14)))</f>
        <v>0.10714285714286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0.035714285714286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12</v>
      </c>
      <c r="BO14" s="120">
        <f>IF(P14=0,"",IF(BN14=0,"",(BN14/P14)))</f>
        <v>0.42857142857143</v>
      </c>
      <c r="BP14" s="121">
        <v>2</v>
      </c>
      <c r="BQ14" s="122">
        <f>IFERROR(BP14/BN14,"-")</f>
        <v>0.16666666666667</v>
      </c>
      <c r="BR14" s="123">
        <v>6000</v>
      </c>
      <c r="BS14" s="124">
        <f>IFERROR(BR14/BN14,"-")</f>
        <v>500</v>
      </c>
      <c r="BT14" s="125">
        <v>2</v>
      </c>
      <c r="BU14" s="125"/>
      <c r="BV14" s="125"/>
      <c r="BW14" s="126">
        <v>11</v>
      </c>
      <c r="BX14" s="127">
        <f>IF(P14=0,"",IF(BW14=0,"",(BW14/P14)))</f>
        <v>0.39285714285714</v>
      </c>
      <c r="BY14" s="128">
        <v>1</v>
      </c>
      <c r="BZ14" s="129">
        <f>IFERROR(BY14/BW14,"-")</f>
        <v>0.090909090909091</v>
      </c>
      <c r="CA14" s="130">
        <v>5000</v>
      </c>
      <c r="CB14" s="131">
        <f>IFERROR(CA14/BW14,"-")</f>
        <v>454.54545454545</v>
      </c>
      <c r="CC14" s="132">
        <v>1</v>
      </c>
      <c r="CD14" s="132"/>
      <c r="CE14" s="132"/>
      <c r="CF14" s="133">
        <v>1</v>
      </c>
      <c r="CG14" s="134">
        <f>IF(P14=0,"",IF(CF14=0,"",(CF14/P14)))</f>
        <v>0.035714285714286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3</v>
      </c>
      <c r="CP14" s="141">
        <v>11000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93</v>
      </c>
      <c r="E15" s="203" t="s">
        <v>93</v>
      </c>
      <c r="F15" s="203" t="s">
        <v>68</v>
      </c>
      <c r="G15" s="203"/>
      <c r="H15" s="90"/>
      <c r="I15" s="90"/>
      <c r="J15" s="188"/>
      <c r="K15" s="81">
        <v>74</v>
      </c>
      <c r="L15" s="81">
        <v>48</v>
      </c>
      <c r="M15" s="81">
        <v>42</v>
      </c>
      <c r="N15" s="91">
        <v>17</v>
      </c>
      <c r="O15" s="92">
        <v>0</v>
      </c>
      <c r="P15" s="93">
        <f>N15+O15</f>
        <v>17</v>
      </c>
      <c r="Q15" s="82">
        <f>IFERROR(P15/M15,"-")</f>
        <v>0.4047619047619</v>
      </c>
      <c r="R15" s="81">
        <v>8</v>
      </c>
      <c r="S15" s="81">
        <v>1</v>
      </c>
      <c r="T15" s="82">
        <f>IFERROR(S15/(O15+P15),"-")</f>
        <v>0.058823529411765</v>
      </c>
      <c r="U15" s="182"/>
      <c r="V15" s="84">
        <v>2</v>
      </c>
      <c r="W15" s="82">
        <f>IF(P15=0,"-",V15/P15)</f>
        <v>0.11764705882353</v>
      </c>
      <c r="X15" s="186">
        <v>78500</v>
      </c>
      <c r="Y15" s="187">
        <f>IFERROR(X15/P15,"-")</f>
        <v>4617.6470588235</v>
      </c>
      <c r="Z15" s="187">
        <f>IFERROR(X15/V15,"-")</f>
        <v>39250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5</v>
      </c>
      <c r="BO15" s="120">
        <f>IF(P15=0,"",IF(BN15=0,"",(BN15/P15)))</f>
        <v>0.29411764705882</v>
      </c>
      <c r="BP15" s="121">
        <v>1</v>
      </c>
      <c r="BQ15" s="122">
        <f>IFERROR(BP15/BN15,"-")</f>
        <v>0.2</v>
      </c>
      <c r="BR15" s="123">
        <v>65000</v>
      </c>
      <c r="BS15" s="124">
        <f>IFERROR(BR15/BN15,"-")</f>
        <v>13000</v>
      </c>
      <c r="BT15" s="125"/>
      <c r="BU15" s="125"/>
      <c r="BV15" s="125">
        <v>1</v>
      </c>
      <c r="BW15" s="126">
        <v>7</v>
      </c>
      <c r="BX15" s="127">
        <f>IF(P15=0,"",IF(BW15=0,"",(BW15/P15)))</f>
        <v>0.41176470588235</v>
      </c>
      <c r="BY15" s="128">
        <v>4</v>
      </c>
      <c r="BZ15" s="129">
        <f>IFERROR(BY15/BW15,"-")</f>
        <v>0.57142857142857</v>
      </c>
      <c r="CA15" s="130">
        <v>50500</v>
      </c>
      <c r="CB15" s="131">
        <f>IFERROR(CA15/BW15,"-")</f>
        <v>7214.2857142857</v>
      </c>
      <c r="CC15" s="132">
        <v>1</v>
      </c>
      <c r="CD15" s="132">
        <v>1</v>
      </c>
      <c r="CE15" s="132">
        <v>2</v>
      </c>
      <c r="CF15" s="133">
        <v>5</v>
      </c>
      <c r="CG15" s="134">
        <f>IF(P15=0,"",IF(CF15=0,"",(CF15/P15)))</f>
        <v>0.29411764705882</v>
      </c>
      <c r="CH15" s="135">
        <v>3</v>
      </c>
      <c r="CI15" s="136">
        <f>IFERROR(CH15/CF15,"-")</f>
        <v>0.6</v>
      </c>
      <c r="CJ15" s="137">
        <v>48000</v>
      </c>
      <c r="CK15" s="138">
        <f>IFERROR(CJ15/CF15,"-")</f>
        <v>9600</v>
      </c>
      <c r="CL15" s="139">
        <v>1</v>
      </c>
      <c r="CM15" s="139">
        <v>1</v>
      </c>
      <c r="CN15" s="139">
        <v>1</v>
      </c>
      <c r="CO15" s="140">
        <v>2</v>
      </c>
      <c r="CP15" s="141">
        <v>78500</v>
      </c>
      <c r="CQ15" s="141">
        <v>65000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0.40882352941176</v>
      </c>
      <c r="B16" s="203" t="s">
        <v>94</v>
      </c>
      <c r="C16" s="203"/>
      <c r="D16" s="203" t="s">
        <v>70</v>
      </c>
      <c r="E16" s="203" t="s">
        <v>71</v>
      </c>
      <c r="F16" s="203" t="s">
        <v>63</v>
      </c>
      <c r="G16" s="203" t="s">
        <v>95</v>
      </c>
      <c r="H16" s="90" t="s">
        <v>96</v>
      </c>
      <c r="I16" s="90" t="s">
        <v>97</v>
      </c>
      <c r="J16" s="188">
        <v>340000</v>
      </c>
      <c r="K16" s="81">
        <v>0</v>
      </c>
      <c r="L16" s="81">
        <v>0</v>
      </c>
      <c r="M16" s="81">
        <v>0</v>
      </c>
      <c r="N16" s="91">
        <v>5</v>
      </c>
      <c r="O16" s="92">
        <v>0</v>
      </c>
      <c r="P16" s="93">
        <f>N16+O16</f>
        <v>5</v>
      </c>
      <c r="Q16" s="82" t="str">
        <f>IFERROR(P16/M16,"-")</f>
        <v>-</v>
      </c>
      <c r="R16" s="81">
        <v>0</v>
      </c>
      <c r="S16" s="81">
        <v>1</v>
      </c>
      <c r="T16" s="82">
        <f>IFERROR(S16/(O16+P16),"-")</f>
        <v>0.2</v>
      </c>
      <c r="U16" s="182">
        <f>IFERROR(J16/SUM(P16:P31),"-")</f>
        <v>5151.5151515152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SUM(X16:X31)-SUM(J16:J31)</f>
        <v>-201000</v>
      </c>
      <c r="AB16" s="85">
        <f>SUM(X16:X31)/SUM(J16:J31)</f>
        <v>0.40882352941176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0.4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98</v>
      </c>
      <c r="C17" s="203"/>
      <c r="D17" s="203" t="s">
        <v>70</v>
      </c>
      <c r="E17" s="203" t="s">
        <v>71</v>
      </c>
      <c r="F17" s="203" t="s">
        <v>68</v>
      </c>
      <c r="G17" s="203"/>
      <c r="H17" s="90"/>
      <c r="I17" s="90"/>
      <c r="J17" s="188"/>
      <c r="K17" s="81">
        <v>13</v>
      </c>
      <c r="L17" s="81">
        <v>8</v>
      </c>
      <c r="M17" s="81">
        <v>11</v>
      </c>
      <c r="N17" s="91">
        <v>1</v>
      </c>
      <c r="O17" s="92">
        <v>0</v>
      </c>
      <c r="P17" s="93">
        <f>N17+O17</f>
        <v>1</v>
      </c>
      <c r="Q17" s="82">
        <f>IFERROR(P17/M17,"-")</f>
        <v>0.090909090909091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1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70</v>
      </c>
      <c r="E18" s="203" t="s">
        <v>71</v>
      </c>
      <c r="F18" s="203" t="s">
        <v>63</v>
      </c>
      <c r="G18" s="203" t="s">
        <v>95</v>
      </c>
      <c r="H18" s="90" t="s">
        <v>100</v>
      </c>
      <c r="I18" s="90"/>
      <c r="J18" s="188"/>
      <c r="K18" s="81">
        <v>0</v>
      </c>
      <c r="L18" s="81">
        <v>0</v>
      </c>
      <c r="M18" s="81">
        <v>0</v>
      </c>
      <c r="N18" s="91">
        <v>2</v>
      </c>
      <c r="O18" s="92">
        <v>0</v>
      </c>
      <c r="P18" s="93">
        <f>N18+O18</f>
        <v>2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70</v>
      </c>
      <c r="E19" s="203" t="s">
        <v>71</v>
      </c>
      <c r="F19" s="203" t="s">
        <v>68</v>
      </c>
      <c r="G19" s="203"/>
      <c r="H19" s="90"/>
      <c r="I19" s="90"/>
      <c r="J19" s="188"/>
      <c r="K19" s="81">
        <v>2</v>
      </c>
      <c r="L19" s="81">
        <v>2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 t="s">
        <v>103</v>
      </c>
      <c r="E20" s="203" t="s">
        <v>88</v>
      </c>
      <c r="F20" s="203" t="s">
        <v>63</v>
      </c>
      <c r="G20" s="203" t="s">
        <v>95</v>
      </c>
      <c r="H20" s="90" t="s">
        <v>96</v>
      </c>
      <c r="I20" s="90" t="s">
        <v>104</v>
      </c>
      <c r="J20" s="188"/>
      <c r="K20" s="81">
        <v>0</v>
      </c>
      <c r="L20" s="81">
        <v>0</v>
      </c>
      <c r="M20" s="81">
        <v>0</v>
      </c>
      <c r="N20" s="91">
        <v>9</v>
      </c>
      <c r="O20" s="92">
        <v>0</v>
      </c>
      <c r="P20" s="93">
        <f>N20+O20</f>
        <v>9</v>
      </c>
      <c r="Q20" s="82" t="str">
        <f>IFERROR(P20/M20,"-")</f>
        <v>-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0.11111111111111</v>
      </c>
      <c r="X20" s="186">
        <v>3000</v>
      </c>
      <c r="Y20" s="187">
        <f>IFERROR(X20/P20,"-")</f>
        <v>333.33333333333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0.11111111111111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0.22222222222222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5</v>
      </c>
      <c r="BX20" s="127">
        <f>IF(P20=0,"",IF(BW20=0,"",(BW20/P20)))</f>
        <v>0.55555555555556</v>
      </c>
      <c r="BY20" s="128">
        <v>1</v>
      </c>
      <c r="BZ20" s="129">
        <f>IFERROR(BY20/BW20,"-")</f>
        <v>0.2</v>
      </c>
      <c r="CA20" s="130">
        <v>3000</v>
      </c>
      <c r="CB20" s="131">
        <f>IFERROR(CA20/BW20,"-")</f>
        <v>600</v>
      </c>
      <c r="CC20" s="132">
        <v>1</v>
      </c>
      <c r="CD20" s="132"/>
      <c r="CE20" s="132"/>
      <c r="CF20" s="133">
        <v>1</v>
      </c>
      <c r="CG20" s="134">
        <f>IF(P20=0,"",IF(CF20=0,"",(CF20/P20)))</f>
        <v>0.11111111111111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105</v>
      </c>
      <c r="C21" s="203"/>
      <c r="D21" s="203" t="s">
        <v>103</v>
      </c>
      <c r="E21" s="203" t="s">
        <v>88</v>
      </c>
      <c r="F21" s="203" t="s">
        <v>68</v>
      </c>
      <c r="G21" s="203"/>
      <c r="H21" s="90"/>
      <c r="I21" s="90"/>
      <c r="J21" s="188"/>
      <c r="K21" s="81">
        <v>22</v>
      </c>
      <c r="L21" s="81">
        <v>18</v>
      </c>
      <c r="M21" s="81">
        <v>10</v>
      </c>
      <c r="N21" s="91">
        <v>1</v>
      </c>
      <c r="O21" s="92">
        <v>0</v>
      </c>
      <c r="P21" s="93">
        <f>N21+O21</f>
        <v>1</v>
      </c>
      <c r="Q21" s="82">
        <f>IFERROR(P21/M21,"-")</f>
        <v>0.1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1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103</v>
      </c>
      <c r="E22" s="203" t="s">
        <v>88</v>
      </c>
      <c r="F22" s="203" t="s">
        <v>63</v>
      </c>
      <c r="G22" s="203" t="s">
        <v>95</v>
      </c>
      <c r="H22" s="90" t="s">
        <v>100</v>
      </c>
      <c r="I22" s="90"/>
      <c r="J22" s="188"/>
      <c r="K22" s="81">
        <v>0</v>
      </c>
      <c r="L22" s="81">
        <v>0</v>
      </c>
      <c r="M22" s="81">
        <v>0</v>
      </c>
      <c r="N22" s="91">
        <v>7</v>
      </c>
      <c r="O22" s="92">
        <v>0</v>
      </c>
      <c r="P22" s="93">
        <f>N22+O22</f>
        <v>7</v>
      </c>
      <c r="Q22" s="82" t="str">
        <f>IFERROR(P22/M22,"-")</f>
        <v>-</v>
      </c>
      <c r="R22" s="81">
        <v>0</v>
      </c>
      <c r="S22" s="81">
        <v>1</v>
      </c>
      <c r="T22" s="82">
        <f>IFERROR(S22/(O22+P22),"-")</f>
        <v>0.14285714285714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0.28571428571429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0.28571428571429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3</v>
      </c>
      <c r="BX22" s="127">
        <f>IF(P22=0,"",IF(BW22=0,"",(BW22/P22)))</f>
        <v>0.42857142857143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103</v>
      </c>
      <c r="E23" s="203" t="s">
        <v>88</v>
      </c>
      <c r="F23" s="203" t="s">
        <v>68</v>
      </c>
      <c r="G23" s="203"/>
      <c r="H23" s="90"/>
      <c r="I23" s="90"/>
      <c r="J23" s="188"/>
      <c r="K23" s="81">
        <v>19</v>
      </c>
      <c r="L23" s="81">
        <v>11</v>
      </c>
      <c r="M23" s="81">
        <v>10</v>
      </c>
      <c r="N23" s="91">
        <v>3</v>
      </c>
      <c r="O23" s="92">
        <v>0</v>
      </c>
      <c r="P23" s="93">
        <f>N23+O23</f>
        <v>3</v>
      </c>
      <c r="Q23" s="82">
        <f>IFERROR(P23/M23,"-")</f>
        <v>0.3</v>
      </c>
      <c r="R23" s="81">
        <v>0</v>
      </c>
      <c r="S23" s="81">
        <v>1</v>
      </c>
      <c r="T23" s="82">
        <f>IFERROR(S23/(O23+P23),"-")</f>
        <v>0.33333333333333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0.33333333333333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0.66666666666667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70</v>
      </c>
      <c r="E24" s="203" t="s">
        <v>71</v>
      </c>
      <c r="F24" s="203" t="s">
        <v>63</v>
      </c>
      <c r="G24" s="203" t="s">
        <v>109</v>
      </c>
      <c r="H24" s="90" t="s">
        <v>96</v>
      </c>
      <c r="I24" s="90" t="s">
        <v>97</v>
      </c>
      <c r="J24" s="188"/>
      <c r="K24" s="81">
        <v>0</v>
      </c>
      <c r="L24" s="81">
        <v>0</v>
      </c>
      <c r="M24" s="81">
        <v>0</v>
      </c>
      <c r="N24" s="91">
        <v>8</v>
      </c>
      <c r="O24" s="92">
        <v>0</v>
      </c>
      <c r="P24" s="93">
        <f>N24+O24</f>
        <v>8</v>
      </c>
      <c r="Q24" s="82" t="str">
        <f>IFERROR(P24/M24,"-")</f>
        <v>-</v>
      </c>
      <c r="R24" s="81">
        <v>0</v>
      </c>
      <c r="S24" s="81">
        <v>1</v>
      </c>
      <c r="T24" s="82">
        <f>IFERROR(S24/(O24+P24),"-")</f>
        <v>0.125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0.125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0.125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0.125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5</v>
      </c>
      <c r="BX24" s="127">
        <f>IF(P24=0,"",IF(BW24=0,"",(BW24/P24)))</f>
        <v>0.625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70</v>
      </c>
      <c r="E25" s="203" t="s">
        <v>71</v>
      </c>
      <c r="F25" s="203" t="s">
        <v>68</v>
      </c>
      <c r="G25" s="203"/>
      <c r="H25" s="90"/>
      <c r="I25" s="90"/>
      <c r="J25" s="188"/>
      <c r="K25" s="81">
        <v>13</v>
      </c>
      <c r="L25" s="81">
        <v>8</v>
      </c>
      <c r="M25" s="81">
        <v>10</v>
      </c>
      <c r="N25" s="91">
        <v>1</v>
      </c>
      <c r="O25" s="92">
        <v>0</v>
      </c>
      <c r="P25" s="93">
        <f>N25+O25</f>
        <v>1</v>
      </c>
      <c r="Q25" s="82">
        <f>IFERROR(P25/M25,"-")</f>
        <v>0.1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1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111</v>
      </c>
      <c r="C26" s="203"/>
      <c r="D26" s="203" t="s">
        <v>70</v>
      </c>
      <c r="E26" s="203" t="s">
        <v>71</v>
      </c>
      <c r="F26" s="203" t="s">
        <v>63</v>
      </c>
      <c r="G26" s="203" t="s">
        <v>109</v>
      </c>
      <c r="H26" s="90" t="s">
        <v>100</v>
      </c>
      <c r="I26" s="90"/>
      <c r="J26" s="188"/>
      <c r="K26" s="81">
        <v>0</v>
      </c>
      <c r="L26" s="81">
        <v>0</v>
      </c>
      <c r="M26" s="81">
        <v>0</v>
      </c>
      <c r="N26" s="91">
        <v>11</v>
      </c>
      <c r="O26" s="92">
        <v>0</v>
      </c>
      <c r="P26" s="93">
        <f>N26+O26</f>
        <v>11</v>
      </c>
      <c r="Q26" s="82" t="str">
        <f>IFERROR(P26/M26,"-")</f>
        <v>-</v>
      </c>
      <c r="R26" s="81">
        <v>1</v>
      </c>
      <c r="S26" s="81">
        <v>2</v>
      </c>
      <c r="T26" s="82">
        <f>IFERROR(S26/(O26+P26),"-")</f>
        <v>0.18181818181818</v>
      </c>
      <c r="U26" s="182"/>
      <c r="V26" s="84">
        <v>3</v>
      </c>
      <c r="W26" s="82">
        <f>IF(P26=0,"-",V26/P26)</f>
        <v>0.27272727272727</v>
      </c>
      <c r="X26" s="186">
        <v>133000</v>
      </c>
      <c r="Y26" s="187">
        <f>IFERROR(X26/P26,"-")</f>
        <v>12090.909090909</v>
      </c>
      <c r="Z26" s="187">
        <f>IFERROR(X26/V26,"-")</f>
        <v>44333.333333333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0.090909090909091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3</v>
      </c>
      <c r="BO26" s="120">
        <f>IF(P26=0,"",IF(BN26=0,"",(BN26/P26)))</f>
        <v>0.27272727272727</v>
      </c>
      <c r="BP26" s="121">
        <v>2</v>
      </c>
      <c r="BQ26" s="122">
        <f>IFERROR(BP26/BN26,"-")</f>
        <v>0.66666666666667</v>
      </c>
      <c r="BR26" s="123">
        <v>28000</v>
      </c>
      <c r="BS26" s="124">
        <f>IFERROR(BR26/BN26,"-")</f>
        <v>9333.3333333333</v>
      </c>
      <c r="BT26" s="125">
        <v>1</v>
      </c>
      <c r="BU26" s="125"/>
      <c r="BV26" s="125">
        <v>1</v>
      </c>
      <c r="BW26" s="126">
        <v>6</v>
      </c>
      <c r="BX26" s="127">
        <f>IF(P26=0,"",IF(BW26=0,"",(BW26/P26)))</f>
        <v>0.54545454545455</v>
      </c>
      <c r="BY26" s="128">
        <v>1</v>
      </c>
      <c r="BZ26" s="129">
        <f>IFERROR(BY26/BW26,"-")</f>
        <v>0.16666666666667</v>
      </c>
      <c r="CA26" s="130">
        <v>110000</v>
      </c>
      <c r="CB26" s="131">
        <f>IFERROR(CA26/BW26,"-")</f>
        <v>18333.333333333</v>
      </c>
      <c r="CC26" s="132"/>
      <c r="CD26" s="132"/>
      <c r="CE26" s="132">
        <v>1</v>
      </c>
      <c r="CF26" s="133">
        <v>1</v>
      </c>
      <c r="CG26" s="134">
        <f>IF(P26=0,"",IF(CF26=0,"",(CF26/P26)))</f>
        <v>0.090909090909091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3</v>
      </c>
      <c r="CP26" s="141">
        <v>133000</v>
      </c>
      <c r="CQ26" s="141">
        <v>110000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/>
      <c r="B27" s="203" t="s">
        <v>112</v>
      </c>
      <c r="C27" s="203"/>
      <c r="D27" s="203" t="s">
        <v>70</v>
      </c>
      <c r="E27" s="203" t="s">
        <v>71</v>
      </c>
      <c r="F27" s="203" t="s">
        <v>68</v>
      </c>
      <c r="G27" s="203"/>
      <c r="H27" s="90"/>
      <c r="I27" s="90"/>
      <c r="J27" s="188"/>
      <c r="K27" s="81">
        <v>17</v>
      </c>
      <c r="L27" s="81">
        <v>11</v>
      </c>
      <c r="M27" s="81">
        <v>2</v>
      </c>
      <c r="N27" s="91">
        <v>3</v>
      </c>
      <c r="O27" s="92">
        <v>0</v>
      </c>
      <c r="P27" s="93">
        <f>N27+O27</f>
        <v>3</v>
      </c>
      <c r="Q27" s="82">
        <f>IFERROR(P27/M27,"-")</f>
        <v>1.5</v>
      </c>
      <c r="R27" s="81">
        <v>1</v>
      </c>
      <c r="S27" s="81">
        <v>1</v>
      </c>
      <c r="T27" s="82">
        <f>IFERROR(S27/(O27+P27),"-")</f>
        <v>0.33333333333333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0.33333333333333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2</v>
      </c>
      <c r="CG27" s="134">
        <f>IF(P27=0,"",IF(CF27=0,"",(CF27/P27)))</f>
        <v>0.66666666666667</v>
      </c>
      <c r="CH27" s="135">
        <v>1</v>
      </c>
      <c r="CI27" s="136">
        <f>IFERROR(CH27/CF27,"-")</f>
        <v>0.5</v>
      </c>
      <c r="CJ27" s="137">
        <v>46000</v>
      </c>
      <c r="CK27" s="138">
        <f>IFERROR(CJ27/CF27,"-")</f>
        <v>23000</v>
      </c>
      <c r="CL27" s="139"/>
      <c r="CM27" s="139"/>
      <c r="CN27" s="139">
        <v>1</v>
      </c>
      <c r="CO27" s="140">
        <v>0</v>
      </c>
      <c r="CP27" s="141">
        <v>0</v>
      </c>
      <c r="CQ27" s="141">
        <v>46000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113</v>
      </c>
      <c r="C28" s="203"/>
      <c r="D28" s="203" t="s">
        <v>103</v>
      </c>
      <c r="E28" s="203" t="s">
        <v>88</v>
      </c>
      <c r="F28" s="203" t="s">
        <v>63</v>
      </c>
      <c r="G28" s="203" t="s">
        <v>109</v>
      </c>
      <c r="H28" s="90" t="s">
        <v>96</v>
      </c>
      <c r="I28" s="90" t="s">
        <v>104</v>
      </c>
      <c r="J28" s="188"/>
      <c r="K28" s="81">
        <v>0</v>
      </c>
      <c r="L28" s="81">
        <v>0</v>
      </c>
      <c r="M28" s="81">
        <v>0</v>
      </c>
      <c r="N28" s="91">
        <v>7</v>
      </c>
      <c r="O28" s="92">
        <v>0</v>
      </c>
      <c r="P28" s="93">
        <f>N28+O28</f>
        <v>7</v>
      </c>
      <c r="Q28" s="82" t="str">
        <f>IFERROR(P28/M28,"-")</f>
        <v>-</v>
      </c>
      <c r="R28" s="81">
        <v>0</v>
      </c>
      <c r="S28" s="81">
        <v>2</v>
      </c>
      <c r="T28" s="82">
        <f>IFERROR(S28/(O28+P28),"-")</f>
        <v>0.28571428571429</v>
      </c>
      <c r="U28" s="182"/>
      <c r="V28" s="84">
        <v>1</v>
      </c>
      <c r="W28" s="82">
        <f>IF(P28=0,"-",V28/P28)</f>
        <v>0.14285714285714</v>
      </c>
      <c r="X28" s="186">
        <v>3000</v>
      </c>
      <c r="Y28" s="187">
        <f>IFERROR(X28/P28,"-")</f>
        <v>428.57142857143</v>
      </c>
      <c r="Z28" s="187">
        <f>IFERROR(X28/V28,"-")</f>
        <v>3000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0.14285714285714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3</v>
      </c>
      <c r="BF28" s="113">
        <f>IF(P28=0,"",IF(BE28=0,"",(BE28/P28)))</f>
        <v>0.42857142857143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0.28571428571429</v>
      </c>
      <c r="BP28" s="121">
        <v>1</v>
      </c>
      <c r="BQ28" s="122">
        <f>IFERROR(BP28/BN28,"-")</f>
        <v>0.5</v>
      </c>
      <c r="BR28" s="123">
        <v>3000</v>
      </c>
      <c r="BS28" s="124">
        <f>IFERROR(BR28/BN28,"-")</f>
        <v>1500</v>
      </c>
      <c r="BT28" s="125">
        <v>1</v>
      </c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0.14285714285714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3000</v>
      </c>
      <c r="CQ28" s="141">
        <v>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114</v>
      </c>
      <c r="C29" s="203"/>
      <c r="D29" s="203" t="s">
        <v>103</v>
      </c>
      <c r="E29" s="203" t="s">
        <v>88</v>
      </c>
      <c r="F29" s="203" t="s">
        <v>68</v>
      </c>
      <c r="G29" s="203"/>
      <c r="H29" s="90"/>
      <c r="I29" s="90"/>
      <c r="J29" s="188"/>
      <c r="K29" s="81">
        <v>15</v>
      </c>
      <c r="L29" s="81">
        <v>9</v>
      </c>
      <c r="M29" s="81">
        <v>7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115</v>
      </c>
      <c r="C30" s="203"/>
      <c r="D30" s="203" t="s">
        <v>103</v>
      </c>
      <c r="E30" s="203" t="s">
        <v>88</v>
      </c>
      <c r="F30" s="203" t="s">
        <v>63</v>
      </c>
      <c r="G30" s="203" t="s">
        <v>109</v>
      </c>
      <c r="H30" s="90" t="s">
        <v>100</v>
      </c>
      <c r="I30" s="90"/>
      <c r="J30" s="188"/>
      <c r="K30" s="81">
        <v>0</v>
      </c>
      <c r="L30" s="81">
        <v>0</v>
      </c>
      <c r="M30" s="81">
        <v>0</v>
      </c>
      <c r="N30" s="91">
        <v>6</v>
      </c>
      <c r="O30" s="92">
        <v>0</v>
      </c>
      <c r="P30" s="93">
        <f>N30+O30</f>
        <v>6</v>
      </c>
      <c r="Q30" s="82" t="str">
        <f>IFERROR(P30/M30,"-")</f>
        <v>-</v>
      </c>
      <c r="R30" s="81">
        <v>0</v>
      </c>
      <c r="S30" s="81">
        <v>1</v>
      </c>
      <c r="T30" s="82">
        <f>IFERROR(S30/(O30+P30),"-")</f>
        <v>0.16666666666667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0.16666666666667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0.16666666666667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>
        <v>2</v>
      </c>
      <c r="CG30" s="134">
        <f>IF(P30=0,"",IF(CF30=0,"",(CF30/P30)))</f>
        <v>0.33333333333333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116</v>
      </c>
      <c r="C31" s="203"/>
      <c r="D31" s="203" t="s">
        <v>103</v>
      </c>
      <c r="E31" s="203" t="s">
        <v>88</v>
      </c>
      <c r="F31" s="203" t="s">
        <v>68</v>
      </c>
      <c r="G31" s="203"/>
      <c r="H31" s="90"/>
      <c r="I31" s="90"/>
      <c r="J31" s="188"/>
      <c r="K31" s="81">
        <v>18</v>
      </c>
      <c r="L31" s="81">
        <v>13</v>
      </c>
      <c r="M31" s="81">
        <v>0</v>
      </c>
      <c r="N31" s="91">
        <v>2</v>
      </c>
      <c r="O31" s="92">
        <v>0</v>
      </c>
      <c r="P31" s="93">
        <f>N31+O31</f>
        <v>2</v>
      </c>
      <c r="Q31" s="82" t="str">
        <f>IFERROR(P31/M31,"-")</f>
        <v>-</v>
      </c>
      <c r="R31" s="81">
        <v>0</v>
      </c>
      <c r="S31" s="81">
        <v>2</v>
      </c>
      <c r="T31" s="82">
        <f>IFERROR(S31/(O31+P31),"-")</f>
        <v>1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>
        <v>1</v>
      </c>
      <c r="CG31" s="134">
        <f>IF(P31=0,"",IF(CF31=0,"",(CF31/P31)))</f>
        <v>0.5</v>
      </c>
      <c r="CH31" s="135">
        <v>1</v>
      </c>
      <c r="CI31" s="136">
        <f>IFERROR(CH31/CF31,"-")</f>
        <v>1</v>
      </c>
      <c r="CJ31" s="137">
        <v>8000</v>
      </c>
      <c r="CK31" s="138">
        <f>IFERROR(CJ31/CF31,"-")</f>
        <v>8000</v>
      </c>
      <c r="CL31" s="139">
        <v>1</v>
      </c>
      <c r="CM31" s="139"/>
      <c r="CN31" s="139"/>
      <c r="CO31" s="140">
        <v>0</v>
      </c>
      <c r="CP31" s="141">
        <v>0</v>
      </c>
      <c r="CQ31" s="141">
        <v>8000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3.02</v>
      </c>
      <c r="B32" s="203" t="s">
        <v>117</v>
      </c>
      <c r="C32" s="203"/>
      <c r="D32" s="203" t="s">
        <v>118</v>
      </c>
      <c r="E32" s="203" t="s">
        <v>119</v>
      </c>
      <c r="F32" s="203" t="s">
        <v>63</v>
      </c>
      <c r="G32" s="203" t="s">
        <v>120</v>
      </c>
      <c r="H32" s="90" t="s">
        <v>121</v>
      </c>
      <c r="I32" s="90" t="s">
        <v>122</v>
      </c>
      <c r="J32" s="188">
        <v>200000</v>
      </c>
      <c r="K32" s="81">
        <v>0</v>
      </c>
      <c r="L32" s="81">
        <v>0</v>
      </c>
      <c r="M32" s="81">
        <v>0</v>
      </c>
      <c r="N32" s="91">
        <v>18</v>
      </c>
      <c r="O32" s="92">
        <v>0</v>
      </c>
      <c r="P32" s="93">
        <f>N32+O32</f>
        <v>18</v>
      </c>
      <c r="Q32" s="82" t="str">
        <f>IFERROR(P32/M32,"-")</f>
        <v>-</v>
      </c>
      <c r="R32" s="81">
        <v>0</v>
      </c>
      <c r="S32" s="81">
        <v>1</v>
      </c>
      <c r="T32" s="82">
        <f>IFERROR(S32/(O32+P32),"-")</f>
        <v>0.055555555555556</v>
      </c>
      <c r="U32" s="182">
        <f>IFERROR(J32/SUM(P32:P37),"-")</f>
        <v>3448.275862069</v>
      </c>
      <c r="V32" s="84">
        <v>1</v>
      </c>
      <c r="W32" s="82">
        <f>IF(P32=0,"-",V32/P32)</f>
        <v>0.055555555555556</v>
      </c>
      <c r="X32" s="186">
        <v>9000</v>
      </c>
      <c r="Y32" s="187">
        <f>IFERROR(X32/P32,"-")</f>
        <v>500</v>
      </c>
      <c r="Z32" s="187">
        <f>IFERROR(X32/V32,"-")</f>
        <v>9000</v>
      </c>
      <c r="AA32" s="188">
        <f>SUM(X32:X37)-SUM(J32:J37)</f>
        <v>404000</v>
      </c>
      <c r="AB32" s="85">
        <f>SUM(X32:X37)/SUM(J32:J37)</f>
        <v>3.02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0.055555555555556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1</v>
      </c>
      <c r="AW32" s="107">
        <f>IF(P32=0,"",IF(AV32=0,"",(AV32/P32)))</f>
        <v>0.055555555555556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3</v>
      </c>
      <c r="BF32" s="113">
        <f>IF(P32=0,"",IF(BE32=0,"",(BE32/P32)))</f>
        <v>0.16666666666667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4</v>
      </c>
      <c r="BO32" s="120">
        <f>IF(P32=0,"",IF(BN32=0,"",(BN32/P32)))</f>
        <v>0.22222222222222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7</v>
      </c>
      <c r="BX32" s="127">
        <f>IF(P32=0,"",IF(BW32=0,"",(BW32/P32)))</f>
        <v>0.38888888888889</v>
      </c>
      <c r="BY32" s="128">
        <v>1</v>
      </c>
      <c r="BZ32" s="129">
        <f>IFERROR(BY32/BW32,"-")</f>
        <v>0.14285714285714</v>
      </c>
      <c r="CA32" s="130">
        <v>9000</v>
      </c>
      <c r="CB32" s="131">
        <f>IFERROR(CA32/BW32,"-")</f>
        <v>1285.7142857143</v>
      </c>
      <c r="CC32" s="132"/>
      <c r="CD32" s="132"/>
      <c r="CE32" s="132">
        <v>1</v>
      </c>
      <c r="CF32" s="133">
        <v>2</v>
      </c>
      <c r="CG32" s="134">
        <f>IF(P32=0,"",IF(CF32=0,"",(CF32/P32)))</f>
        <v>0.11111111111111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1</v>
      </c>
      <c r="CP32" s="141">
        <v>9000</v>
      </c>
      <c r="CQ32" s="141">
        <v>9000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123</v>
      </c>
      <c r="C33" s="203"/>
      <c r="D33" s="203" t="s">
        <v>124</v>
      </c>
      <c r="E33" s="203" t="s">
        <v>125</v>
      </c>
      <c r="F33" s="203" t="s">
        <v>63</v>
      </c>
      <c r="G33" s="203"/>
      <c r="H33" s="90" t="s">
        <v>121</v>
      </c>
      <c r="I33" s="90"/>
      <c r="J33" s="188"/>
      <c r="K33" s="81">
        <v>0</v>
      </c>
      <c r="L33" s="81">
        <v>0</v>
      </c>
      <c r="M33" s="81">
        <v>0</v>
      </c>
      <c r="N33" s="91">
        <v>8</v>
      </c>
      <c r="O33" s="92">
        <v>0</v>
      </c>
      <c r="P33" s="93">
        <f>N33+O33</f>
        <v>8</v>
      </c>
      <c r="Q33" s="82" t="str">
        <f>IFERROR(P33/M33,"-")</f>
        <v>-</v>
      </c>
      <c r="R33" s="81">
        <v>0</v>
      </c>
      <c r="S33" s="81">
        <v>4</v>
      </c>
      <c r="T33" s="82">
        <f>IFERROR(S33/(O33+P33),"-")</f>
        <v>0.5</v>
      </c>
      <c r="U33" s="182"/>
      <c r="V33" s="84">
        <v>3</v>
      </c>
      <c r="W33" s="82">
        <f>IF(P33=0,"-",V33/P33)</f>
        <v>0.375</v>
      </c>
      <c r="X33" s="186">
        <v>41000</v>
      </c>
      <c r="Y33" s="187">
        <f>IFERROR(X33/P33,"-")</f>
        <v>5125</v>
      </c>
      <c r="Z33" s="187">
        <f>IFERROR(X33/V33,"-")</f>
        <v>13666.666666667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5</v>
      </c>
      <c r="BO33" s="120">
        <f>IF(P33=0,"",IF(BN33=0,"",(BN33/P33)))</f>
        <v>0.625</v>
      </c>
      <c r="BP33" s="121">
        <v>1</v>
      </c>
      <c r="BQ33" s="122">
        <f>IFERROR(BP33/BN33,"-")</f>
        <v>0.2</v>
      </c>
      <c r="BR33" s="123">
        <v>6000</v>
      </c>
      <c r="BS33" s="124">
        <f>IFERROR(BR33/BN33,"-")</f>
        <v>1200</v>
      </c>
      <c r="BT33" s="125"/>
      <c r="BU33" s="125">
        <v>1</v>
      </c>
      <c r="BV33" s="125"/>
      <c r="BW33" s="126">
        <v>1</v>
      </c>
      <c r="BX33" s="127">
        <f>IF(P33=0,"",IF(BW33=0,"",(BW33/P33)))</f>
        <v>0.125</v>
      </c>
      <c r="BY33" s="128">
        <v>1</v>
      </c>
      <c r="BZ33" s="129">
        <f>IFERROR(BY33/BW33,"-")</f>
        <v>1</v>
      </c>
      <c r="CA33" s="130">
        <v>25000</v>
      </c>
      <c r="CB33" s="131">
        <f>IFERROR(CA33/BW33,"-")</f>
        <v>25000</v>
      </c>
      <c r="CC33" s="132"/>
      <c r="CD33" s="132"/>
      <c r="CE33" s="132">
        <v>1</v>
      </c>
      <c r="CF33" s="133">
        <v>2</v>
      </c>
      <c r="CG33" s="134">
        <f>IF(P33=0,"",IF(CF33=0,"",(CF33/P33)))</f>
        <v>0.25</v>
      </c>
      <c r="CH33" s="135">
        <v>1</v>
      </c>
      <c r="CI33" s="136">
        <f>IFERROR(CH33/CF33,"-")</f>
        <v>0.5</v>
      </c>
      <c r="CJ33" s="137">
        <v>10000</v>
      </c>
      <c r="CK33" s="138">
        <f>IFERROR(CJ33/CF33,"-")</f>
        <v>5000</v>
      </c>
      <c r="CL33" s="139"/>
      <c r="CM33" s="139">
        <v>1</v>
      </c>
      <c r="CN33" s="139"/>
      <c r="CO33" s="140">
        <v>3</v>
      </c>
      <c r="CP33" s="141">
        <v>41000</v>
      </c>
      <c r="CQ33" s="141">
        <v>25000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126</v>
      </c>
      <c r="C34" s="203"/>
      <c r="D34" s="203" t="s">
        <v>103</v>
      </c>
      <c r="E34" s="203" t="s">
        <v>127</v>
      </c>
      <c r="F34" s="203" t="s">
        <v>63</v>
      </c>
      <c r="G34" s="203"/>
      <c r="H34" s="90" t="s">
        <v>121</v>
      </c>
      <c r="I34" s="90"/>
      <c r="J34" s="188"/>
      <c r="K34" s="81">
        <v>0</v>
      </c>
      <c r="L34" s="81">
        <v>0</v>
      </c>
      <c r="M34" s="81">
        <v>0</v>
      </c>
      <c r="N34" s="91">
        <v>6</v>
      </c>
      <c r="O34" s="92">
        <v>0</v>
      </c>
      <c r="P34" s="93">
        <f>N34+O34</f>
        <v>6</v>
      </c>
      <c r="Q34" s="82" t="str">
        <f>IFERROR(P34/M34,"-")</f>
        <v>-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0.16666666666667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0.66666666666667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0.16666666666667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128</v>
      </c>
      <c r="C35" s="203"/>
      <c r="D35" s="203" t="s">
        <v>129</v>
      </c>
      <c r="E35" s="203" t="s">
        <v>130</v>
      </c>
      <c r="F35" s="203" t="s">
        <v>63</v>
      </c>
      <c r="G35" s="203"/>
      <c r="H35" s="90" t="s">
        <v>121</v>
      </c>
      <c r="I35" s="90"/>
      <c r="J35" s="188"/>
      <c r="K35" s="81">
        <v>0</v>
      </c>
      <c r="L35" s="81">
        <v>0</v>
      </c>
      <c r="M35" s="81">
        <v>0</v>
      </c>
      <c r="N35" s="91">
        <v>8</v>
      </c>
      <c r="O35" s="92">
        <v>0</v>
      </c>
      <c r="P35" s="93">
        <f>N35+O35</f>
        <v>8</v>
      </c>
      <c r="Q35" s="82" t="str">
        <f>IFERROR(P35/M35,"-")</f>
        <v>-</v>
      </c>
      <c r="R35" s="81">
        <v>0</v>
      </c>
      <c r="S35" s="81">
        <v>2</v>
      </c>
      <c r="T35" s="82">
        <f>IFERROR(S35/(O35+P35),"-")</f>
        <v>0.25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2</v>
      </c>
      <c r="AN35" s="101">
        <f>IF(P35=0,"",IF(AM35=0,"",(AM35/P35)))</f>
        <v>0.25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>
        <v>1</v>
      </c>
      <c r="AW35" s="107">
        <f>IF(P35=0,"",IF(AV35=0,"",(AV35/P35)))</f>
        <v>0.125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0.375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0.125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0.125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131</v>
      </c>
      <c r="C36" s="203"/>
      <c r="D36" s="203" t="s">
        <v>132</v>
      </c>
      <c r="E36" s="203" t="s">
        <v>133</v>
      </c>
      <c r="F36" s="203" t="s">
        <v>63</v>
      </c>
      <c r="G36" s="203"/>
      <c r="H36" s="90" t="s">
        <v>121</v>
      </c>
      <c r="I36" s="90"/>
      <c r="J36" s="188"/>
      <c r="K36" s="81">
        <v>0</v>
      </c>
      <c r="L36" s="81">
        <v>0</v>
      </c>
      <c r="M36" s="81">
        <v>0</v>
      </c>
      <c r="N36" s="91">
        <v>9</v>
      </c>
      <c r="O36" s="92">
        <v>0</v>
      </c>
      <c r="P36" s="93">
        <f>N36+O36</f>
        <v>9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2</v>
      </c>
      <c r="AN36" s="101">
        <f>IF(P36=0,"",IF(AM36=0,"",(AM36/P36)))</f>
        <v>0.22222222222222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3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0.11111111111111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134</v>
      </c>
      <c r="C37" s="203"/>
      <c r="D37" s="203" t="s">
        <v>93</v>
      </c>
      <c r="E37" s="203" t="s">
        <v>93</v>
      </c>
      <c r="F37" s="203" t="s">
        <v>68</v>
      </c>
      <c r="G37" s="203"/>
      <c r="H37" s="90"/>
      <c r="I37" s="90"/>
      <c r="J37" s="188"/>
      <c r="K37" s="81">
        <v>116</v>
      </c>
      <c r="L37" s="81">
        <v>54</v>
      </c>
      <c r="M37" s="81">
        <v>54</v>
      </c>
      <c r="N37" s="91">
        <v>9</v>
      </c>
      <c r="O37" s="92">
        <v>0</v>
      </c>
      <c r="P37" s="93">
        <f>N37+O37</f>
        <v>9</v>
      </c>
      <c r="Q37" s="82">
        <f>IFERROR(P37/M37,"-")</f>
        <v>0.16666666666667</v>
      </c>
      <c r="R37" s="81">
        <v>2</v>
      </c>
      <c r="S37" s="81">
        <v>2</v>
      </c>
      <c r="T37" s="82">
        <f>IFERROR(S37/(O37+P37),"-")</f>
        <v>0.22222222222222</v>
      </c>
      <c r="U37" s="182"/>
      <c r="V37" s="84">
        <v>3</v>
      </c>
      <c r="W37" s="82">
        <f>IF(P37=0,"-",V37/P37)</f>
        <v>0.33333333333333</v>
      </c>
      <c r="X37" s="186">
        <v>554000</v>
      </c>
      <c r="Y37" s="187">
        <f>IFERROR(X37/P37,"-")</f>
        <v>61555.555555556</v>
      </c>
      <c r="Z37" s="187">
        <f>IFERROR(X37/V37,"-")</f>
        <v>184666.66666667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0.11111111111111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0.22222222222222</v>
      </c>
      <c r="BP37" s="121">
        <v>1</v>
      </c>
      <c r="BQ37" s="122">
        <f>IFERROR(BP37/BN37,"-")</f>
        <v>0.5</v>
      </c>
      <c r="BR37" s="123">
        <v>6000</v>
      </c>
      <c r="BS37" s="124">
        <f>IFERROR(BR37/BN37,"-")</f>
        <v>3000</v>
      </c>
      <c r="BT37" s="125"/>
      <c r="BU37" s="125">
        <v>1</v>
      </c>
      <c r="BV37" s="125"/>
      <c r="BW37" s="126">
        <v>2</v>
      </c>
      <c r="BX37" s="127">
        <f>IF(P37=0,"",IF(BW37=0,"",(BW37/P37)))</f>
        <v>0.22222222222222</v>
      </c>
      <c r="BY37" s="128">
        <v>2</v>
      </c>
      <c r="BZ37" s="129">
        <f>IFERROR(BY37/BW37,"-")</f>
        <v>1</v>
      </c>
      <c r="CA37" s="130">
        <v>548000</v>
      </c>
      <c r="CB37" s="131">
        <f>IFERROR(CA37/BW37,"-")</f>
        <v>274000</v>
      </c>
      <c r="CC37" s="132"/>
      <c r="CD37" s="132"/>
      <c r="CE37" s="132">
        <v>2</v>
      </c>
      <c r="CF37" s="133">
        <v>4</v>
      </c>
      <c r="CG37" s="134">
        <f>IF(P37=0,"",IF(CF37=0,"",(CF37/P37)))</f>
        <v>0.44444444444444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3</v>
      </c>
      <c r="CP37" s="141">
        <v>554000</v>
      </c>
      <c r="CQ37" s="141">
        <v>508000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0.036</v>
      </c>
      <c r="B38" s="203" t="s">
        <v>135</v>
      </c>
      <c r="C38" s="203"/>
      <c r="D38" s="203" t="s">
        <v>136</v>
      </c>
      <c r="E38" s="203" t="s">
        <v>137</v>
      </c>
      <c r="F38" s="203" t="s">
        <v>63</v>
      </c>
      <c r="G38" s="203" t="s">
        <v>138</v>
      </c>
      <c r="H38" s="90" t="s">
        <v>139</v>
      </c>
      <c r="I38" s="90" t="s">
        <v>140</v>
      </c>
      <c r="J38" s="188">
        <v>500000</v>
      </c>
      <c r="K38" s="81">
        <v>0</v>
      </c>
      <c r="L38" s="81">
        <v>0</v>
      </c>
      <c r="M38" s="81">
        <v>0</v>
      </c>
      <c r="N38" s="91">
        <v>28</v>
      </c>
      <c r="O38" s="92">
        <v>0</v>
      </c>
      <c r="P38" s="93">
        <f>N38+O38</f>
        <v>28</v>
      </c>
      <c r="Q38" s="82" t="str">
        <f>IFERROR(P38/M38,"-")</f>
        <v>-</v>
      </c>
      <c r="R38" s="81">
        <v>0</v>
      </c>
      <c r="S38" s="81">
        <v>6</v>
      </c>
      <c r="T38" s="82">
        <f>IFERROR(S38/(O38+P38),"-")</f>
        <v>0.21428571428571</v>
      </c>
      <c r="U38" s="182">
        <f>IFERROR(J38/SUM(P38:P41),"-")</f>
        <v>10638.29787234</v>
      </c>
      <c r="V38" s="84">
        <v>3</v>
      </c>
      <c r="W38" s="82">
        <f>IF(P38=0,"-",V38/P38)</f>
        <v>0.10714285714286</v>
      </c>
      <c r="X38" s="186">
        <v>15000</v>
      </c>
      <c r="Y38" s="187">
        <f>IFERROR(X38/P38,"-")</f>
        <v>535.71428571429</v>
      </c>
      <c r="Z38" s="187">
        <f>IFERROR(X38/V38,"-")</f>
        <v>5000</v>
      </c>
      <c r="AA38" s="188">
        <f>SUM(X38:X41)-SUM(J38:J41)</f>
        <v>-482000</v>
      </c>
      <c r="AB38" s="85">
        <f>SUM(X38:X41)/SUM(J38:J41)</f>
        <v>0.036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0.035714285714286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10</v>
      </c>
      <c r="BF38" s="113">
        <f>IF(P38=0,"",IF(BE38=0,"",(BE38/P38)))</f>
        <v>0.35714285714286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9</v>
      </c>
      <c r="BO38" s="120">
        <f>IF(P38=0,"",IF(BN38=0,"",(BN38/P38)))</f>
        <v>0.32142857142857</v>
      </c>
      <c r="BP38" s="121">
        <v>1</v>
      </c>
      <c r="BQ38" s="122">
        <f>IFERROR(BP38/BN38,"-")</f>
        <v>0.11111111111111</v>
      </c>
      <c r="BR38" s="123">
        <v>9000</v>
      </c>
      <c r="BS38" s="124">
        <f>IFERROR(BR38/BN38,"-")</f>
        <v>1000</v>
      </c>
      <c r="BT38" s="125"/>
      <c r="BU38" s="125"/>
      <c r="BV38" s="125">
        <v>1</v>
      </c>
      <c r="BW38" s="126">
        <v>6</v>
      </c>
      <c r="BX38" s="127">
        <f>IF(P38=0,"",IF(BW38=0,"",(BW38/P38)))</f>
        <v>0.21428571428571</v>
      </c>
      <c r="BY38" s="128">
        <v>1</v>
      </c>
      <c r="BZ38" s="129">
        <f>IFERROR(BY38/BW38,"-")</f>
        <v>0.16666666666667</v>
      </c>
      <c r="CA38" s="130">
        <v>3000</v>
      </c>
      <c r="CB38" s="131">
        <f>IFERROR(CA38/BW38,"-")</f>
        <v>500</v>
      </c>
      <c r="CC38" s="132">
        <v>1</v>
      </c>
      <c r="CD38" s="132"/>
      <c r="CE38" s="132"/>
      <c r="CF38" s="133">
        <v>2</v>
      </c>
      <c r="CG38" s="134">
        <f>IF(P38=0,"",IF(CF38=0,"",(CF38/P38)))</f>
        <v>0.071428571428571</v>
      </c>
      <c r="CH38" s="135">
        <v>1</v>
      </c>
      <c r="CI38" s="136">
        <f>IFERROR(CH38/CF38,"-")</f>
        <v>0.5</v>
      </c>
      <c r="CJ38" s="137">
        <v>3000</v>
      </c>
      <c r="CK38" s="138">
        <f>IFERROR(CJ38/CF38,"-")</f>
        <v>1500</v>
      </c>
      <c r="CL38" s="139">
        <v>1</v>
      </c>
      <c r="CM38" s="139"/>
      <c r="CN38" s="139"/>
      <c r="CO38" s="140">
        <v>3</v>
      </c>
      <c r="CP38" s="141">
        <v>15000</v>
      </c>
      <c r="CQ38" s="141">
        <v>9000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141</v>
      </c>
      <c r="C39" s="203"/>
      <c r="D39" s="203" t="s">
        <v>142</v>
      </c>
      <c r="E39" s="203" t="s">
        <v>143</v>
      </c>
      <c r="F39" s="203" t="s">
        <v>63</v>
      </c>
      <c r="G39" s="203"/>
      <c r="H39" s="90" t="s">
        <v>139</v>
      </c>
      <c r="I39" s="90"/>
      <c r="J39" s="188"/>
      <c r="K39" s="81">
        <v>0</v>
      </c>
      <c r="L39" s="81">
        <v>0</v>
      </c>
      <c r="M39" s="81">
        <v>0</v>
      </c>
      <c r="N39" s="91">
        <v>6</v>
      </c>
      <c r="O39" s="92">
        <v>0</v>
      </c>
      <c r="P39" s="93">
        <f>N39+O39</f>
        <v>6</v>
      </c>
      <c r="Q39" s="82" t="str">
        <f>IFERROR(P39/M39,"-")</f>
        <v>-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2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144</v>
      </c>
      <c r="C40" s="203"/>
      <c r="D40" s="203" t="s">
        <v>145</v>
      </c>
      <c r="E40" s="203" t="s">
        <v>146</v>
      </c>
      <c r="F40" s="203" t="s">
        <v>63</v>
      </c>
      <c r="G40" s="203"/>
      <c r="H40" s="90" t="s">
        <v>139</v>
      </c>
      <c r="I40" s="90"/>
      <c r="J40" s="188"/>
      <c r="K40" s="81">
        <v>0</v>
      </c>
      <c r="L40" s="81">
        <v>0</v>
      </c>
      <c r="M40" s="81">
        <v>0</v>
      </c>
      <c r="N40" s="91">
        <v>10</v>
      </c>
      <c r="O40" s="92">
        <v>0</v>
      </c>
      <c r="P40" s="93">
        <f>N40+O40</f>
        <v>10</v>
      </c>
      <c r="Q40" s="82" t="str">
        <f>IFERROR(P40/M40,"-")</f>
        <v>-</v>
      </c>
      <c r="R40" s="81">
        <v>1</v>
      </c>
      <c r="S40" s="81">
        <v>1</v>
      </c>
      <c r="T40" s="82">
        <f>IFERROR(S40/(O40+P40),"-")</f>
        <v>0.1</v>
      </c>
      <c r="U40" s="182"/>
      <c r="V40" s="84">
        <v>1</v>
      </c>
      <c r="W40" s="82">
        <f>IF(P40=0,"-",V40/P40)</f>
        <v>0.1</v>
      </c>
      <c r="X40" s="186">
        <v>3000</v>
      </c>
      <c r="Y40" s="187">
        <f>IFERROR(X40/P40,"-")</f>
        <v>300</v>
      </c>
      <c r="Z40" s="187">
        <f>IFERROR(X40/V40,"-")</f>
        <v>3000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0.2</v>
      </c>
      <c r="BG40" s="112">
        <v>1</v>
      </c>
      <c r="BH40" s="114">
        <f>IFERROR(BG40/BE40,"-")</f>
        <v>0.5</v>
      </c>
      <c r="BI40" s="115">
        <v>3000</v>
      </c>
      <c r="BJ40" s="116">
        <f>IFERROR(BI40/BE40,"-")</f>
        <v>1500</v>
      </c>
      <c r="BK40" s="117">
        <v>1</v>
      </c>
      <c r="BL40" s="117"/>
      <c r="BM40" s="117"/>
      <c r="BN40" s="119">
        <v>6</v>
      </c>
      <c r="BO40" s="120">
        <f>IF(P40=0,"",IF(BN40=0,"",(BN40/P40)))</f>
        <v>0.6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0.2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3000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147</v>
      </c>
      <c r="C41" s="203"/>
      <c r="D41" s="203" t="s">
        <v>93</v>
      </c>
      <c r="E41" s="203" t="s">
        <v>93</v>
      </c>
      <c r="F41" s="203" t="s">
        <v>68</v>
      </c>
      <c r="G41" s="203"/>
      <c r="H41" s="90"/>
      <c r="I41" s="90"/>
      <c r="J41" s="188"/>
      <c r="K41" s="81">
        <v>52</v>
      </c>
      <c r="L41" s="81">
        <v>31</v>
      </c>
      <c r="M41" s="81">
        <v>18</v>
      </c>
      <c r="N41" s="91">
        <v>3</v>
      </c>
      <c r="O41" s="92">
        <v>0</v>
      </c>
      <c r="P41" s="93">
        <f>N41+O41</f>
        <v>3</v>
      </c>
      <c r="Q41" s="82">
        <f>IFERROR(P41/M41,"-")</f>
        <v>0.16666666666667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1</v>
      </c>
      <c r="CG41" s="134">
        <f>IF(P41=0,"",IF(CF41=0,"",(CF41/P41)))</f>
        <v>0.33333333333333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148</v>
      </c>
      <c r="C42" s="203"/>
      <c r="D42" s="203" t="s">
        <v>80</v>
      </c>
      <c r="E42" s="203" t="s">
        <v>81</v>
      </c>
      <c r="F42" s="203" t="s">
        <v>63</v>
      </c>
      <c r="G42" s="203" t="s">
        <v>149</v>
      </c>
      <c r="H42" s="90" t="s">
        <v>150</v>
      </c>
      <c r="I42" s="90" t="s">
        <v>151</v>
      </c>
      <c r="J42" s="188">
        <v>260000</v>
      </c>
      <c r="K42" s="81">
        <v>0</v>
      </c>
      <c r="L42" s="81">
        <v>0</v>
      </c>
      <c r="M42" s="81">
        <v>0</v>
      </c>
      <c r="N42" s="91">
        <v>7</v>
      </c>
      <c r="O42" s="92">
        <v>0</v>
      </c>
      <c r="P42" s="93">
        <f>N42+O42</f>
        <v>7</v>
      </c>
      <c r="Q42" s="82" t="str">
        <f>IFERROR(P42/M42,"-")</f>
        <v>-</v>
      </c>
      <c r="R42" s="81">
        <v>0</v>
      </c>
      <c r="S42" s="81">
        <v>2</v>
      </c>
      <c r="T42" s="82">
        <f>IFERROR(S42/(O42+P42),"-")</f>
        <v>0.28571428571429</v>
      </c>
      <c r="U42" s="182">
        <f>IFERROR(J42/SUM(P42:P45),"-")</f>
        <v>14444.444444444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SUM(X42:X45)-SUM(J42:J45)</f>
        <v>-260000</v>
      </c>
      <c r="AB42" s="85">
        <f>SUM(X42:X45)/SUM(J42:J45)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0.14285714285714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0.42857142857143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0.28571428571429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0.14285714285714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152</v>
      </c>
      <c r="C43" s="203"/>
      <c r="D43" s="203" t="s">
        <v>124</v>
      </c>
      <c r="E43" s="203" t="s">
        <v>125</v>
      </c>
      <c r="F43" s="203" t="s">
        <v>63</v>
      </c>
      <c r="G43" s="203"/>
      <c r="H43" s="90" t="s">
        <v>150</v>
      </c>
      <c r="I43" s="90" t="s">
        <v>153</v>
      </c>
      <c r="J43" s="188"/>
      <c r="K43" s="81">
        <v>0</v>
      </c>
      <c r="L43" s="81">
        <v>0</v>
      </c>
      <c r="M43" s="81">
        <v>0</v>
      </c>
      <c r="N43" s="91">
        <v>8</v>
      </c>
      <c r="O43" s="92">
        <v>0</v>
      </c>
      <c r="P43" s="93">
        <f>N43+O43</f>
        <v>8</v>
      </c>
      <c r="Q43" s="82" t="str">
        <f>IFERROR(P43/M43,"-")</f>
        <v>-</v>
      </c>
      <c r="R43" s="81">
        <v>0</v>
      </c>
      <c r="S43" s="81">
        <v>2</v>
      </c>
      <c r="T43" s="82">
        <f>IFERROR(S43/(O43+P43),"-")</f>
        <v>0.25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>
        <v>1</v>
      </c>
      <c r="AE43" s="95">
        <f>IF(P43=0,"",IF(AD43=0,"",(AD43/P43)))</f>
        <v>0.125</v>
      </c>
      <c r="AF43" s="94"/>
      <c r="AG43" s="96">
        <f>IFERROR(AF43/AD43,"-")</f>
        <v>0</v>
      </c>
      <c r="AH43" s="97"/>
      <c r="AI43" s="98">
        <f>IFERROR(AH43/AD43,"-")</f>
        <v>0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0.125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0.25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3</v>
      </c>
      <c r="BX43" s="127">
        <f>IF(P43=0,"",IF(BW43=0,"",(BW43/P43)))</f>
        <v>0.375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0.125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154</v>
      </c>
      <c r="C44" s="203"/>
      <c r="D44" s="203" t="s">
        <v>87</v>
      </c>
      <c r="E44" s="203" t="s">
        <v>88</v>
      </c>
      <c r="F44" s="203" t="s">
        <v>63</v>
      </c>
      <c r="G44" s="203"/>
      <c r="H44" s="90" t="s">
        <v>150</v>
      </c>
      <c r="I44" s="90" t="s">
        <v>155</v>
      </c>
      <c r="J44" s="188"/>
      <c r="K44" s="81">
        <v>0</v>
      </c>
      <c r="L44" s="81">
        <v>0</v>
      </c>
      <c r="M44" s="81">
        <v>0</v>
      </c>
      <c r="N44" s="91">
        <v>3</v>
      </c>
      <c r="O44" s="92">
        <v>0</v>
      </c>
      <c r="P44" s="93">
        <f>N44+O44</f>
        <v>3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0.33333333333333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0.33333333333333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93</v>
      </c>
      <c r="E45" s="203" t="s">
        <v>93</v>
      </c>
      <c r="F45" s="203" t="s">
        <v>68</v>
      </c>
      <c r="G45" s="203"/>
      <c r="H45" s="90"/>
      <c r="I45" s="90"/>
      <c r="J45" s="188"/>
      <c r="K45" s="81">
        <v>34</v>
      </c>
      <c r="L45" s="81">
        <v>18</v>
      </c>
      <c r="M45" s="81">
        <v>99</v>
      </c>
      <c r="N45" s="91">
        <v>0</v>
      </c>
      <c r="O45" s="92">
        <v>0</v>
      </c>
      <c r="P45" s="93">
        <f>N45+O45</f>
        <v>0</v>
      </c>
      <c r="Q45" s="82">
        <f>IFERROR(P45/M45,"-")</f>
        <v>0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5.2315789473684</v>
      </c>
      <c r="B46" s="203" t="s">
        <v>157</v>
      </c>
      <c r="C46" s="203"/>
      <c r="D46" s="203" t="s">
        <v>118</v>
      </c>
      <c r="E46" s="203" t="s">
        <v>119</v>
      </c>
      <c r="F46" s="203" t="s">
        <v>63</v>
      </c>
      <c r="G46" s="203" t="s">
        <v>158</v>
      </c>
      <c r="H46" s="90" t="s">
        <v>159</v>
      </c>
      <c r="I46" s="204" t="s">
        <v>160</v>
      </c>
      <c r="J46" s="188">
        <v>190000</v>
      </c>
      <c r="K46" s="81">
        <v>0</v>
      </c>
      <c r="L46" s="81">
        <v>0</v>
      </c>
      <c r="M46" s="81">
        <v>0</v>
      </c>
      <c r="N46" s="91">
        <v>26</v>
      </c>
      <c r="O46" s="92">
        <v>0</v>
      </c>
      <c r="P46" s="93">
        <f>N46+O46</f>
        <v>26</v>
      </c>
      <c r="Q46" s="82" t="str">
        <f>IFERROR(P46/M46,"-")</f>
        <v>-</v>
      </c>
      <c r="R46" s="81">
        <v>1</v>
      </c>
      <c r="S46" s="81">
        <v>4</v>
      </c>
      <c r="T46" s="82">
        <f>IFERROR(S46/(O46+P46),"-")</f>
        <v>0.15384615384615</v>
      </c>
      <c r="U46" s="182">
        <f>IFERROR(J46/SUM(P46:P47),"-")</f>
        <v>7307.6923076923</v>
      </c>
      <c r="V46" s="84">
        <v>3</v>
      </c>
      <c r="W46" s="82">
        <f>IF(P46=0,"-",V46/P46)</f>
        <v>0.11538461538462</v>
      </c>
      <c r="X46" s="186">
        <v>994000</v>
      </c>
      <c r="Y46" s="187">
        <f>IFERROR(X46/P46,"-")</f>
        <v>38230.769230769</v>
      </c>
      <c r="Z46" s="187">
        <f>IFERROR(X46/V46,"-")</f>
        <v>331333.33333333</v>
      </c>
      <c r="AA46" s="188">
        <f>SUM(X46:X47)-SUM(J46:J47)</f>
        <v>804000</v>
      </c>
      <c r="AB46" s="85">
        <f>SUM(X46:X47)/SUM(J46:J47)</f>
        <v>5.2315789473684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2</v>
      </c>
      <c r="AN46" s="101">
        <f>IF(P46=0,"",IF(AM46=0,"",(AM46/P46)))</f>
        <v>0.076923076923077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5</v>
      </c>
      <c r="BF46" s="113">
        <f>IF(P46=0,"",IF(BE46=0,"",(BE46/P46)))</f>
        <v>0.19230769230769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11</v>
      </c>
      <c r="BO46" s="120">
        <f>IF(P46=0,"",IF(BN46=0,"",(BN46/P46)))</f>
        <v>0.42307692307692</v>
      </c>
      <c r="BP46" s="121">
        <v>2</v>
      </c>
      <c r="BQ46" s="122">
        <f>IFERROR(BP46/BN46,"-")</f>
        <v>0.18181818181818</v>
      </c>
      <c r="BR46" s="123">
        <v>69000</v>
      </c>
      <c r="BS46" s="124">
        <f>IFERROR(BR46/BN46,"-")</f>
        <v>6272.7272727273</v>
      </c>
      <c r="BT46" s="125"/>
      <c r="BU46" s="125">
        <v>1</v>
      </c>
      <c r="BV46" s="125">
        <v>1</v>
      </c>
      <c r="BW46" s="126">
        <v>6</v>
      </c>
      <c r="BX46" s="127">
        <f>IF(P46=0,"",IF(BW46=0,"",(BW46/P46)))</f>
        <v>0.23076923076923</v>
      </c>
      <c r="BY46" s="128">
        <v>1</v>
      </c>
      <c r="BZ46" s="129">
        <f>IFERROR(BY46/BW46,"-")</f>
        <v>0.16666666666667</v>
      </c>
      <c r="CA46" s="130">
        <v>925000</v>
      </c>
      <c r="CB46" s="131">
        <f>IFERROR(CA46/BW46,"-")</f>
        <v>154166.66666667</v>
      </c>
      <c r="CC46" s="132"/>
      <c r="CD46" s="132"/>
      <c r="CE46" s="132">
        <v>1</v>
      </c>
      <c r="CF46" s="133">
        <v>2</v>
      </c>
      <c r="CG46" s="134">
        <f>IF(P46=0,"",IF(CF46=0,"",(CF46/P46)))</f>
        <v>0.076923076923077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3</v>
      </c>
      <c r="CP46" s="141">
        <v>994000</v>
      </c>
      <c r="CQ46" s="141">
        <v>925000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/>
      <c r="B47" s="203" t="s">
        <v>161</v>
      </c>
      <c r="C47" s="203"/>
      <c r="D47" s="203" t="s">
        <v>118</v>
      </c>
      <c r="E47" s="203" t="s">
        <v>119</v>
      </c>
      <c r="F47" s="203" t="s">
        <v>68</v>
      </c>
      <c r="G47" s="203"/>
      <c r="H47" s="90"/>
      <c r="I47" s="90"/>
      <c r="J47" s="188"/>
      <c r="K47" s="81">
        <v>7</v>
      </c>
      <c r="L47" s="81">
        <v>7</v>
      </c>
      <c r="M47" s="81">
        <v>3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1.5666666666667</v>
      </c>
      <c r="B48" s="203" t="s">
        <v>162</v>
      </c>
      <c r="C48" s="203"/>
      <c r="D48" s="203" t="s">
        <v>118</v>
      </c>
      <c r="E48" s="203" t="s">
        <v>119</v>
      </c>
      <c r="F48" s="203" t="s">
        <v>63</v>
      </c>
      <c r="G48" s="203" t="s">
        <v>163</v>
      </c>
      <c r="H48" s="90" t="s">
        <v>164</v>
      </c>
      <c r="I48" s="205" t="s">
        <v>165</v>
      </c>
      <c r="J48" s="188">
        <v>120000</v>
      </c>
      <c r="K48" s="81">
        <v>0</v>
      </c>
      <c r="L48" s="81">
        <v>0</v>
      </c>
      <c r="M48" s="81">
        <v>0</v>
      </c>
      <c r="N48" s="91">
        <v>23</v>
      </c>
      <c r="O48" s="92">
        <v>0</v>
      </c>
      <c r="P48" s="93">
        <f>N48+O48</f>
        <v>23</v>
      </c>
      <c r="Q48" s="82" t="str">
        <f>IFERROR(P48/M48,"-")</f>
        <v>-</v>
      </c>
      <c r="R48" s="81">
        <v>0</v>
      </c>
      <c r="S48" s="81">
        <v>9</v>
      </c>
      <c r="T48" s="82">
        <f>IFERROR(S48/(O48+P48),"-")</f>
        <v>0.39130434782609</v>
      </c>
      <c r="U48" s="182">
        <f>IFERROR(J48/SUM(P48:P49),"-")</f>
        <v>4800</v>
      </c>
      <c r="V48" s="84">
        <v>4</v>
      </c>
      <c r="W48" s="82">
        <f>IF(P48=0,"-",V48/P48)</f>
        <v>0.17391304347826</v>
      </c>
      <c r="X48" s="186">
        <v>188000</v>
      </c>
      <c r="Y48" s="187">
        <f>IFERROR(X48/P48,"-")</f>
        <v>8173.9130434783</v>
      </c>
      <c r="Z48" s="187">
        <f>IFERROR(X48/V48,"-")</f>
        <v>47000</v>
      </c>
      <c r="AA48" s="188">
        <f>SUM(X48:X49)-SUM(J48:J49)</f>
        <v>68000</v>
      </c>
      <c r="AB48" s="85">
        <f>SUM(X48:X49)/SUM(J48:J49)</f>
        <v>1.5666666666667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2</v>
      </c>
      <c r="AN48" s="101">
        <f>IF(P48=0,"",IF(AM48=0,"",(AM48/P48)))</f>
        <v>0.08695652173913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3</v>
      </c>
      <c r="BF48" s="113">
        <f>IF(P48=0,"",IF(BE48=0,"",(BE48/P48)))</f>
        <v>0.1304347826087</v>
      </c>
      <c r="BG48" s="112">
        <v>1</v>
      </c>
      <c r="BH48" s="114">
        <f>IFERROR(BG48/BE48,"-")</f>
        <v>0.33333333333333</v>
      </c>
      <c r="BI48" s="115">
        <v>140000</v>
      </c>
      <c r="BJ48" s="116">
        <f>IFERROR(BI48/BE48,"-")</f>
        <v>46666.666666667</v>
      </c>
      <c r="BK48" s="117"/>
      <c r="BL48" s="117"/>
      <c r="BM48" s="117">
        <v>1</v>
      </c>
      <c r="BN48" s="119">
        <v>7</v>
      </c>
      <c r="BO48" s="120">
        <f>IF(P48=0,"",IF(BN48=0,"",(BN48/P48)))</f>
        <v>0.30434782608696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9</v>
      </c>
      <c r="BX48" s="127">
        <f>IF(P48=0,"",IF(BW48=0,"",(BW48/P48)))</f>
        <v>0.39130434782609</v>
      </c>
      <c r="BY48" s="128">
        <v>2</v>
      </c>
      <c r="BZ48" s="129">
        <f>IFERROR(BY48/BW48,"-")</f>
        <v>0.22222222222222</v>
      </c>
      <c r="CA48" s="130">
        <v>24000</v>
      </c>
      <c r="CB48" s="131">
        <f>IFERROR(CA48/BW48,"-")</f>
        <v>2666.6666666667</v>
      </c>
      <c r="CC48" s="132"/>
      <c r="CD48" s="132">
        <v>1</v>
      </c>
      <c r="CE48" s="132">
        <v>1</v>
      </c>
      <c r="CF48" s="133">
        <v>2</v>
      </c>
      <c r="CG48" s="134">
        <f>IF(P48=0,"",IF(CF48=0,"",(CF48/P48)))</f>
        <v>0.08695652173913</v>
      </c>
      <c r="CH48" s="135">
        <v>1</v>
      </c>
      <c r="CI48" s="136">
        <f>IFERROR(CH48/CF48,"-")</f>
        <v>0.5</v>
      </c>
      <c r="CJ48" s="137">
        <v>24000</v>
      </c>
      <c r="CK48" s="138">
        <f>IFERROR(CJ48/CF48,"-")</f>
        <v>12000</v>
      </c>
      <c r="CL48" s="139"/>
      <c r="CM48" s="139"/>
      <c r="CN48" s="139">
        <v>1</v>
      </c>
      <c r="CO48" s="140">
        <v>4</v>
      </c>
      <c r="CP48" s="141">
        <v>188000</v>
      </c>
      <c r="CQ48" s="141">
        <v>140000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/>
      <c r="B49" s="203" t="s">
        <v>166</v>
      </c>
      <c r="C49" s="203"/>
      <c r="D49" s="203" t="s">
        <v>118</v>
      </c>
      <c r="E49" s="203" t="s">
        <v>119</v>
      </c>
      <c r="F49" s="203" t="s">
        <v>68</v>
      </c>
      <c r="G49" s="203"/>
      <c r="H49" s="90"/>
      <c r="I49" s="90"/>
      <c r="J49" s="188"/>
      <c r="K49" s="81">
        <v>13</v>
      </c>
      <c r="L49" s="81">
        <v>12</v>
      </c>
      <c r="M49" s="81">
        <v>3</v>
      </c>
      <c r="N49" s="91">
        <v>2</v>
      </c>
      <c r="O49" s="92">
        <v>0</v>
      </c>
      <c r="P49" s="93">
        <f>N49+O49</f>
        <v>2</v>
      </c>
      <c r="Q49" s="82">
        <f>IFERROR(P49/M49,"-")</f>
        <v>0.66666666666667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0.5</v>
      </c>
      <c r="BP49" s="121">
        <v>1</v>
      </c>
      <c r="BQ49" s="122">
        <f>IFERROR(BP49/BN49,"-")</f>
        <v>1</v>
      </c>
      <c r="BR49" s="123">
        <v>5000</v>
      </c>
      <c r="BS49" s="124">
        <f>IFERROR(BR49/BN49,"-")</f>
        <v>5000</v>
      </c>
      <c r="BT49" s="125">
        <v>1</v>
      </c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>
        <v>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0.26666666666667</v>
      </c>
      <c r="B50" s="203" t="s">
        <v>167</v>
      </c>
      <c r="C50" s="203"/>
      <c r="D50" s="203" t="s">
        <v>118</v>
      </c>
      <c r="E50" s="203" t="s">
        <v>119</v>
      </c>
      <c r="F50" s="203" t="s">
        <v>63</v>
      </c>
      <c r="G50" s="203" t="s">
        <v>168</v>
      </c>
      <c r="H50" s="90" t="s">
        <v>164</v>
      </c>
      <c r="I50" s="204" t="s">
        <v>169</v>
      </c>
      <c r="J50" s="188">
        <v>150000</v>
      </c>
      <c r="K50" s="81">
        <v>0</v>
      </c>
      <c r="L50" s="81">
        <v>0</v>
      </c>
      <c r="M50" s="81">
        <v>0</v>
      </c>
      <c r="N50" s="91">
        <v>11</v>
      </c>
      <c r="O50" s="92">
        <v>0</v>
      </c>
      <c r="P50" s="93">
        <f>N50+O50</f>
        <v>11</v>
      </c>
      <c r="Q50" s="82" t="str">
        <f>IFERROR(P50/M50,"-")</f>
        <v>-</v>
      </c>
      <c r="R50" s="81">
        <v>1</v>
      </c>
      <c r="S50" s="81">
        <v>0</v>
      </c>
      <c r="T50" s="82">
        <f>IFERROR(S50/(O50+P50),"-")</f>
        <v>0</v>
      </c>
      <c r="U50" s="182">
        <f>IFERROR(J50/SUM(P50:P51),"-")</f>
        <v>13636.363636364</v>
      </c>
      <c r="V50" s="84">
        <v>1</v>
      </c>
      <c r="W50" s="82">
        <f>IF(P50=0,"-",V50/P50)</f>
        <v>0.090909090909091</v>
      </c>
      <c r="X50" s="186">
        <v>40000</v>
      </c>
      <c r="Y50" s="187">
        <f>IFERROR(X50/P50,"-")</f>
        <v>3636.3636363636</v>
      </c>
      <c r="Z50" s="187">
        <f>IFERROR(X50/V50,"-")</f>
        <v>40000</v>
      </c>
      <c r="AA50" s="188">
        <f>SUM(X50:X51)-SUM(J50:J51)</f>
        <v>-110000</v>
      </c>
      <c r="AB50" s="85">
        <f>SUM(X50:X51)/SUM(J50:J51)</f>
        <v>0.26666666666667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0.090909090909091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>
        <v>2</v>
      </c>
      <c r="AW50" s="107">
        <f>IF(P50=0,"",IF(AV50=0,"",(AV50/P50)))</f>
        <v>0.18181818181818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3</v>
      </c>
      <c r="BO50" s="120">
        <f>IF(P50=0,"",IF(BN50=0,"",(BN50/P50)))</f>
        <v>0.27272727272727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4</v>
      </c>
      <c r="BX50" s="127">
        <f>IF(P50=0,"",IF(BW50=0,"",(BW50/P50)))</f>
        <v>0.36363636363636</v>
      </c>
      <c r="BY50" s="128">
        <v>1</v>
      </c>
      <c r="BZ50" s="129">
        <f>IFERROR(BY50/BW50,"-")</f>
        <v>0.25</v>
      </c>
      <c r="CA50" s="130">
        <v>40000</v>
      </c>
      <c r="CB50" s="131">
        <f>IFERROR(CA50/BW50,"-")</f>
        <v>10000</v>
      </c>
      <c r="CC50" s="132"/>
      <c r="CD50" s="132"/>
      <c r="CE50" s="132">
        <v>1</v>
      </c>
      <c r="CF50" s="133">
        <v>1</v>
      </c>
      <c r="CG50" s="134">
        <f>IF(P50=0,"",IF(CF50=0,"",(CF50/P50)))</f>
        <v>0.090909090909091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1</v>
      </c>
      <c r="CP50" s="141">
        <v>40000</v>
      </c>
      <c r="CQ50" s="141">
        <v>40000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170</v>
      </c>
      <c r="C51" s="203"/>
      <c r="D51" s="203" t="s">
        <v>118</v>
      </c>
      <c r="E51" s="203" t="s">
        <v>119</v>
      </c>
      <c r="F51" s="203" t="s">
        <v>68</v>
      </c>
      <c r="G51" s="203"/>
      <c r="H51" s="90"/>
      <c r="I51" s="90"/>
      <c r="J51" s="188"/>
      <c r="K51" s="81">
        <v>29</v>
      </c>
      <c r="L51" s="81">
        <v>11</v>
      </c>
      <c r="M51" s="81">
        <v>3</v>
      </c>
      <c r="N51" s="91">
        <v>0</v>
      </c>
      <c r="O51" s="92">
        <v>0</v>
      </c>
      <c r="P51" s="93">
        <f>N51+O51</f>
        <v>0</v>
      </c>
      <c r="Q51" s="82">
        <f>IFERROR(P51/M51,"-")</f>
        <v>0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1.3733333333333</v>
      </c>
      <c r="B52" s="203" t="s">
        <v>171</v>
      </c>
      <c r="C52" s="203"/>
      <c r="D52" s="203" t="s">
        <v>118</v>
      </c>
      <c r="E52" s="203" t="s">
        <v>119</v>
      </c>
      <c r="F52" s="203" t="s">
        <v>63</v>
      </c>
      <c r="G52" s="203" t="s">
        <v>95</v>
      </c>
      <c r="H52" s="90" t="s">
        <v>172</v>
      </c>
      <c r="I52" s="205" t="s">
        <v>173</v>
      </c>
      <c r="J52" s="188">
        <v>150000</v>
      </c>
      <c r="K52" s="81">
        <v>0</v>
      </c>
      <c r="L52" s="81">
        <v>0</v>
      </c>
      <c r="M52" s="81">
        <v>0</v>
      </c>
      <c r="N52" s="91">
        <v>16</v>
      </c>
      <c r="O52" s="92">
        <v>0</v>
      </c>
      <c r="P52" s="93">
        <f>N52+O52</f>
        <v>16</v>
      </c>
      <c r="Q52" s="82" t="str">
        <f>IFERROR(P52/M52,"-")</f>
        <v>-</v>
      </c>
      <c r="R52" s="81">
        <v>2</v>
      </c>
      <c r="S52" s="81">
        <v>6</v>
      </c>
      <c r="T52" s="82">
        <f>IFERROR(S52/(O52+P52),"-")</f>
        <v>0.375</v>
      </c>
      <c r="U52" s="182">
        <f>IFERROR(J52/SUM(P52:P53),"-")</f>
        <v>8823.5294117647</v>
      </c>
      <c r="V52" s="84">
        <v>1</v>
      </c>
      <c r="W52" s="82">
        <f>IF(P52=0,"-",V52/P52)</f>
        <v>0.0625</v>
      </c>
      <c r="X52" s="186">
        <v>206000</v>
      </c>
      <c r="Y52" s="187">
        <f>IFERROR(X52/P52,"-")</f>
        <v>12875</v>
      </c>
      <c r="Z52" s="187">
        <f>IFERROR(X52/V52,"-")</f>
        <v>206000</v>
      </c>
      <c r="AA52" s="188">
        <f>SUM(X52:X53)-SUM(J52:J53)</f>
        <v>56000</v>
      </c>
      <c r="AB52" s="85">
        <f>SUM(X52:X53)/SUM(J52:J53)</f>
        <v>1.3733333333333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2</v>
      </c>
      <c r="AN52" s="101">
        <f>IF(P52=0,"",IF(AM52=0,"",(AM52/P52)))</f>
        <v>0.125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>
        <v>2</v>
      </c>
      <c r="AW52" s="107">
        <f>IF(P52=0,"",IF(AV52=0,"",(AV52/P52)))</f>
        <v>0.125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1</v>
      </c>
      <c r="BF52" s="113">
        <f>IF(P52=0,"",IF(BE52=0,"",(BE52/P52)))</f>
        <v>0.0625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2</v>
      </c>
      <c r="BO52" s="120">
        <f>IF(P52=0,"",IF(BN52=0,"",(BN52/P52)))</f>
        <v>0.125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7</v>
      </c>
      <c r="BX52" s="127">
        <f>IF(P52=0,"",IF(BW52=0,"",(BW52/P52)))</f>
        <v>0.4375</v>
      </c>
      <c r="BY52" s="128">
        <v>1</v>
      </c>
      <c r="BZ52" s="129">
        <f>IFERROR(BY52/BW52,"-")</f>
        <v>0.14285714285714</v>
      </c>
      <c r="CA52" s="130">
        <v>206000</v>
      </c>
      <c r="CB52" s="131">
        <f>IFERROR(CA52/BW52,"-")</f>
        <v>29428.571428571</v>
      </c>
      <c r="CC52" s="132"/>
      <c r="CD52" s="132"/>
      <c r="CE52" s="132">
        <v>1</v>
      </c>
      <c r="CF52" s="133">
        <v>2</v>
      </c>
      <c r="CG52" s="134">
        <f>IF(P52=0,"",IF(CF52=0,"",(CF52/P52)))</f>
        <v>0.125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1</v>
      </c>
      <c r="CP52" s="141">
        <v>206000</v>
      </c>
      <c r="CQ52" s="141">
        <v>206000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/>
      <c r="B53" s="203" t="s">
        <v>174</v>
      </c>
      <c r="C53" s="203"/>
      <c r="D53" s="203" t="s">
        <v>118</v>
      </c>
      <c r="E53" s="203" t="s">
        <v>119</v>
      </c>
      <c r="F53" s="203" t="s">
        <v>68</v>
      </c>
      <c r="G53" s="203"/>
      <c r="H53" s="90"/>
      <c r="I53" s="90"/>
      <c r="J53" s="188"/>
      <c r="K53" s="81">
        <v>16</v>
      </c>
      <c r="L53" s="81">
        <v>14</v>
      </c>
      <c r="M53" s="81">
        <v>7</v>
      </c>
      <c r="N53" s="91">
        <v>1</v>
      </c>
      <c r="O53" s="92">
        <v>0</v>
      </c>
      <c r="P53" s="93">
        <f>N53+O53</f>
        <v>1</v>
      </c>
      <c r="Q53" s="82">
        <f>IFERROR(P53/M53,"-")</f>
        <v>0.14285714285714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0.14666666666667</v>
      </c>
      <c r="B54" s="203" t="s">
        <v>175</v>
      </c>
      <c r="C54" s="203"/>
      <c r="D54" s="203" t="s">
        <v>118</v>
      </c>
      <c r="E54" s="203" t="s">
        <v>119</v>
      </c>
      <c r="F54" s="203" t="s">
        <v>63</v>
      </c>
      <c r="G54" s="203" t="s">
        <v>109</v>
      </c>
      <c r="H54" s="90" t="s">
        <v>172</v>
      </c>
      <c r="I54" s="204" t="s">
        <v>176</v>
      </c>
      <c r="J54" s="188">
        <v>150000</v>
      </c>
      <c r="K54" s="81">
        <v>0</v>
      </c>
      <c r="L54" s="81">
        <v>0</v>
      </c>
      <c r="M54" s="81">
        <v>0</v>
      </c>
      <c r="N54" s="91">
        <v>23</v>
      </c>
      <c r="O54" s="92">
        <v>0</v>
      </c>
      <c r="P54" s="93">
        <f>N54+O54</f>
        <v>23</v>
      </c>
      <c r="Q54" s="82" t="str">
        <f>IFERROR(P54/M54,"-")</f>
        <v>-</v>
      </c>
      <c r="R54" s="81">
        <v>0</v>
      </c>
      <c r="S54" s="81">
        <v>3</v>
      </c>
      <c r="T54" s="82">
        <f>IFERROR(S54/(O54+P54),"-")</f>
        <v>0.1304347826087</v>
      </c>
      <c r="U54" s="182">
        <f>IFERROR(J54/SUM(P54:P55),"-")</f>
        <v>5769.2307692308</v>
      </c>
      <c r="V54" s="84">
        <v>2</v>
      </c>
      <c r="W54" s="82">
        <f>IF(P54=0,"-",V54/P54)</f>
        <v>0.08695652173913</v>
      </c>
      <c r="X54" s="186">
        <v>14000</v>
      </c>
      <c r="Y54" s="187">
        <f>IFERROR(X54/P54,"-")</f>
        <v>608.69565217391</v>
      </c>
      <c r="Z54" s="187">
        <f>IFERROR(X54/V54,"-")</f>
        <v>7000</v>
      </c>
      <c r="AA54" s="188">
        <f>SUM(X54:X55)-SUM(J54:J55)</f>
        <v>-128000</v>
      </c>
      <c r="AB54" s="85">
        <f>SUM(X54:X55)/SUM(J54:J55)</f>
        <v>0.14666666666667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2</v>
      </c>
      <c r="AN54" s="101">
        <f>IF(P54=0,"",IF(AM54=0,"",(AM54/P54)))</f>
        <v>0.08695652173913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2</v>
      </c>
      <c r="BF54" s="113">
        <f>IF(P54=0,"",IF(BE54=0,"",(BE54/P54)))</f>
        <v>0.08695652173913</v>
      </c>
      <c r="BG54" s="112">
        <v>1</v>
      </c>
      <c r="BH54" s="114">
        <f>IFERROR(BG54/BE54,"-")</f>
        <v>0.5</v>
      </c>
      <c r="BI54" s="115">
        <v>3000</v>
      </c>
      <c r="BJ54" s="116">
        <f>IFERROR(BI54/BE54,"-")</f>
        <v>1500</v>
      </c>
      <c r="BK54" s="117">
        <v>1</v>
      </c>
      <c r="BL54" s="117"/>
      <c r="BM54" s="117"/>
      <c r="BN54" s="119">
        <v>9</v>
      </c>
      <c r="BO54" s="120">
        <f>IF(P54=0,"",IF(BN54=0,"",(BN54/P54)))</f>
        <v>0.39130434782609</v>
      </c>
      <c r="BP54" s="121">
        <v>1</v>
      </c>
      <c r="BQ54" s="122">
        <f>IFERROR(BP54/BN54,"-")</f>
        <v>0.11111111111111</v>
      </c>
      <c r="BR54" s="123">
        <v>11000</v>
      </c>
      <c r="BS54" s="124">
        <f>IFERROR(BR54/BN54,"-")</f>
        <v>1222.2222222222</v>
      </c>
      <c r="BT54" s="125"/>
      <c r="BU54" s="125"/>
      <c r="BV54" s="125">
        <v>1</v>
      </c>
      <c r="BW54" s="126">
        <v>8</v>
      </c>
      <c r="BX54" s="127">
        <f>IF(P54=0,"",IF(BW54=0,"",(BW54/P54)))</f>
        <v>0.34782608695652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>
        <v>2</v>
      </c>
      <c r="CG54" s="134">
        <f>IF(P54=0,"",IF(CF54=0,"",(CF54/P54)))</f>
        <v>0.08695652173913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14000</v>
      </c>
      <c r="CQ54" s="141">
        <v>11000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177</v>
      </c>
      <c r="C55" s="203"/>
      <c r="D55" s="203" t="s">
        <v>118</v>
      </c>
      <c r="E55" s="203" t="s">
        <v>119</v>
      </c>
      <c r="F55" s="203" t="s">
        <v>68</v>
      </c>
      <c r="G55" s="203"/>
      <c r="H55" s="90"/>
      <c r="I55" s="90"/>
      <c r="J55" s="188"/>
      <c r="K55" s="81">
        <v>27</v>
      </c>
      <c r="L55" s="81">
        <v>18</v>
      </c>
      <c r="M55" s="81">
        <v>6</v>
      </c>
      <c r="N55" s="91">
        <v>3</v>
      </c>
      <c r="O55" s="92">
        <v>0</v>
      </c>
      <c r="P55" s="93">
        <f>N55+O55</f>
        <v>3</v>
      </c>
      <c r="Q55" s="82">
        <f>IFERROR(P55/M55,"-")</f>
        <v>0.5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0.33333333333333</v>
      </c>
      <c r="X55" s="186">
        <v>8000</v>
      </c>
      <c r="Y55" s="187">
        <f>IFERROR(X55/P55,"-")</f>
        <v>2666.6666666667</v>
      </c>
      <c r="Z55" s="187">
        <f>IFERROR(X55/V55,"-")</f>
        <v>8000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>
        <v>1</v>
      </c>
      <c r="BQ55" s="122">
        <f>IFERROR(BP55/BN55,"-")</f>
        <v>1</v>
      </c>
      <c r="BR55" s="123">
        <v>8000</v>
      </c>
      <c r="BS55" s="124">
        <f>IFERROR(BR55/BN55,"-")</f>
        <v>8000</v>
      </c>
      <c r="BT55" s="125"/>
      <c r="BU55" s="125"/>
      <c r="BV55" s="125">
        <v>1</v>
      </c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>
        <v>2</v>
      </c>
      <c r="CG55" s="134">
        <f>IF(P55=0,"",IF(CF55=0,"",(CF55/P55)))</f>
        <v>0.66666666666667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1</v>
      </c>
      <c r="CP55" s="141">
        <v>8000</v>
      </c>
      <c r="CQ55" s="141">
        <v>8000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0.23076923076923</v>
      </c>
      <c r="B56" s="203" t="s">
        <v>178</v>
      </c>
      <c r="C56" s="203"/>
      <c r="D56" s="203" t="s">
        <v>118</v>
      </c>
      <c r="E56" s="203" t="s">
        <v>119</v>
      </c>
      <c r="F56" s="203" t="s">
        <v>63</v>
      </c>
      <c r="G56" s="203" t="s">
        <v>149</v>
      </c>
      <c r="H56" s="90" t="s">
        <v>164</v>
      </c>
      <c r="I56" s="204" t="s">
        <v>169</v>
      </c>
      <c r="J56" s="188">
        <v>130000</v>
      </c>
      <c r="K56" s="81">
        <v>0</v>
      </c>
      <c r="L56" s="81">
        <v>0</v>
      </c>
      <c r="M56" s="81">
        <v>0</v>
      </c>
      <c r="N56" s="91">
        <v>10</v>
      </c>
      <c r="O56" s="92">
        <v>0</v>
      </c>
      <c r="P56" s="93">
        <f>N56+O56</f>
        <v>10</v>
      </c>
      <c r="Q56" s="82" t="str">
        <f>IFERROR(P56/M56,"-")</f>
        <v>-</v>
      </c>
      <c r="R56" s="81">
        <v>1</v>
      </c>
      <c r="S56" s="81">
        <v>1</v>
      </c>
      <c r="T56" s="82">
        <f>IFERROR(S56/(O56+P56),"-")</f>
        <v>0.1</v>
      </c>
      <c r="U56" s="182">
        <f>IFERROR(J56/SUM(P56:P57),"-")</f>
        <v>10000</v>
      </c>
      <c r="V56" s="84">
        <v>1</v>
      </c>
      <c r="W56" s="82">
        <f>IF(P56=0,"-",V56/P56)</f>
        <v>0.1</v>
      </c>
      <c r="X56" s="186">
        <v>30000</v>
      </c>
      <c r="Y56" s="187">
        <f>IFERROR(X56/P56,"-")</f>
        <v>3000</v>
      </c>
      <c r="Z56" s="187">
        <f>IFERROR(X56/V56,"-")</f>
        <v>30000</v>
      </c>
      <c r="AA56" s="188">
        <f>SUM(X56:X57)-SUM(J56:J57)</f>
        <v>-100000</v>
      </c>
      <c r="AB56" s="85">
        <f>SUM(X56:X57)/SUM(J56:J57)</f>
        <v>0.23076923076923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>
        <v>1</v>
      </c>
      <c r="AW56" s="107">
        <f>IF(P56=0,"",IF(AV56=0,"",(AV56/P56)))</f>
        <v>0.1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3</v>
      </c>
      <c r="BF56" s="113">
        <f>IF(P56=0,"",IF(BE56=0,"",(BE56/P56)))</f>
        <v>0.3</v>
      </c>
      <c r="BG56" s="112">
        <v>1</v>
      </c>
      <c r="BH56" s="114">
        <f>IFERROR(BG56/BE56,"-")</f>
        <v>0.33333333333333</v>
      </c>
      <c r="BI56" s="115">
        <v>30000</v>
      </c>
      <c r="BJ56" s="116">
        <f>IFERROR(BI56/BE56,"-")</f>
        <v>10000</v>
      </c>
      <c r="BK56" s="117"/>
      <c r="BL56" s="117">
        <v>1</v>
      </c>
      <c r="BM56" s="117"/>
      <c r="BN56" s="119">
        <v>3</v>
      </c>
      <c r="BO56" s="120">
        <f>IF(P56=0,"",IF(BN56=0,"",(BN56/P56)))</f>
        <v>0.3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0.2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1</v>
      </c>
      <c r="CG56" s="134">
        <f>IF(P56=0,"",IF(CF56=0,"",(CF56/P56)))</f>
        <v>0.1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1</v>
      </c>
      <c r="CP56" s="141">
        <v>30000</v>
      </c>
      <c r="CQ56" s="141">
        <v>30000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179</v>
      </c>
      <c r="C57" s="203"/>
      <c r="D57" s="203" t="s">
        <v>118</v>
      </c>
      <c r="E57" s="203" t="s">
        <v>119</v>
      </c>
      <c r="F57" s="203" t="s">
        <v>68</v>
      </c>
      <c r="G57" s="203"/>
      <c r="H57" s="90"/>
      <c r="I57" s="90"/>
      <c r="J57" s="188"/>
      <c r="K57" s="81">
        <v>12</v>
      </c>
      <c r="L57" s="81">
        <v>10</v>
      </c>
      <c r="M57" s="81">
        <v>4</v>
      </c>
      <c r="N57" s="91">
        <v>3</v>
      </c>
      <c r="O57" s="92">
        <v>0</v>
      </c>
      <c r="P57" s="93">
        <f>N57+O57</f>
        <v>3</v>
      </c>
      <c r="Q57" s="82">
        <f>IFERROR(P57/M57,"-")</f>
        <v>0.75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0.66666666666667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0.33333333333333</v>
      </c>
      <c r="CH57" s="135">
        <v>1</v>
      </c>
      <c r="CI57" s="136">
        <f>IFERROR(CH57/CF57,"-")</f>
        <v>1</v>
      </c>
      <c r="CJ57" s="137">
        <v>3000</v>
      </c>
      <c r="CK57" s="138">
        <f>IFERROR(CJ57/CF57,"-")</f>
        <v>3000</v>
      </c>
      <c r="CL57" s="139">
        <v>1</v>
      </c>
      <c r="CM57" s="139"/>
      <c r="CN57" s="139"/>
      <c r="CO57" s="140">
        <v>0</v>
      </c>
      <c r="CP57" s="141">
        <v>0</v>
      </c>
      <c r="CQ57" s="141">
        <v>3000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0.037333333333333</v>
      </c>
      <c r="B58" s="203" t="s">
        <v>180</v>
      </c>
      <c r="C58" s="203"/>
      <c r="D58" s="203" t="s">
        <v>118</v>
      </c>
      <c r="E58" s="203" t="s">
        <v>119</v>
      </c>
      <c r="F58" s="203" t="s">
        <v>63</v>
      </c>
      <c r="G58" s="203" t="s">
        <v>181</v>
      </c>
      <c r="H58" s="90" t="s">
        <v>159</v>
      </c>
      <c r="I58" s="90" t="s">
        <v>182</v>
      </c>
      <c r="J58" s="188">
        <v>150000</v>
      </c>
      <c r="K58" s="81">
        <v>0</v>
      </c>
      <c r="L58" s="81">
        <v>0</v>
      </c>
      <c r="M58" s="81">
        <v>0</v>
      </c>
      <c r="N58" s="91">
        <v>32</v>
      </c>
      <c r="O58" s="92">
        <v>0</v>
      </c>
      <c r="P58" s="93">
        <f>N58+O58</f>
        <v>32</v>
      </c>
      <c r="Q58" s="82" t="str">
        <f>IFERROR(P58/M58,"-")</f>
        <v>-</v>
      </c>
      <c r="R58" s="81">
        <v>0</v>
      </c>
      <c r="S58" s="81">
        <v>3</v>
      </c>
      <c r="T58" s="82">
        <f>IFERROR(S58/(O58+P58),"-")</f>
        <v>0.09375</v>
      </c>
      <c r="U58" s="182">
        <f>IFERROR(J58/SUM(P58:P59),"-")</f>
        <v>4285.7142857143</v>
      </c>
      <c r="V58" s="84">
        <v>2</v>
      </c>
      <c r="W58" s="82">
        <f>IF(P58=0,"-",V58/P58)</f>
        <v>0.0625</v>
      </c>
      <c r="X58" s="186">
        <v>5600</v>
      </c>
      <c r="Y58" s="187">
        <f>IFERROR(X58/P58,"-")</f>
        <v>175</v>
      </c>
      <c r="Z58" s="187">
        <f>IFERROR(X58/V58,"-")</f>
        <v>2800</v>
      </c>
      <c r="AA58" s="188">
        <f>SUM(X58:X59)-SUM(J58:J59)</f>
        <v>-144400</v>
      </c>
      <c r="AB58" s="85">
        <f>SUM(X58:X59)/SUM(J58:J59)</f>
        <v>0.037333333333333</v>
      </c>
      <c r="AC58" s="79"/>
      <c r="AD58" s="94">
        <v>1</v>
      </c>
      <c r="AE58" s="95">
        <f>IF(P58=0,"",IF(AD58=0,"",(AD58/P58)))</f>
        <v>0.03125</v>
      </c>
      <c r="AF58" s="94"/>
      <c r="AG58" s="96">
        <f>IFERROR(AF58/AD58,"-")</f>
        <v>0</v>
      </c>
      <c r="AH58" s="97"/>
      <c r="AI58" s="98">
        <f>IFERROR(AH58/AD58,"-")</f>
        <v>0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11</v>
      </c>
      <c r="BF58" s="113">
        <f>IF(P58=0,"",IF(BE58=0,"",(BE58/P58)))</f>
        <v>0.34375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11</v>
      </c>
      <c r="BO58" s="120">
        <f>IF(P58=0,"",IF(BN58=0,"",(BN58/P58)))</f>
        <v>0.34375</v>
      </c>
      <c r="BP58" s="121">
        <v>1</v>
      </c>
      <c r="BQ58" s="122">
        <f>IFERROR(BP58/BN58,"-")</f>
        <v>0.090909090909091</v>
      </c>
      <c r="BR58" s="123">
        <v>600</v>
      </c>
      <c r="BS58" s="124">
        <f>IFERROR(BR58/BN58,"-")</f>
        <v>54.545454545455</v>
      </c>
      <c r="BT58" s="125">
        <v>1</v>
      </c>
      <c r="BU58" s="125"/>
      <c r="BV58" s="125"/>
      <c r="BW58" s="126">
        <v>8</v>
      </c>
      <c r="BX58" s="127">
        <f>IF(P58=0,"",IF(BW58=0,"",(BW58/P58)))</f>
        <v>0.25</v>
      </c>
      <c r="BY58" s="128">
        <v>1</v>
      </c>
      <c r="BZ58" s="129">
        <f>IFERROR(BY58/BW58,"-")</f>
        <v>0.125</v>
      </c>
      <c r="CA58" s="130">
        <v>5000</v>
      </c>
      <c r="CB58" s="131">
        <f>IFERROR(CA58/BW58,"-")</f>
        <v>625</v>
      </c>
      <c r="CC58" s="132">
        <v>1</v>
      </c>
      <c r="CD58" s="132"/>
      <c r="CE58" s="132"/>
      <c r="CF58" s="133">
        <v>1</v>
      </c>
      <c r="CG58" s="134">
        <f>IF(P58=0,"",IF(CF58=0,"",(CF58/P58)))</f>
        <v>0.03125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2</v>
      </c>
      <c r="CP58" s="141">
        <v>5600</v>
      </c>
      <c r="CQ58" s="141">
        <v>5000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183</v>
      </c>
      <c r="C59" s="203"/>
      <c r="D59" s="203" t="s">
        <v>118</v>
      </c>
      <c r="E59" s="203" t="s">
        <v>119</v>
      </c>
      <c r="F59" s="203" t="s">
        <v>68</v>
      </c>
      <c r="G59" s="203"/>
      <c r="H59" s="90"/>
      <c r="I59" s="90"/>
      <c r="J59" s="188"/>
      <c r="K59" s="81">
        <v>15</v>
      </c>
      <c r="L59" s="81">
        <v>8</v>
      </c>
      <c r="M59" s="81">
        <v>2</v>
      </c>
      <c r="N59" s="91">
        <v>3</v>
      </c>
      <c r="O59" s="92">
        <v>0</v>
      </c>
      <c r="P59" s="93">
        <f>N59+O59</f>
        <v>3</v>
      </c>
      <c r="Q59" s="82">
        <f>IFERROR(P59/M59,"-")</f>
        <v>1.5</v>
      </c>
      <c r="R59" s="81">
        <v>0</v>
      </c>
      <c r="S59" s="81">
        <v>2</v>
      </c>
      <c r="T59" s="82">
        <f>IFERROR(S59/(O59+P59),"-")</f>
        <v>0.66666666666667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0.33333333333333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>
        <v>1</v>
      </c>
      <c r="CG59" s="134">
        <f>IF(P59=0,"",IF(CF59=0,"",(CF59/P59)))</f>
        <v>0.33333333333333</v>
      </c>
      <c r="CH59" s="135">
        <v>1</v>
      </c>
      <c r="CI59" s="136">
        <f>IFERROR(CH59/CF59,"-")</f>
        <v>1</v>
      </c>
      <c r="CJ59" s="137">
        <v>9000</v>
      </c>
      <c r="CK59" s="138">
        <f>IFERROR(CJ59/CF59,"-")</f>
        <v>9000</v>
      </c>
      <c r="CL59" s="139"/>
      <c r="CM59" s="139"/>
      <c r="CN59" s="139">
        <v>1</v>
      </c>
      <c r="CO59" s="140">
        <v>0</v>
      </c>
      <c r="CP59" s="141">
        <v>0</v>
      </c>
      <c r="CQ59" s="141">
        <v>9000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184</v>
      </c>
      <c r="C60" s="203"/>
      <c r="D60" s="203" t="s">
        <v>124</v>
      </c>
      <c r="E60" s="203" t="s">
        <v>125</v>
      </c>
      <c r="F60" s="203" t="s">
        <v>63</v>
      </c>
      <c r="G60" s="203" t="s">
        <v>181</v>
      </c>
      <c r="H60" s="90" t="s">
        <v>164</v>
      </c>
      <c r="I60" s="204" t="s">
        <v>176</v>
      </c>
      <c r="J60" s="188">
        <v>90000</v>
      </c>
      <c r="K60" s="81">
        <v>0</v>
      </c>
      <c r="L60" s="81">
        <v>0</v>
      </c>
      <c r="M60" s="81">
        <v>0</v>
      </c>
      <c r="N60" s="91">
        <v>3</v>
      </c>
      <c r="O60" s="92">
        <v>0</v>
      </c>
      <c r="P60" s="93">
        <f>N60+O60</f>
        <v>3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30000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-90000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0.33333333333333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0.66666666666667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185</v>
      </c>
      <c r="C61" s="203"/>
      <c r="D61" s="203" t="s">
        <v>124</v>
      </c>
      <c r="E61" s="203" t="s">
        <v>125</v>
      </c>
      <c r="F61" s="203" t="s">
        <v>68</v>
      </c>
      <c r="G61" s="203"/>
      <c r="H61" s="90"/>
      <c r="I61" s="90"/>
      <c r="J61" s="188"/>
      <c r="K61" s="81">
        <v>6</v>
      </c>
      <c r="L61" s="81">
        <v>3</v>
      </c>
      <c r="M61" s="81">
        <v>26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0.125</v>
      </c>
      <c r="B62" s="203" t="s">
        <v>186</v>
      </c>
      <c r="C62" s="203"/>
      <c r="D62" s="203"/>
      <c r="E62" s="203"/>
      <c r="F62" s="203" t="s">
        <v>63</v>
      </c>
      <c r="G62" s="203" t="s">
        <v>187</v>
      </c>
      <c r="H62" s="90" t="s">
        <v>188</v>
      </c>
      <c r="I62" s="90" t="s">
        <v>189</v>
      </c>
      <c r="J62" s="188">
        <v>80000</v>
      </c>
      <c r="K62" s="81">
        <v>0</v>
      </c>
      <c r="L62" s="81">
        <v>0</v>
      </c>
      <c r="M62" s="81">
        <v>0</v>
      </c>
      <c r="N62" s="91">
        <v>4</v>
      </c>
      <c r="O62" s="92">
        <v>0</v>
      </c>
      <c r="P62" s="93">
        <f>N62+O62</f>
        <v>4</v>
      </c>
      <c r="Q62" s="82" t="str">
        <f>IFERROR(P62/M62,"-")</f>
        <v>-</v>
      </c>
      <c r="R62" s="81">
        <v>1</v>
      </c>
      <c r="S62" s="81">
        <v>0</v>
      </c>
      <c r="T62" s="82">
        <f>IFERROR(S62/(O62+P62),"-")</f>
        <v>0</v>
      </c>
      <c r="U62" s="182">
        <f>IFERROR(J62/SUM(P62:P63),"-")</f>
        <v>16000</v>
      </c>
      <c r="V62" s="84">
        <v>1</v>
      </c>
      <c r="W62" s="82">
        <f>IF(P62=0,"-",V62/P62)</f>
        <v>0.25</v>
      </c>
      <c r="X62" s="186">
        <v>10000</v>
      </c>
      <c r="Y62" s="187">
        <f>IFERROR(X62/P62,"-")</f>
        <v>2500</v>
      </c>
      <c r="Z62" s="187">
        <f>IFERROR(X62/V62,"-")</f>
        <v>10000</v>
      </c>
      <c r="AA62" s="188">
        <f>SUM(X62:X63)-SUM(J62:J63)</f>
        <v>-70000</v>
      </c>
      <c r="AB62" s="85">
        <f>SUM(X62:X63)/SUM(J62:J63)</f>
        <v>0.125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3</v>
      </c>
      <c r="BX62" s="127">
        <f>IF(P62=0,"",IF(BW62=0,"",(BW62/P62)))</f>
        <v>0.75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>
        <v>1</v>
      </c>
      <c r="CG62" s="134">
        <f>IF(P62=0,"",IF(CF62=0,"",(CF62/P62)))</f>
        <v>0.25</v>
      </c>
      <c r="CH62" s="135">
        <v>1</v>
      </c>
      <c r="CI62" s="136">
        <f>IFERROR(CH62/CF62,"-")</f>
        <v>1</v>
      </c>
      <c r="CJ62" s="137">
        <v>10000</v>
      </c>
      <c r="CK62" s="138">
        <f>IFERROR(CJ62/CF62,"-")</f>
        <v>10000</v>
      </c>
      <c r="CL62" s="139">
        <v>1</v>
      </c>
      <c r="CM62" s="139"/>
      <c r="CN62" s="139"/>
      <c r="CO62" s="140">
        <v>1</v>
      </c>
      <c r="CP62" s="141">
        <v>10000</v>
      </c>
      <c r="CQ62" s="141">
        <v>10000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190</v>
      </c>
      <c r="C63" s="203"/>
      <c r="D63" s="203"/>
      <c r="E63" s="203"/>
      <c r="F63" s="203" t="s">
        <v>68</v>
      </c>
      <c r="G63" s="203"/>
      <c r="H63" s="90"/>
      <c r="I63" s="90"/>
      <c r="J63" s="188"/>
      <c r="K63" s="81">
        <v>5</v>
      </c>
      <c r="L63" s="81">
        <v>5</v>
      </c>
      <c r="M63" s="81">
        <v>4</v>
      </c>
      <c r="N63" s="91">
        <v>1</v>
      </c>
      <c r="O63" s="92">
        <v>0</v>
      </c>
      <c r="P63" s="93">
        <f>N63+O63</f>
        <v>1</v>
      </c>
      <c r="Q63" s="82">
        <f>IFERROR(P63/M63,"-")</f>
        <v>0.25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1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0.4375</v>
      </c>
      <c r="B64" s="203" t="s">
        <v>191</v>
      </c>
      <c r="C64" s="203"/>
      <c r="D64" s="203" t="s">
        <v>192</v>
      </c>
      <c r="E64" s="203" t="s">
        <v>193</v>
      </c>
      <c r="F64" s="203" t="s">
        <v>63</v>
      </c>
      <c r="G64" s="203" t="s">
        <v>120</v>
      </c>
      <c r="H64" s="90" t="s">
        <v>194</v>
      </c>
      <c r="I64" s="205" t="s">
        <v>195</v>
      </c>
      <c r="J64" s="188">
        <v>80000</v>
      </c>
      <c r="K64" s="81">
        <v>0</v>
      </c>
      <c r="L64" s="81">
        <v>0</v>
      </c>
      <c r="M64" s="81">
        <v>0</v>
      </c>
      <c r="N64" s="91">
        <v>2</v>
      </c>
      <c r="O64" s="92">
        <v>0</v>
      </c>
      <c r="P64" s="93">
        <f>N64+O64</f>
        <v>2</v>
      </c>
      <c r="Q64" s="82" t="str">
        <f>IFERROR(P64/M64,"-")</f>
        <v>-</v>
      </c>
      <c r="R64" s="81">
        <v>0</v>
      </c>
      <c r="S64" s="81">
        <v>1</v>
      </c>
      <c r="T64" s="82">
        <f>IFERROR(S64/(O64+P64),"-")</f>
        <v>0.5</v>
      </c>
      <c r="U64" s="182">
        <f>IFERROR(J64/SUM(P64:P68),"-")</f>
        <v>8000</v>
      </c>
      <c r="V64" s="84">
        <v>1</v>
      </c>
      <c r="W64" s="82">
        <f>IF(P64=0,"-",V64/P64)</f>
        <v>0.5</v>
      </c>
      <c r="X64" s="186">
        <v>32000</v>
      </c>
      <c r="Y64" s="187">
        <f>IFERROR(X64/P64,"-")</f>
        <v>16000</v>
      </c>
      <c r="Z64" s="187">
        <f>IFERROR(X64/V64,"-")</f>
        <v>32000</v>
      </c>
      <c r="AA64" s="188">
        <f>SUM(X64:X68)-SUM(J64:J68)</f>
        <v>-45000</v>
      </c>
      <c r="AB64" s="85">
        <f>SUM(X64:X68)/SUM(J64:J68)</f>
        <v>0.4375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0.5</v>
      </c>
      <c r="BP64" s="121">
        <v>1</v>
      </c>
      <c r="BQ64" s="122">
        <f>IFERROR(BP64/BN64,"-")</f>
        <v>1</v>
      </c>
      <c r="BR64" s="123">
        <v>32000</v>
      </c>
      <c r="BS64" s="124">
        <f>IFERROR(BR64/BN64,"-")</f>
        <v>32000</v>
      </c>
      <c r="BT64" s="125"/>
      <c r="BU64" s="125"/>
      <c r="BV64" s="125">
        <v>1</v>
      </c>
      <c r="BW64" s="126">
        <v>1</v>
      </c>
      <c r="BX64" s="127">
        <f>IF(P64=0,"",IF(BW64=0,"",(BW64/P64)))</f>
        <v>0.5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32000</v>
      </c>
      <c r="CQ64" s="141">
        <v>32000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196</v>
      </c>
      <c r="C65" s="203"/>
      <c r="D65" s="203" t="s">
        <v>197</v>
      </c>
      <c r="E65" s="203" t="s">
        <v>198</v>
      </c>
      <c r="F65" s="203" t="s">
        <v>63</v>
      </c>
      <c r="G65" s="203" t="s">
        <v>120</v>
      </c>
      <c r="H65" s="90" t="s">
        <v>194</v>
      </c>
      <c r="I65" s="205" t="s">
        <v>165</v>
      </c>
      <c r="J65" s="188"/>
      <c r="K65" s="81">
        <v>0</v>
      </c>
      <c r="L65" s="81">
        <v>0</v>
      </c>
      <c r="M65" s="81">
        <v>0</v>
      </c>
      <c r="N65" s="91">
        <v>2</v>
      </c>
      <c r="O65" s="92">
        <v>0</v>
      </c>
      <c r="P65" s="93">
        <f>N65+O65</f>
        <v>2</v>
      </c>
      <c r="Q65" s="82" t="str">
        <f>IFERROR(P65/M65,"-")</f>
        <v>-</v>
      </c>
      <c r="R65" s="81">
        <v>0</v>
      </c>
      <c r="S65" s="81">
        <v>1</v>
      </c>
      <c r="T65" s="82">
        <f>IFERROR(S65/(O65+P65),"-")</f>
        <v>0.5</v>
      </c>
      <c r="U65" s="182"/>
      <c r="V65" s="84">
        <v>1</v>
      </c>
      <c r="W65" s="82">
        <f>IF(P65=0,"-",V65/P65)</f>
        <v>0.5</v>
      </c>
      <c r="X65" s="186">
        <v>3000</v>
      </c>
      <c r="Y65" s="187">
        <f>IFERROR(X65/P65,"-")</f>
        <v>1500</v>
      </c>
      <c r="Z65" s="187">
        <f>IFERROR(X65/V65,"-")</f>
        <v>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0.5</v>
      </c>
      <c r="BY65" s="128">
        <v>1</v>
      </c>
      <c r="BZ65" s="129">
        <f>IFERROR(BY65/BW65,"-")</f>
        <v>1</v>
      </c>
      <c r="CA65" s="130">
        <v>3000</v>
      </c>
      <c r="CB65" s="131">
        <f>IFERROR(CA65/BW65,"-")</f>
        <v>3000</v>
      </c>
      <c r="CC65" s="132">
        <v>1</v>
      </c>
      <c r="CD65" s="132"/>
      <c r="CE65" s="132"/>
      <c r="CF65" s="133">
        <v>1</v>
      </c>
      <c r="CG65" s="134">
        <f>IF(P65=0,"",IF(CF65=0,"",(CF65/P65)))</f>
        <v>0.5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199</v>
      </c>
      <c r="C66" s="203"/>
      <c r="D66" s="203" t="s">
        <v>200</v>
      </c>
      <c r="E66" s="203" t="s">
        <v>201</v>
      </c>
      <c r="F66" s="203" t="s">
        <v>63</v>
      </c>
      <c r="G66" s="203" t="s">
        <v>120</v>
      </c>
      <c r="H66" s="90" t="s">
        <v>194</v>
      </c>
      <c r="I66" s="205" t="s">
        <v>173</v>
      </c>
      <c r="J66" s="188"/>
      <c r="K66" s="81">
        <v>0</v>
      </c>
      <c r="L66" s="81">
        <v>0</v>
      </c>
      <c r="M66" s="81">
        <v>0</v>
      </c>
      <c r="N66" s="91">
        <v>3</v>
      </c>
      <c r="O66" s="92">
        <v>0</v>
      </c>
      <c r="P66" s="93">
        <f>N66+O66</f>
        <v>3</v>
      </c>
      <c r="Q66" s="82" t="str">
        <f>IFERROR(P66/M66,"-")</f>
        <v>-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0.33333333333333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2</v>
      </c>
      <c r="BX66" s="127">
        <f>IF(P66=0,"",IF(BW66=0,"",(BW66/P66)))</f>
        <v>0.66666666666667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202</v>
      </c>
      <c r="C67" s="203"/>
      <c r="D67" s="203" t="s">
        <v>203</v>
      </c>
      <c r="E67" s="203" t="s">
        <v>204</v>
      </c>
      <c r="F67" s="203" t="s">
        <v>63</v>
      </c>
      <c r="G67" s="203" t="s">
        <v>120</v>
      </c>
      <c r="H67" s="90" t="s">
        <v>194</v>
      </c>
      <c r="I67" s="205" t="s">
        <v>205</v>
      </c>
      <c r="J67" s="188"/>
      <c r="K67" s="81">
        <v>0</v>
      </c>
      <c r="L67" s="81">
        <v>0</v>
      </c>
      <c r="M67" s="81">
        <v>0</v>
      </c>
      <c r="N67" s="91">
        <v>3</v>
      </c>
      <c r="O67" s="92">
        <v>0</v>
      </c>
      <c r="P67" s="93">
        <f>N67+O67</f>
        <v>3</v>
      </c>
      <c r="Q67" s="82" t="str">
        <f>IFERROR(P67/M67,"-")</f>
        <v>-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0.33333333333333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0.33333333333333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0.33333333333333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206</v>
      </c>
      <c r="C68" s="203"/>
      <c r="D68" s="203" t="s">
        <v>93</v>
      </c>
      <c r="E68" s="203" t="s">
        <v>93</v>
      </c>
      <c r="F68" s="203" t="s">
        <v>68</v>
      </c>
      <c r="G68" s="203" t="s">
        <v>207</v>
      </c>
      <c r="H68" s="90"/>
      <c r="I68" s="90"/>
      <c r="J68" s="188"/>
      <c r="K68" s="81">
        <v>10</v>
      </c>
      <c r="L68" s="81">
        <v>6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30"/>
      <c r="B69" s="87"/>
      <c r="C69" s="88"/>
      <c r="D69" s="88"/>
      <c r="E69" s="88"/>
      <c r="F69" s="89"/>
      <c r="G69" s="90"/>
      <c r="H69" s="90"/>
      <c r="I69" s="90"/>
      <c r="J69" s="192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59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30"/>
      <c r="B70" s="37"/>
      <c r="C70" s="21"/>
      <c r="D70" s="21"/>
      <c r="E70" s="21"/>
      <c r="F70" s="22"/>
      <c r="G70" s="36"/>
      <c r="H70" s="36"/>
      <c r="I70" s="75"/>
      <c r="J70" s="193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61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19">
        <f>AB71</f>
        <v>0.69554089709763</v>
      </c>
      <c r="B71" s="39"/>
      <c r="C71" s="39"/>
      <c r="D71" s="39"/>
      <c r="E71" s="39"/>
      <c r="F71" s="39"/>
      <c r="G71" s="40" t="s">
        <v>208</v>
      </c>
      <c r="H71" s="40"/>
      <c r="I71" s="40"/>
      <c r="J71" s="190">
        <f>SUM(J6:J70)</f>
        <v>3790000</v>
      </c>
      <c r="K71" s="41">
        <f>SUM(K6:K70)</f>
        <v>587</v>
      </c>
      <c r="L71" s="41">
        <f>SUM(L6:L70)</f>
        <v>359</v>
      </c>
      <c r="M71" s="41">
        <f>SUM(M6:M70)</f>
        <v>332</v>
      </c>
      <c r="N71" s="41">
        <f>SUM(N6:N70)</f>
        <v>444</v>
      </c>
      <c r="O71" s="41">
        <f>SUM(O6:O70)</f>
        <v>0</v>
      </c>
      <c r="P71" s="41">
        <f>SUM(P6:P70)</f>
        <v>444</v>
      </c>
      <c r="Q71" s="42">
        <f>IFERROR(P71/M71,"-")</f>
        <v>1.3373493975904</v>
      </c>
      <c r="R71" s="78">
        <f>SUM(R6:R70)</f>
        <v>22</v>
      </c>
      <c r="S71" s="78">
        <f>SUM(S6:S70)</f>
        <v>75</v>
      </c>
      <c r="T71" s="42">
        <f>IFERROR(R71/P71,"-")</f>
        <v>0.04954954954955</v>
      </c>
      <c r="U71" s="184">
        <f>IFERROR(J71/P71,"-")</f>
        <v>8536.036036036</v>
      </c>
      <c r="V71" s="44">
        <f>SUM(V6:V70)</f>
        <v>47</v>
      </c>
      <c r="W71" s="42">
        <f>IFERROR(V71/P71,"-")</f>
        <v>0.10585585585586</v>
      </c>
      <c r="X71" s="190">
        <f>SUM(X6:X70)</f>
        <v>2636100</v>
      </c>
      <c r="Y71" s="190">
        <f>IFERROR(X71/P71,"-")</f>
        <v>5937.1621621622</v>
      </c>
      <c r="Z71" s="190">
        <f>IFERROR(X71/V71,"-")</f>
        <v>56087.234042553</v>
      </c>
      <c r="AA71" s="190">
        <f>X71-J71</f>
        <v>-1153900</v>
      </c>
      <c r="AB71" s="47">
        <f>X71/J71</f>
        <v>0.69554089709763</v>
      </c>
      <c r="AC71" s="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5"/>
    <mergeCell ref="J12:J15"/>
    <mergeCell ref="U12:U15"/>
    <mergeCell ref="AA12:AA15"/>
    <mergeCell ref="AB12:AB15"/>
    <mergeCell ref="A16:A31"/>
    <mergeCell ref="J16:J31"/>
    <mergeCell ref="U16:U31"/>
    <mergeCell ref="AA16:AA31"/>
    <mergeCell ref="AB16:AB31"/>
    <mergeCell ref="A32:A37"/>
    <mergeCell ref="J32:J37"/>
    <mergeCell ref="U32:U37"/>
    <mergeCell ref="AA32:AA37"/>
    <mergeCell ref="AB32:AB37"/>
    <mergeCell ref="A38:A41"/>
    <mergeCell ref="J38:J41"/>
    <mergeCell ref="U38:U41"/>
    <mergeCell ref="AA38:AA41"/>
    <mergeCell ref="AB38:AB41"/>
    <mergeCell ref="A42:A45"/>
    <mergeCell ref="J42:J45"/>
    <mergeCell ref="U42:U45"/>
    <mergeCell ref="AA42:AA45"/>
    <mergeCell ref="AB42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