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<sst xmlns="http://schemas.openxmlformats.org/spreadsheetml/2006/main" uniqueCount="243">
  <si>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</si>
  <si>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</si>
  <si>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</si>
  <si>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</si>
  <si>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</si>
  <si>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</si>
  <si>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</si>
  <si>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</si>
  <si>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</si>
  <si>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</si>
  <si>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</si>
  <si>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</si>
  <si>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</si>
  <si>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</si>
  <si>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</si>
  <si>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</si>
  <si>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</si>
  <si>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</si>
  <si>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</si>
  <si>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</si>
  <si>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</si>
  <si>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</si>
  <si>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</si>
  <si>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</si>
  <si>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</si>
  <si>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</si>
  <si>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ヘスティア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</si>
  <si>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</si>
  <si>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</si>
  <si>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</si>
  <si>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</si>
  <si>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</si>
  <si>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</si>
  <si>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</si>
  <si>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</si>
  <si>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</si>
  <si>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</si>
  <si>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</si>
  <si>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</si>
  <si>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</si>
  <si>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</si>
  <si>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</si>
  <si>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</si>
  <si>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</si>
  <si>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</si>
  <si>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</si>
  <si>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</si>
  <si>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</si>
  <si>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</si>
  <si>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</si>
  <si>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</si>
  <si>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</si>
  <si>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</si>
  <si>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</si>
  <si>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</si>
  <si>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</si>
  <si>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</si>
  <si>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</si>
  <si>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</si>
  <si>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</si>
  <si>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</si>
  <si>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ln_ink198</t>
  </si>
  <si>
    <t>デリヘル版3(LINEver)（高宮菜々子）</t>
  </si>
  <si>
    <t>LINEで出会いリクルート70歳まで応募可</t>
  </si>
  <si>
    <t>line</t>
  </si>
  <si>
    <t>スポニチ関東</t>
  </si>
  <si>
    <t>4C終面全5段</t>
  </si>
  <si>
    <t>2月19日(日)</t>
  </si>
  <si>
    <t>ln_ink199</t>
  </si>
  <si>
    <t>スポニチ関西</t>
  </si>
  <si>
    <t>ln_ink200</t>
  </si>
  <si>
    <t>スポニチ西部</t>
  </si>
  <si>
    <t>ln_ink201</t>
  </si>
  <si>
    <t>スポニチ北海道</t>
  </si>
  <si>
    <t>ic3448</t>
  </si>
  <si>
    <t>(空電共通)</t>
  </si>
  <si>
    <t>空電</t>
  </si>
  <si>
    <t>空電 (共通)</t>
  </si>
  <si>
    <t>ln_ink202</t>
  </si>
  <si>
    <t>デリヘル版(LINEver)（高宮菜々子）</t>
  </si>
  <si>
    <t>三密(秘密♡親密♡密着)の出会い中高年で大流行</t>
  </si>
  <si>
    <t>全5段つかみ55段保証</t>
  </si>
  <si>
    <t>55段保証</t>
  </si>
  <si>
    <t>ic3449</t>
  </si>
  <si>
    <t>ln_ink203</t>
  </si>
  <si>
    <t>右女9版(ヘスティア)(LINEver)（晶エリー）</t>
  </si>
  <si>
    <t>え美熟女が(LINEver)</t>
  </si>
  <si>
    <t>半5段つかみ55段保証</t>
  </si>
  <si>
    <t>ic3450</t>
  </si>
  <si>
    <t>ln_ink204</t>
  </si>
  <si>
    <t>DVDパッケージ＿ストーリー版(LINEver)（百瀬凛花）</t>
  </si>
  <si>
    <t>学生いませんギャルいません(LINEver)</t>
  </si>
  <si>
    <t>全3段つかみ55段保証</t>
  </si>
  <si>
    <t>ic3451</t>
  </si>
  <si>
    <t>ln_ink205</t>
  </si>
  <si>
    <t>①右女9版(ヘスティア)(LINEver)（百瀬凛花）</t>
  </si>
  <si>
    <t>①学生いませんギャルもいません熟女熟女熟女熟女(LINEver)</t>
  </si>
  <si>
    <t>サンスポ関東</t>
  </si>
  <si>
    <t>全5段つかみ15段</t>
  </si>
  <si>
    <t>1～15日</t>
  </si>
  <si>
    <t>ic3452</t>
  </si>
  <si>
    <t>ln_ink206</t>
  </si>
  <si>
    <t>半5段つかみ15段</t>
  </si>
  <si>
    <t>ic3453</t>
  </si>
  <si>
    <t>ln_ink207</t>
  </si>
  <si>
    <t>②雑誌版SPA(LINEver)（高宮菜々子）</t>
  </si>
  <si>
    <t>②え?LINEでこんなに出会えんの！？ダメ元で始めたはずが</t>
  </si>
  <si>
    <t>16～31日</t>
  </si>
  <si>
    <t>ic3454</t>
  </si>
  <si>
    <t>ln_ink208</t>
  </si>
  <si>
    <t>ic3455</t>
  </si>
  <si>
    <t>ln_ink209</t>
  </si>
  <si>
    <t>サンスポ関西</t>
  </si>
  <si>
    <t>ic3456</t>
  </si>
  <si>
    <t>ln_ink210</t>
  </si>
  <si>
    <t>ic3457</t>
  </si>
  <si>
    <t>ln_ink211</t>
  </si>
  <si>
    <t>ic3458</t>
  </si>
  <si>
    <t>ln_ink212</t>
  </si>
  <si>
    <t>ic3459</t>
  </si>
  <si>
    <t>ln_ink213</t>
  </si>
  <si>
    <t>デイリースポーツ関西</t>
  </si>
  <si>
    <t>全5段・半5段段つかみ10段保証</t>
  </si>
  <si>
    <t>10段保証</t>
  </si>
  <si>
    <t>ln_ink214</t>
  </si>
  <si>
    <t>デリヘル版(LINEver)（百瀬凛花）</t>
  </si>
  <si>
    <t>ln_ink215</t>
  </si>
  <si>
    <t>50〜70代男性限定熟女好きな男性募集中(LINEver)</t>
  </si>
  <si>
    <t>ln_ink216</t>
  </si>
  <si>
    <t>ln_ink217</t>
  </si>
  <si>
    <t>老人ホーム版(LINEver)（百瀬凛花）</t>
  </si>
  <si>
    <t>お相手待ちの女性が出ました(LINEver)</t>
  </si>
  <si>
    <t>ic3460</t>
  </si>
  <si>
    <t>ln_ink218</t>
  </si>
  <si>
    <t>①再婚&amp;理解者版(LINEver)（高宮菜々子）</t>
  </si>
  <si>
    <t>①再婚&amp;理解者(LINEver)</t>
  </si>
  <si>
    <t>ニッカン関西</t>
  </si>
  <si>
    <t>半2段つかみ10段保証</t>
  </si>
  <si>
    <t>1～10日</t>
  </si>
  <si>
    <t>ln_ink219</t>
  </si>
  <si>
    <t>②雑誌版SPA(LINEver)（晶エリー）</t>
  </si>
  <si>
    <t>②え?LINEでこんなに出会えんのダメ元で始めたはずが</t>
  </si>
  <si>
    <t>11～20日</t>
  </si>
  <si>
    <t>ln_ink220</t>
  </si>
  <si>
    <t>③看板案内版(LINEver)（百瀬凛花）</t>
  </si>
  <si>
    <t>③美しい熟女との出会いまでここから約3分(LINEver)</t>
  </si>
  <si>
    <t>21～31日</t>
  </si>
  <si>
    <t>ic3461</t>
  </si>
  <si>
    <t>ln_ink221</t>
  </si>
  <si>
    <t>日刊ゲンダイ東海版</t>
  </si>
  <si>
    <t>全2段</t>
  </si>
  <si>
    <t>ln_ink222</t>
  </si>
  <si>
    <t>②看板案内版(LINEver)（百瀬凛花）</t>
  </si>
  <si>
    <t>②美しい熟女との出会いまでここから約3分(LINEver)</t>
  </si>
  <si>
    <t>ic3462</t>
  </si>
  <si>
    <t>ln_ink223</t>
  </si>
  <si>
    <t>男性募集版(LINEver)（高宮菜々子）</t>
  </si>
  <si>
    <t>50代以上の男性大募集(LINEver)</t>
  </si>
  <si>
    <t>スポーツ報知関西　1回目</t>
  </si>
  <si>
    <t>4C終面雑報</t>
  </si>
  <si>
    <t>ln_ink224</t>
  </si>
  <si>
    <t>再婚&amp;理解者版(LINEver)（百瀬凛花）</t>
  </si>
  <si>
    <t>再婚&amp;理解者(LINEver)</t>
  </si>
  <si>
    <t>スポーツ報知関西　2回目</t>
  </si>
  <si>
    <t>ln_ink225</t>
  </si>
  <si>
    <t>右女3(LINEver)（晶エリー）</t>
  </si>
  <si>
    <t>もう50代の熟女だけどLINEで(書:ごめんなさい)</t>
  </si>
  <si>
    <t>スポーツ報知関西　3回目</t>
  </si>
  <si>
    <t>ln_ink226</t>
  </si>
  <si>
    <t>LINE版(つかみ)（高宮菜々子）</t>
  </si>
  <si>
    <t>LINEで熟女と出会いができるんです！</t>
  </si>
  <si>
    <t>スポーツ報知関西　4回目</t>
  </si>
  <si>
    <t>ln_ink227</t>
  </si>
  <si>
    <t>スポーツ報知関西　5回目</t>
  </si>
  <si>
    <t>ln_ink228</t>
  </si>
  <si>
    <t>スポーツ報知関西　6回目</t>
  </si>
  <si>
    <t>ln_ink229</t>
  </si>
  <si>
    <t>スポーツ報知関西　7回目</t>
  </si>
  <si>
    <t>ln_ink230</t>
  </si>
  <si>
    <t>スポーツ報知関西　8回目</t>
  </si>
  <si>
    <t>ln_ink231</t>
  </si>
  <si>
    <t>スポーツ報知関西　9回目</t>
  </si>
  <si>
    <t>ln_ink232</t>
  </si>
  <si>
    <t>スポーツ報知関西　10回目</t>
  </si>
  <si>
    <t>ln_ink233</t>
  </si>
  <si>
    <t>スポーツ報知関西　11回目</t>
  </si>
  <si>
    <t>ln_ink234</t>
  </si>
  <si>
    <t>スポーツ報知関西　12回目</t>
  </si>
  <si>
    <t>ln_ink235</t>
  </si>
  <si>
    <t>スポーツ報知関西　13回目</t>
  </si>
  <si>
    <t>ic3463</t>
  </si>
  <si>
    <t>共通</t>
  </si>
  <si>
    <t>ln_ink236</t>
  </si>
  <si>
    <t>全5段</t>
  </si>
  <si>
    <t>2月04日(土)</t>
  </si>
  <si>
    <t>ic3464</t>
  </si>
  <si>
    <t>ln_ink237</t>
  </si>
  <si>
    <t>2月25日(土)</t>
  </si>
  <si>
    <t>ic3465</t>
  </si>
  <si>
    <t>ln_ink238</t>
  </si>
  <si>
    <t>1C終面全5段</t>
  </si>
  <si>
    <t>2月05日(日)</t>
  </si>
  <si>
    <t>ic3466</t>
  </si>
  <si>
    <t>ln_ink239</t>
  </si>
  <si>
    <t>2月24日(金)</t>
  </si>
  <si>
    <t>ic3467</t>
  </si>
  <si>
    <t>ln_ink240</t>
  </si>
  <si>
    <t>ic3468</t>
  </si>
  <si>
    <t>ln_ink241</t>
  </si>
  <si>
    <t>50〜70代男性限定熟女好きな男性募集中男性募集版(LINEver)</t>
  </si>
  <si>
    <t>2月12日(日)</t>
  </si>
  <si>
    <t>ic3469</t>
  </si>
  <si>
    <t>ln_ink242</t>
  </si>
  <si>
    <t>東スポ・大スポ・九スポ・中京</t>
  </si>
  <si>
    <t>記事枠</t>
  </si>
  <si>
    <t>2月22日(水)</t>
  </si>
  <si>
    <t>ic3470</t>
  </si>
  <si>
    <t>ln_ink243</t>
  </si>
  <si>
    <t>記事(ノーマル)（）</t>
  </si>
  <si>
    <t>デイリー24「マカより効果的！？エロい熟女が誘ってくる魅力的なサイト」</t>
  </si>
  <si>
    <t>4C記事枠</t>
  </si>
  <si>
    <t>ln_ink244</t>
  </si>
  <si>
    <t>記事(黄)（）</t>
  </si>
  <si>
    <t>デイリー25「揉み放題！巨乳、美乳、神乳…オジサンなら好きに選べます」</t>
  </si>
  <si>
    <t>ln_ink245</t>
  </si>
  <si>
    <t>記事(青)（）</t>
  </si>
  <si>
    <t>226「60歳で良かったぁ～」中高年だけのLINEから始まる簡単出会い」</t>
  </si>
  <si>
    <t>ln_ink246</t>
  </si>
  <si>
    <t>記事(赤)（）</t>
  </si>
  <si>
    <t>227「男性不足の「ヘスティア」だから中年男性は神様です」</t>
  </si>
  <si>
    <t>2月26日(日)</t>
  </si>
  <si>
    <t>ic3471</t>
  </si>
  <si>
    <t>新聞 TOTAL</t>
  </si>
  <si>
    <t>●雑誌 広告</t>
  </si>
  <si>
    <t>ln_ink197</t>
  </si>
  <si>
    <t>日本ジャーナル出版</t>
  </si>
  <si>
    <t>アダルトチック版(LINEver)（高宮菜々子）</t>
  </si>
  <si>
    <t>元手0円お色気熟女と中年男性がLINEで出会える</t>
  </si>
  <si>
    <t>週刊実話</t>
  </si>
  <si>
    <t>表4</t>
  </si>
  <si>
    <t>2月16日(木)</t>
  </si>
  <si>
    <t>za243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</si>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</sst>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73</v>
      </c>
      <c r="D6" s="195">
        <v>3410000</v>
      </c>
      <c r="E6" s="81">
        <v>587</v>
      </c>
      <c r="F6" s="81">
        <v>324</v>
      </c>
      <c r="G6" s="81">
        <v>157</v>
      </c>
      <c r="H6" s="91">
        <v>389</v>
      </c>
      <c r="I6" s="92">
        <v>0</v>
      </c>
      <c r="J6" s="145">
        <f>H6+I6</f>
        <v>389</v>
      </c>
      <c r="K6" s="82">
        <f>IFERROR(J6/G6,"-")</f>
        <v>2.4777070063694</v>
      </c>
      <c r="L6" s="81">
        <v>15</v>
      </c>
      <c r="M6" s="81">
        <v>57</v>
      </c>
      <c r="N6" s="82">
        <f>IFERROR(L6/J6,"-")</f>
        <v>0.038560411311054</v>
      </c>
      <c r="O6" s="83">
        <f>IFERROR(D6/J6,"-")</f>
        <v>8766.0668380463</v>
      </c>
      <c r="P6" s="84">
        <v>51</v>
      </c>
      <c r="Q6" s="82">
        <f>IFERROR(P6/J6,"-")</f>
        <v>0.13110539845758</v>
      </c>
      <c r="R6" s="200">
        <v>1522250</v>
      </c>
      <c r="S6" s="201">
        <f>IFERROR(R6/J6,"-")</f>
        <v>3913.2390745501</v>
      </c>
      <c r="T6" s="201">
        <f>IFERROR(R6/P6,"-")</f>
        <v>29848.039215686</v>
      </c>
      <c r="U6" s="195">
        <f>IFERROR(R6-D6,"-")</f>
        <v>-1887750</v>
      </c>
      <c r="V6" s="85">
        <f>R6/D6</f>
        <v>0.44640762463343</v>
      </c>
      <c r="W6" s="79"/>
      <c r="X6" s="144"/>
    </row>
    <row r="7" spans="1:24">
      <c r="A7" s="80"/>
      <c r="B7" s="86" t="s">
        <v>24</v>
      </c>
      <c r="C7" s="86">
        <v>2</v>
      </c>
      <c r="D7" s="195">
        <v>370000</v>
      </c>
      <c r="E7" s="81">
        <v>78</v>
      </c>
      <c r="F7" s="81">
        <v>37</v>
      </c>
      <c r="G7" s="81">
        <v>14</v>
      </c>
      <c r="H7" s="91">
        <v>52</v>
      </c>
      <c r="I7" s="92">
        <v>0</v>
      </c>
      <c r="J7" s="145">
        <f>H7+I7</f>
        <v>52</v>
      </c>
      <c r="K7" s="82">
        <f>IFERROR(J7/G7,"-")</f>
        <v>3.7142857142857</v>
      </c>
      <c r="L7" s="81">
        <v>4</v>
      </c>
      <c r="M7" s="81">
        <v>3</v>
      </c>
      <c r="N7" s="82">
        <f>IFERROR(L7/J7,"-")</f>
        <v>0.076923076923077</v>
      </c>
      <c r="O7" s="83">
        <f>IFERROR(D7/J7,"-")</f>
        <v>7115.3846153846</v>
      </c>
      <c r="P7" s="84">
        <v>4</v>
      </c>
      <c r="Q7" s="82">
        <f>IFERROR(P7/J7,"-")</f>
        <v>0.076923076923077</v>
      </c>
      <c r="R7" s="200">
        <v>118000</v>
      </c>
      <c r="S7" s="201">
        <f>IFERROR(R7/J7,"-")</f>
        <v>2269.2307692308</v>
      </c>
      <c r="T7" s="201">
        <f>IFERROR(R7/P7,"-")</f>
        <v>29500</v>
      </c>
      <c r="U7" s="195">
        <f>IFERROR(R7-D7,"-")</f>
        <v>-252000</v>
      </c>
      <c r="V7" s="85">
        <f>R7/D7</f>
        <v>0.31891891891892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3780000</v>
      </c>
      <c r="E10" s="41">
        <f>SUM(E6:E8)</f>
        <v>665</v>
      </c>
      <c r="F10" s="41">
        <f>SUM(F6:F8)</f>
        <v>361</v>
      </c>
      <c r="G10" s="41">
        <f>SUM(G6:G8)</f>
        <v>171</v>
      </c>
      <c r="H10" s="41">
        <f>SUM(H6:H8)</f>
        <v>441</v>
      </c>
      <c r="I10" s="41">
        <f>SUM(I6:I8)</f>
        <v>0</v>
      </c>
      <c r="J10" s="41">
        <f>SUM(J6:J8)</f>
        <v>441</v>
      </c>
      <c r="K10" s="42">
        <f>IFERROR(J10/G10,"-")</f>
        <v>2.5789473684211</v>
      </c>
      <c r="L10" s="78">
        <f>SUM(L6:L8)</f>
        <v>19</v>
      </c>
      <c r="M10" s="78">
        <f>SUM(M6:M8)</f>
        <v>60</v>
      </c>
      <c r="N10" s="42">
        <f>IFERROR(L10/J10,"-")</f>
        <v>0.043083900226757</v>
      </c>
      <c r="O10" s="43">
        <f>IFERROR(D10/J10,"-")</f>
        <v>8571.4285714286</v>
      </c>
      <c r="P10" s="44">
        <f>SUM(P6:P8)</f>
        <v>55</v>
      </c>
      <c r="Q10" s="42">
        <f>IFERROR(P10/J10,"-")</f>
        <v>0.12471655328798</v>
      </c>
      <c r="R10" s="45">
        <f>SUM(R6:R8)</f>
        <v>1640250</v>
      </c>
      <c r="S10" s="45">
        <f>IFERROR(R10/J10,"-")</f>
        <v>3719.387755102</v>
      </c>
      <c r="T10" s="45">
        <f>IFERROR(R10/P10,"-")</f>
        <v>29822.727272727</v>
      </c>
      <c r="U10" s="46">
        <f>SUM(U6:U8)</f>
        <v>-2139750</v>
      </c>
      <c r="V10" s="47">
        <f>IFERROR(R10/D10,"-")</f>
        <v>0.43392857142857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0.40214285714286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0</v>
      </c>
      <c r="L6" s="81">
        <v>0</v>
      </c>
      <c r="M6" s="81">
        <v>0</v>
      </c>
      <c r="N6" s="91">
        <v>36</v>
      </c>
      <c r="O6" s="92">
        <v>0</v>
      </c>
      <c r="P6" s="93">
        <f>N6+O6</f>
        <v>36</v>
      </c>
      <c r="Q6" s="82" t="str">
        <f>IFERROR(P6/M6,"-")</f>
        <v>-</v>
      </c>
      <c r="R6" s="81">
        <v>1</v>
      </c>
      <c r="S6" s="81">
        <v>5</v>
      </c>
      <c r="T6" s="82">
        <f>IFERROR(S6/(O6+P6),"-")</f>
        <v>0.13888888888889</v>
      </c>
      <c r="U6" s="182">
        <f>IFERROR(J6/SUM(P6:P10),"-")</f>
        <v>6363.6363636364</v>
      </c>
      <c r="V6" s="84">
        <v>3</v>
      </c>
      <c r="W6" s="82">
        <f>IF(P6=0,"-",V6/P6)</f>
        <v>0.083333333333333</v>
      </c>
      <c r="X6" s="186">
        <v>11000</v>
      </c>
      <c r="Y6" s="187">
        <f>IFERROR(X6/P6,"-")</f>
        <v>305.55555555556</v>
      </c>
      <c r="Z6" s="187">
        <f>IFERROR(X6/V6,"-")</f>
        <v>3666.6666666667</v>
      </c>
      <c r="AA6" s="188">
        <f>SUM(X6:X10)-SUM(J6:J10)</f>
        <v>-418500</v>
      </c>
      <c r="AB6" s="85">
        <f>SUM(X6:X10)/SUM(J6:J10)</f>
        <v>0.40214285714286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6</v>
      </c>
      <c r="AN6" s="101">
        <f>IF(P6=0,"",IF(AM6=0,"",(AM6/P6)))</f>
        <v>0.16666666666667</v>
      </c>
      <c r="AO6" s="100">
        <v>1</v>
      </c>
      <c r="AP6" s="102">
        <f>IFERROR(AP6/AM6,"-")</f>
        <v>0</v>
      </c>
      <c r="AQ6" s="103">
        <v>5000</v>
      </c>
      <c r="AR6" s="104">
        <f>IFERROR(AQ6/AM6,"-")</f>
        <v>833.33333333333</v>
      </c>
      <c r="AS6" s="105">
        <v>1</v>
      </c>
      <c r="AT6" s="105"/>
      <c r="AU6" s="105"/>
      <c r="AV6" s="106">
        <v>2</v>
      </c>
      <c r="AW6" s="107">
        <f>IF(P6=0,"",IF(AV6=0,"",(AV6/P6)))</f>
        <v>0.055555555555556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0.13888888888889</v>
      </c>
      <c r="BG6" s="112">
        <v>1</v>
      </c>
      <c r="BH6" s="114">
        <f>IFERROR(BG6/BE6,"-")</f>
        <v>0.2</v>
      </c>
      <c r="BI6" s="115">
        <v>3000</v>
      </c>
      <c r="BJ6" s="116">
        <f>IFERROR(BI6/BE6,"-")</f>
        <v>600</v>
      </c>
      <c r="BK6" s="117">
        <v>1</v>
      </c>
      <c r="BL6" s="117"/>
      <c r="BM6" s="117"/>
      <c r="BN6" s="119">
        <v>14</v>
      </c>
      <c r="BO6" s="120">
        <f>IF(P6=0,"",IF(BN6=0,"",(BN6/P6)))</f>
        <v>0.38888888888889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0.16666666666667</v>
      </c>
      <c r="BY6" s="128">
        <v>1</v>
      </c>
      <c r="BZ6" s="129">
        <f>IFERROR(BY6/BW6,"-")</f>
        <v>0.16666666666667</v>
      </c>
      <c r="CA6" s="130">
        <v>3000</v>
      </c>
      <c r="CB6" s="131">
        <f>IFERROR(CA6/BW6,"-")</f>
        <v>500</v>
      </c>
      <c r="CC6" s="132">
        <v>1</v>
      </c>
      <c r="CD6" s="132"/>
      <c r="CE6" s="132"/>
      <c r="CF6" s="133">
        <v>3</v>
      </c>
      <c r="CG6" s="134">
        <f>IF(P6=0,"",IF(CF6=0,"",(CF6/P6)))</f>
        <v>0.083333333333333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3</v>
      </c>
      <c r="CP6" s="141">
        <v>11000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0</v>
      </c>
      <c r="L7" s="81">
        <v>0</v>
      </c>
      <c r="M7" s="81">
        <v>0</v>
      </c>
      <c r="N7" s="91">
        <v>32</v>
      </c>
      <c r="O7" s="92">
        <v>0</v>
      </c>
      <c r="P7" s="93">
        <f>N7+O7</f>
        <v>32</v>
      </c>
      <c r="Q7" s="82" t="str">
        <f>IFERROR(P7/M7,"-")</f>
        <v>-</v>
      </c>
      <c r="R7" s="81">
        <v>2</v>
      </c>
      <c r="S7" s="81">
        <v>7</v>
      </c>
      <c r="T7" s="82">
        <f>IFERROR(S7/(O7+P7),"-")</f>
        <v>0.21875</v>
      </c>
      <c r="U7" s="182"/>
      <c r="V7" s="84">
        <v>5</v>
      </c>
      <c r="W7" s="82">
        <f>IF(P7=0,"-",V7/P7)</f>
        <v>0.15625</v>
      </c>
      <c r="X7" s="186">
        <v>59500</v>
      </c>
      <c r="Y7" s="187">
        <f>IFERROR(X7/P7,"-")</f>
        <v>1859.375</v>
      </c>
      <c r="Z7" s="187">
        <f>IFERROR(X7/V7,"-")</f>
        <v>11900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3</v>
      </c>
      <c r="AN7" s="101">
        <f>IF(P7=0,"",IF(AM7=0,"",(AM7/P7)))</f>
        <v>0.09375</v>
      </c>
      <c r="AO7" s="100">
        <v>1</v>
      </c>
      <c r="AP7" s="102">
        <f>IFERROR(AP7/AM7,"-")</f>
        <v>0</v>
      </c>
      <c r="AQ7" s="103">
        <v>3500</v>
      </c>
      <c r="AR7" s="104">
        <f>IFERROR(AQ7/AM7,"-")</f>
        <v>1166.6666666667</v>
      </c>
      <c r="AS7" s="105"/>
      <c r="AT7" s="105">
        <v>1</v>
      </c>
      <c r="AU7" s="105"/>
      <c r="AV7" s="106">
        <v>1</v>
      </c>
      <c r="AW7" s="107">
        <f>IF(P7=0,"",IF(AV7=0,"",(AV7/P7)))</f>
        <v>0.03125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0.03125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17</v>
      </c>
      <c r="BO7" s="120">
        <f>IF(P7=0,"",IF(BN7=0,"",(BN7/P7)))</f>
        <v>0.53125</v>
      </c>
      <c r="BP7" s="121">
        <v>3</v>
      </c>
      <c r="BQ7" s="122">
        <f>IFERROR(BP7/BN7,"-")</f>
        <v>0.17647058823529</v>
      </c>
      <c r="BR7" s="123">
        <v>31000</v>
      </c>
      <c r="BS7" s="124">
        <f>IFERROR(BR7/BN7,"-")</f>
        <v>1823.5294117647</v>
      </c>
      <c r="BT7" s="125">
        <v>1</v>
      </c>
      <c r="BU7" s="125">
        <v>1</v>
      </c>
      <c r="BV7" s="125">
        <v>1</v>
      </c>
      <c r="BW7" s="126">
        <v>9</v>
      </c>
      <c r="BX7" s="127">
        <f>IF(P7=0,"",IF(BW7=0,"",(BW7/P7)))</f>
        <v>0.28125</v>
      </c>
      <c r="BY7" s="128">
        <v>1</v>
      </c>
      <c r="BZ7" s="129">
        <f>IFERROR(BY7/BW7,"-")</f>
        <v>0.11111111111111</v>
      </c>
      <c r="CA7" s="130">
        <v>25000</v>
      </c>
      <c r="CB7" s="131">
        <f>IFERROR(CA7/BW7,"-")</f>
        <v>2777.7777777778</v>
      </c>
      <c r="CC7" s="132"/>
      <c r="CD7" s="132"/>
      <c r="CE7" s="132">
        <v>1</v>
      </c>
      <c r="CF7" s="133">
        <v>1</v>
      </c>
      <c r="CG7" s="134">
        <f>IF(P7=0,"",IF(CF7=0,"",(CF7/P7)))</f>
        <v>0.03125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59500</v>
      </c>
      <c r="CQ7" s="141">
        <v>25000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0</v>
      </c>
      <c r="L8" s="81">
        <v>0</v>
      </c>
      <c r="M8" s="81">
        <v>0</v>
      </c>
      <c r="N8" s="91">
        <v>14</v>
      </c>
      <c r="O8" s="92">
        <v>0</v>
      </c>
      <c r="P8" s="93">
        <f>N8+O8</f>
        <v>14</v>
      </c>
      <c r="Q8" s="82" t="str">
        <f>IFERROR(P8/M8,"-")</f>
        <v>-</v>
      </c>
      <c r="R8" s="81">
        <v>1</v>
      </c>
      <c r="S8" s="81">
        <v>1</v>
      </c>
      <c r="T8" s="82">
        <f>IFERROR(S8/(O8+P8),"-")</f>
        <v>0.071428571428571</v>
      </c>
      <c r="U8" s="182"/>
      <c r="V8" s="84">
        <v>3</v>
      </c>
      <c r="W8" s="82">
        <f>IF(P8=0,"-",V8/P8)</f>
        <v>0.21428571428571</v>
      </c>
      <c r="X8" s="186">
        <v>45000</v>
      </c>
      <c r="Y8" s="187">
        <f>IFERROR(X8/P8,"-")</f>
        <v>3214.2857142857</v>
      </c>
      <c r="Z8" s="187">
        <f>IFERROR(X8/V8,"-")</f>
        <v>15000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0.071428571428571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0.071428571428571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4</v>
      </c>
      <c r="BF8" s="113">
        <f>IF(P8=0,"",IF(BE8=0,"",(BE8/P8)))</f>
        <v>0.28571428571429</v>
      </c>
      <c r="BG8" s="112">
        <v>2</v>
      </c>
      <c r="BH8" s="114">
        <f>IFERROR(BG8/BE8,"-")</f>
        <v>0.5</v>
      </c>
      <c r="BI8" s="115">
        <v>42000</v>
      </c>
      <c r="BJ8" s="116">
        <f>IFERROR(BI8/BE8,"-")</f>
        <v>10500</v>
      </c>
      <c r="BK8" s="117">
        <v>1</v>
      </c>
      <c r="BL8" s="117"/>
      <c r="BM8" s="117">
        <v>1</v>
      </c>
      <c r="BN8" s="119">
        <v>2</v>
      </c>
      <c r="BO8" s="120">
        <f>IF(P8=0,"",IF(BN8=0,"",(BN8/P8)))</f>
        <v>0.14285714285714</v>
      </c>
      <c r="BP8" s="121">
        <v>1</v>
      </c>
      <c r="BQ8" s="122">
        <f>IFERROR(BP8/BN8,"-")</f>
        <v>0.5</v>
      </c>
      <c r="BR8" s="123">
        <v>3000</v>
      </c>
      <c r="BS8" s="124">
        <f>IFERROR(BR8/BN8,"-")</f>
        <v>1500</v>
      </c>
      <c r="BT8" s="125">
        <v>1</v>
      </c>
      <c r="BU8" s="125"/>
      <c r="BV8" s="125"/>
      <c r="BW8" s="126">
        <v>3</v>
      </c>
      <c r="BX8" s="127">
        <f>IF(P8=0,"",IF(BW8=0,"",(BW8/P8)))</f>
        <v>0.21428571428571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3</v>
      </c>
      <c r="CG8" s="134">
        <f>IF(P8=0,"",IF(CF8=0,"",(CF8/P8)))</f>
        <v>0.21428571428571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3</v>
      </c>
      <c r="CP8" s="141">
        <v>45000</v>
      </c>
      <c r="CQ8" s="141">
        <v>39000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0</v>
      </c>
      <c r="L9" s="81">
        <v>0</v>
      </c>
      <c r="M9" s="81">
        <v>0</v>
      </c>
      <c r="N9" s="91">
        <v>16</v>
      </c>
      <c r="O9" s="92">
        <v>0</v>
      </c>
      <c r="P9" s="93">
        <f>N9+O9</f>
        <v>16</v>
      </c>
      <c r="Q9" s="82" t="str">
        <f>IFERROR(P9/M9,"-")</f>
        <v>-</v>
      </c>
      <c r="R9" s="81">
        <v>0</v>
      </c>
      <c r="S9" s="81">
        <v>2</v>
      </c>
      <c r="T9" s="82">
        <f>IFERROR(S9/(O9+P9),"-")</f>
        <v>0.125</v>
      </c>
      <c r="U9" s="182"/>
      <c r="V9" s="84">
        <v>3</v>
      </c>
      <c r="W9" s="82">
        <f>IF(P9=0,"-",V9/P9)</f>
        <v>0.1875</v>
      </c>
      <c r="X9" s="186">
        <v>12000</v>
      </c>
      <c r="Y9" s="187">
        <f>IFERROR(X9/P9,"-")</f>
        <v>750</v>
      </c>
      <c r="Z9" s="187">
        <f>IFERROR(X9/V9,"-")</f>
        <v>4000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0.0625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0.125</v>
      </c>
      <c r="BG9" s="112">
        <v>1</v>
      </c>
      <c r="BH9" s="114">
        <f>IFERROR(BG9/BE9,"-")</f>
        <v>0.5</v>
      </c>
      <c r="BI9" s="115">
        <v>3000</v>
      </c>
      <c r="BJ9" s="116">
        <f>IFERROR(BI9/BE9,"-")</f>
        <v>1500</v>
      </c>
      <c r="BK9" s="117">
        <v>1</v>
      </c>
      <c r="BL9" s="117"/>
      <c r="BM9" s="117"/>
      <c r="BN9" s="119">
        <v>7</v>
      </c>
      <c r="BO9" s="120">
        <f>IF(P9=0,"",IF(BN9=0,"",(BN9/P9)))</f>
        <v>0.4375</v>
      </c>
      <c r="BP9" s="121">
        <v>2</v>
      </c>
      <c r="BQ9" s="122">
        <f>IFERROR(BP9/BN9,"-")</f>
        <v>0.28571428571429</v>
      </c>
      <c r="BR9" s="123">
        <v>9000</v>
      </c>
      <c r="BS9" s="124">
        <f>IFERROR(BR9/BN9,"-")</f>
        <v>1285.7142857143</v>
      </c>
      <c r="BT9" s="125">
        <v>1</v>
      </c>
      <c r="BU9" s="125">
        <v>1</v>
      </c>
      <c r="BV9" s="125"/>
      <c r="BW9" s="126">
        <v>6</v>
      </c>
      <c r="BX9" s="127">
        <f>IF(P9=0,"",IF(BW9=0,"",(BW9/P9)))</f>
        <v>0.375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3</v>
      </c>
      <c r="CP9" s="141">
        <v>12000</v>
      </c>
      <c r="CQ9" s="141">
        <v>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70</v>
      </c>
      <c r="L10" s="81">
        <v>54</v>
      </c>
      <c r="M10" s="81">
        <v>41</v>
      </c>
      <c r="N10" s="91">
        <v>12</v>
      </c>
      <c r="O10" s="92">
        <v>0</v>
      </c>
      <c r="P10" s="93">
        <f>N10+O10</f>
        <v>12</v>
      </c>
      <c r="Q10" s="82">
        <f>IFERROR(P10/M10,"-")</f>
        <v>0.29268292682927</v>
      </c>
      <c r="R10" s="81">
        <v>1</v>
      </c>
      <c r="S10" s="81">
        <v>2</v>
      </c>
      <c r="T10" s="82">
        <f>IFERROR(S10/(O10+P10),"-")</f>
        <v>0.16666666666667</v>
      </c>
      <c r="U10" s="182"/>
      <c r="V10" s="84">
        <v>2</v>
      </c>
      <c r="W10" s="82">
        <f>IF(P10=0,"-",V10/P10)</f>
        <v>0.16666666666667</v>
      </c>
      <c r="X10" s="186">
        <v>154000</v>
      </c>
      <c r="Y10" s="187">
        <f>IFERROR(X10/P10,"-")</f>
        <v>12833.333333333</v>
      </c>
      <c r="Z10" s="187">
        <f>IFERROR(X10/V10,"-")</f>
        <v>77000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0.083333333333333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0.16666666666667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6</v>
      </c>
      <c r="BX10" s="127">
        <f>IF(P10=0,"",IF(BW10=0,"",(BW10/P10)))</f>
        <v>0.5</v>
      </c>
      <c r="BY10" s="128">
        <v>1</v>
      </c>
      <c r="BZ10" s="129">
        <f>IFERROR(BY10/BW10,"-")</f>
        <v>0.16666666666667</v>
      </c>
      <c r="CA10" s="130">
        <v>96000</v>
      </c>
      <c r="CB10" s="131">
        <f>IFERROR(CA10/BW10,"-")</f>
        <v>16000</v>
      </c>
      <c r="CC10" s="132"/>
      <c r="CD10" s="132"/>
      <c r="CE10" s="132">
        <v>1</v>
      </c>
      <c r="CF10" s="133">
        <v>3</v>
      </c>
      <c r="CG10" s="134">
        <f>IF(P10=0,"",IF(CF10=0,"",(CF10/P10)))</f>
        <v>0.25</v>
      </c>
      <c r="CH10" s="135">
        <v>2</v>
      </c>
      <c r="CI10" s="136">
        <f>IFERROR(CH10/CF10,"-")</f>
        <v>0.66666666666667</v>
      </c>
      <c r="CJ10" s="137">
        <v>73000</v>
      </c>
      <c r="CK10" s="138">
        <f>IFERROR(CJ10/CF10,"-")</f>
        <v>24333.333333333</v>
      </c>
      <c r="CL10" s="139"/>
      <c r="CM10" s="139"/>
      <c r="CN10" s="139">
        <v>2</v>
      </c>
      <c r="CO10" s="140">
        <v>2</v>
      </c>
      <c r="CP10" s="141">
        <v>154000</v>
      </c>
      <c r="CQ10" s="141">
        <v>96000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0.74909090909091</v>
      </c>
      <c r="B11" s="203" t="s">
        <v>78</v>
      </c>
      <c r="C11" s="203"/>
      <c r="D11" s="203" t="s">
        <v>79</v>
      </c>
      <c r="E11" s="203" t="s">
        <v>80</v>
      </c>
      <c r="F11" s="203" t="s">
        <v>64</v>
      </c>
      <c r="G11" s="203" t="s">
        <v>71</v>
      </c>
      <c r="H11" s="90" t="s">
        <v>81</v>
      </c>
      <c r="I11" s="90" t="s">
        <v>82</v>
      </c>
      <c r="J11" s="188">
        <v>550000</v>
      </c>
      <c r="K11" s="81">
        <v>0</v>
      </c>
      <c r="L11" s="81">
        <v>0</v>
      </c>
      <c r="M11" s="81">
        <v>0</v>
      </c>
      <c r="N11" s="91">
        <v>20</v>
      </c>
      <c r="O11" s="92">
        <v>0</v>
      </c>
      <c r="P11" s="93">
        <f>N11+O11</f>
        <v>20</v>
      </c>
      <c r="Q11" s="82" t="str">
        <f>IFERROR(P11/M11,"-")</f>
        <v>-</v>
      </c>
      <c r="R11" s="81">
        <v>2</v>
      </c>
      <c r="S11" s="81">
        <v>1</v>
      </c>
      <c r="T11" s="82">
        <f>IFERROR(S11/(O11+P11),"-")</f>
        <v>0.05</v>
      </c>
      <c r="U11" s="182">
        <f>IFERROR(J11/SUM(P11:P16),"-")</f>
        <v>16176.470588235</v>
      </c>
      <c r="V11" s="84">
        <v>5</v>
      </c>
      <c r="W11" s="82">
        <f>IF(P11=0,"-",V11/P11)</f>
        <v>0.25</v>
      </c>
      <c r="X11" s="186">
        <v>412000</v>
      </c>
      <c r="Y11" s="187">
        <f>IFERROR(X11/P11,"-")</f>
        <v>20600</v>
      </c>
      <c r="Z11" s="187">
        <f>IFERROR(X11/V11,"-")</f>
        <v>82400</v>
      </c>
      <c r="AA11" s="188">
        <f>SUM(X11:X16)-SUM(J11:J16)</f>
        <v>-138000</v>
      </c>
      <c r="AB11" s="85">
        <f>SUM(X11:X16)/SUM(J11:J16)</f>
        <v>0.74909090909091</v>
      </c>
      <c r="AC11" s="79"/>
      <c r="AD11" s="94">
        <v>1</v>
      </c>
      <c r="AE11" s="95">
        <f>IF(P11=0,"",IF(AD11=0,"",(AD11/P11)))</f>
        <v>0.05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1</v>
      </c>
      <c r="AN11" s="101">
        <f>IF(P11=0,"",IF(AM11=0,"",(AM11/P11)))</f>
        <v>0.05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0.15</v>
      </c>
      <c r="BG11" s="112">
        <v>1</v>
      </c>
      <c r="BH11" s="114">
        <f>IFERROR(BG11/BE11,"-")</f>
        <v>0.33333333333333</v>
      </c>
      <c r="BI11" s="115">
        <v>6000</v>
      </c>
      <c r="BJ11" s="116">
        <f>IFERROR(BI11/BE11,"-")</f>
        <v>2000</v>
      </c>
      <c r="BK11" s="117"/>
      <c r="BL11" s="117">
        <v>1</v>
      </c>
      <c r="BM11" s="117"/>
      <c r="BN11" s="119">
        <v>7</v>
      </c>
      <c r="BO11" s="120">
        <f>IF(P11=0,"",IF(BN11=0,"",(BN11/P11)))</f>
        <v>0.35</v>
      </c>
      <c r="BP11" s="121">
        <v>1</v>
      </c>
      <c r="BQ11" s="122">
        <f>IFERROR(BP11/BN11,"-")</f>
        <v>0.14285714285714</v>
      </c>
      <c r="BR11" s="123">
        <v>42000</v>
      </c>
      <c r="BS11" s="124">
        <f>IFERROR(BR11/BN11,"-")</f>
        <v>6000</v>
      </c>
      <c r="BT11" s="125"/>
      <c r="BU11" s="125"/>
      <c r="BV11" s="125">
        <v>1</v>
      </c>
      <c r="BW11" s="126">
        <v>7</v>
      </c>
      <c r="BX11" s="127">
        <f>IF(P11=0,"",IF(BW11=0,"",(BW11/P11)))</f>
        <v>0.35</v>
      </c>
      <c r="BY11" s="128">
        <v>3</v>
      </c>
      <c r="BZ11" s="129">
        <f>IFERROR(BY11/BW11,"-")</f>
        <v>0.42857142857143</v>
      </c>
      <c r="CA11" s="130">
        <v>364000</v>
      </c>
      <c r="CB11" s="131">
        <f>IFERROR(CA11/BW11,"-")</f>
        <v>52000</v>
      </c>
      <c r="CC11" s="132">
        <v>1</v>
      </c>
      <c r="CD11" s="132"/>
      <c r="CE11" s="132">
        <v>2</v>
      </c>
      <c r="CF11" s="133">
        <v>1</v>
      </c>
      <c r="CG11" s="134">
        <f>IF(P11=0,"",IF(CF11=0,"",(CF11/P11)))</f>
        <v>0.05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5</v>
      </c>
      <c r="CP11" s="141">
        <v>412000</v>
      </c>
      <c r="CQ11" s="141">
        <v>343000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83</v>
      </c>
      <c r="C12" s="203"/>
      <c r="D12" s="203" t="s">
        <v>79</v>
      </c>
      <c r="E12" s="203" t="s">
        <v>80</v>
      </c>
      <c r="F12" s="203" t="s">
        <v>76</v>
      </c>
      <c r="G12" s="203"/>
      <c r="H12" s="90"/>
      <c r="I12" s="90"/>
      <c r="J12" s="188"/>
      <c r="K12" s="81">
        <v>34</v>
      </c>
      <c r="L12" s="81">
        <v>21</v>
      </c>
      <c r="M12" s="81">
        <v>25</v>
      </c>
      <c r="N12" s="91">
        <v>4</v>
      </c>
      <c r="O12" s="92">
        <v>0</v>
      </c>
      <c r="P12" s="93">
        <f>N12+O12</f>
        <v>4</v>
      </c>
      <c r="Q12" s="82">
        <f>IFERROR(P12/M12,"-")</f>
        <v>0.16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0.25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3</v>
      </c>
      <c r="BX12" s="127">
        <f>IF(P12=0,"",IF(BW12=0,"",(BW12/P12)))</f>
        <v>0.75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85</v>
      </c>
      <c r="E13" s="203" t="s">
        <v>86</v>
      </c>
      <c r="F13" s="203" t="s">
        <v>64</v>
      </c>
      <c r="G13" s="203" t="s">
        <v>71</v>
      </c>
      <c r="H13" s="90" t="s">
        <v>87</v>
      </c>
      <c r="I13" s="90"/>
      <c r="J13" s="188"/>
      <c r="K13" s="81">
        <v>0</v>
      </c>
      <c r="L13" s="81">
        <v>0</v>
      </c>
      <c r="M13" s="81">
        <v>0</v>
      </c>
      <c r="N13" s="91">
        <v>7</v>
      </c>
      <c r="O13" s="92">
        <v>0</v>
      </c>
      <c r="P13" s="93">
        <f>N13+O13</f>
        <v>7</v>
      </c>
      <c r="Q13" s="82" t="str">
        <f>IFERROR(P13/M13,"-")</f>
        <v>-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>
        <v>1</v>
      </c>
      <c r="AE13" s="95">
        <f>IF(P13=0,"",IF(AD13=0,"",(AD13/P13)))</f>
        <v>0.14285714285714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1</v>
      </c>
      <c r="AN13" s="101">
        <f>IF(P13=0,"",IF(AM13=0,"",(AM13/P13)))</f>
        <v>0.14285714285714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0.28571428571429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0.28571428571429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0.14285714285714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85</v>
      </c>
      <c r="E14" s="203" t="s">
        <v>86</v>
      </c>
      <c r="F14" s="203" t="s">
        <v>76</v>
      </c>
      <c r="G14" s="203"/>
      <c r="H14" s="90"/>
      <c r="I14" s="90"/>
      <c r="J14" s="188"/>
      <c r="K14" s="81">
        <v>21</v>
      </c>
      <c r="L14" s="81">
        <v>8</v>
      </c>
      <c r="M14" s="81">
        <v>5</v>
      </c>
      <c r="N14" s="91">
        <v>2</v>
      </c>
      <c r="O14" s="92">
        <v>0</v>
      </c>
      <c r="P14" s="93">
        <f>N14+O14</f>
        <v>2</v>
      </c>
      <c r="Q14" s="82">
        <f>IFERROR(P14/M14,"-")</f>
        <v>0.4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>
        <v>1</v>
      </c>
      <c r="CG14" s="134">
        <f>IF(P14=0,"",IF(CF14=0,"",(CF14/P14)))</f>
        <v>0.5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90</v>
      </c>
      <c r="E15" s="203" t="s">
        <v>91</v>
      </c>
      <c r="F15" s="203" t="s">
        <v>64</v>
      </c>
      <c r="G15" s="203" t="s">
        <v>71</v>
      </c>
      <c r="H15" s="90" t="s">
        <v>92</v>
      </c>
      <c r="I15" s="90"/>
      <c r="J15" s="188"/>
      <c r="K15" s="81">
        <v>0</v>
      </c>
      <c r="L15" s="81">
        <v>0</v>
      </c>
      <c r="M15" s="81">
        <v>0</v>
      </c>
      <c r="N15" s="91">
        <v>1</v>
      </c>
      <c r="O15" s="92">
        <v>0</v>
      </c>
      <c r="P15" s="93">
        <f>N15+O15</f>
        <v>1</v>
      </c>
      <c r="Q15" s="82" t="str">
        <f>IFERROR(P15/M15,"-")</f>
        <v>-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1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93</v>
      </c>
      <c r="C16" s="203"/>
      <c r="D16" s="203" t="s">
        <v>90</v>
      </c>
      <c r="E16" s="203" t="s">
        <v>91</v>
      </c>
      <c r="F16" s="203" t="s">
        <v>76</v>
      </c>
      <c r="G16" s="203"/>
      <c r="H16" s="90"/>
      <c r="I16" s="90"/>
      <c r="J16" s="188"/>
      <c r="K16" s="81">
        <v>6</v>
      </c>
      <c r="L16" s="81">
        <v>3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0.70808823529412</v>
      </c>
      <c r="B17" s="203" t="s">
        <v>94</v>
      </c>
      <c r="C17" s="203"/>
      <c r="D17" s="203" t="s">
        <v>95</v>
      </c>
      <c r="E17" s="203" t="s">
        <v>96</v>
      </c>
      <c r="F17" s="203" t="s">
        <v>64</v>
      </c>
      <c r="G17" s="203" t="s">
        <v>97</v>
      </c>
      <c r="H17" s="90" t="s">
        <v>98</v>
      </c>
      <c r="I17" s="90" t="s">
        <v>99</v>
      </c>
      <c r="J17" s="188">
        <v>340000</v>
      </c>
      <c r="K17" s="81">
        <v>0</v>
      </c>
      <c r="L17" s="81">
        <v>0</v>
      </c>
      <c r="M17" s="81">
        <v>0</v>
      </c>
      <c r="N17" s="91">
        <v>6</v>
      </c>
      <c r="O17" s="92">
        <v>0</v>
      </c>
      <c r="P17" s="93">
        <f>N17+O17</f>
        <v>6</v>
      </c>
      <c r="Q17" s="82" t="str">
        <f>IFERROR(P17/M17,"-")</f>
        <v>-</v>
      </c>
      <c r="R17" s="81">
        <v>0</v>
      </c>
      <c r="S17" s="81">
        <v>0</v>
      </c>
      <c r="T17" s="82">
        <f>IFERROR(S17/(O17+P17),"-")</f>
        <v>0</v>
      </c>
      <c r="U17" s="182">
        <f>IFERROR(J17/SUM(P17:P32),"-")</f>
        <v>6538.4615384615</v>
      </c>
      <c r="V17" s="84">
        <v>1</v>
      </c>
      <c r="W17" s="82">
        <f>IF(P17=0,"-",V17/P17)</f>
        <v>0.16666666666667</v>
      </c>
      <c r="X17" s="186">
        <v>58000</v>
      </c>
      <c r="Y17" s="187">
        <f>IFERROR(X17/P17,"-")</f>
        <v>9666.6666666667</v>
      </c>
      <c r="Z17" s="187">
        <f>IFERROR(X17/V17,"-")</f>
        <v>58000</v>
      </c>
      <c r="AA17" s="188">
        <f>SUM(X17:X32)-SUM(J17:J32)</f>
        <v>-99250</v>
      </c>
      <c r="AB17" s="85">
        <f>SUM(X17:X32)/SUM(J17:J32)</f>
        <v>0.70808823529412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2</v>
      </c>
      <c r="AN17" s="101">
        <f>IF(P17=0,"",IF(AM17=0,"",(AM17/P17)))</f>
        <v>0.33333333333333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4</v>
      </c>
      <c r="BX17" s="127">
        <f>IF(P17=0,"",IF(BW17=0,"",(BW17/P17)))</f>
        <v>0.66666666666667</v>
      </c>
      <c r="BY17" s="128">
        <v>1</v>
      </c>
      <c r="BZ17" s="129">
        <f>IFERROR(BY17/BW17,"-")</f>
        <v>0.25</v>
      </c>
      <c r="CA17" s="130">
        <v>58000</v>
      </c>
      <c r="CB17" s="131">
        <f>IFERROR(CA17/BW17,"-")</f>
        <v>14500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58000</v>
      </c>
      <c r="CQ17" s="141">
        <v>58000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100</v>
      </c>
      <c r="C18" s="203"/>
      <c r="D18" s="203" t="s">
        <v>95</v>
      </c>
      <c r="E18" s="203" t="s">
        <v>96</v>
      </c>
      <c r="F18" s="203" t="s">
        <v>76</v>
      </c>
      <c r="G18" s="203"/>
      <c r="H18" s="90"/>
      <c r="I18" s="90"/>
      <c r="J18" s="188"/>
      <c r="K18" s="81">
        <v>21</v>
      </c>
      <c r="L18" s="81">
        <v>13</v>
      </c>
      <c r="M18" s="81">
        <v>7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101</v>
      </c>
      <c r="C19" s="203"/>
      <c r="D19" s="203" t="s">
        <v>95</v>
      </c>
      <c r="E19" s="203" t="s">
        <v>96</v>
      </c>
      <c r="F19" s="203" t="s">
        <v>64</v>
      </c>
      <c r="G19" s="203" t="s">
        <v>97</v>
      </c>
      <c r="H19" s="90" t="s">
        <v>102</v>
      </c>
      <c r="I19" s="90"/>
      <c r="J19" s="188"/>
      <c r="K19" s="81">
        <v>0</v>
      </c>
      <c r="L19" s="81">
        <v>0</v>
      </c>
      <c r="M19" s="81">
        <v>0</v>
      </c>
      <c r="N19" s="91">
        <v>6</v>
      </c>
      <c r="O19" s="92">
        <v>0</v>
      </c>
      <c r="P19" s="93">
        <f>N19+O19</f>
        <v>6</v>
      </c>
      <c r="Q19" s="82" t="str">
        <f>IFERROR(P19/M19,"-")</f>
        <v>-</v>
      </c>
      <c r="R19" s="81">
        <v>0</v>
      </c>
      <c r="S19" s="81">
        <v>2</v>
      </c>
      <c r="T19" s="82">
        <f>IFERROR(S19/(O19+P19),"-")</f>
        <v>0.33333333333333</v>
      </c>
      <c r="U19" s="182"/>
      <c r="V19" s="84">
        <v>1</v>
      </c>
      <c r="W19" s="82">
        <f>IF(P19=0,"-",V19/P19)</f>
        <v>0.16666666666667</v>
      </c>
      <c r="X19" s="186">
        <v>22000</v>
      </c>
      <c r="Y19" s="187">
        <f>IFERROR(X19/P19,"-")</f>
        <v>3666.6666666667</v>
      </c>
      <c r="Z19" s="187">
        <f>IFERROR(X19/V19,"-")</f>
        <v>22000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0.33333333333333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0.33333333333333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2</v>
      </c>
      <c r="BX19" s="127">
        <f>IF(P19=0,"",IF(BW19=0,"",(BW19/P19)))</f>
        <v>0.33333333333333</v>
      </c>
      <c r="BY19" s="128">
        <v>1</v>
      </c>
      <c r="BZ19" s="129">
        <f>IFERROR(BY19/BW19,"-")</f>
        <v>0.5</v>
      </c>
      <c r="CA19" s="130">
        <v>22000</v>
      </c>
      <c r="CB19" s="131">
        <f>IFERROR(CA19/BW19,"-")</f>
        <v>11000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22000</v>
      </c>
      <c r="CQ19" s="141">
        <v>22000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103</v>
      </c>
      <c r="C20" s="203"/>
      <c r="D20" s="203" t="s">
        <v>95</v>
      </c>
      <c r="E20" s="203" t="s">
        <v>96</v>
      </c>
      <c r="F20" s="203" t="s">
        <v>76</v>
      </c>
      <c r="G20" s="203"/>
      <c r="H20" s="90"/>
      <c r="I20" s="90"/>
      <c r="J20" s="188"/>
      <c r="K20" s="81">
        <v>8</v>
      </c>
      <c r="L20" s="81">
        <v>6</v>
      </c>
      <c r="M20" s="81">
        <v>1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104</v>
      </c>
      <c r="C21" s="203"/>
      <c r="D21" s="203" t="s">
        <v>105</v>
      </c>
      <c r="E21" s="203" t="s">
        <v>106</v>
      </c>
      <c r="F21" s="203" t="s">
        <v>64</v>
      </c>
      <c r="G21" s="203" t="s">
        <v>97</v>
      </c>
      <c r="H21" s="90" t="s">
        <v>98</v>
      </c>
      <c r="I21" s="90" t="s">
        <v>107</v>
      </c>
      <c r="J21" s="188"/>
      <c r="K21" s="81">
        <v>0</v>
      </c>
      <c r="L21" s="81">
        <v>0</v>
      </c>
      <c r="M21" s="81">
        <v>0</v>
      </c>
      <c r="N21" s="91">
        <v>8</v>
      </c>
      <c r="O21" s="92">
        <v>0</v>
      </c>
      <c r="P21" s="93">
        <f>N21+O21</f>
        <v>8</v>
      </c>
      <c r="Q21" s="82" t="str">
        <f>IFERROR(P21/M21,"-")</f>
        <v>-</v>
      </c>
      <c r="R21" s="81">
        <v>2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0.125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2</v>
      </c>
      <c r="BO21" s="120">
        <f>IF(P21=0,"",IF(BN21=0,"",(BN21/P21)))</f>
        <v>0.25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5</v>
      </c>
      <c r="BX21" s="127">
        <f>IF(P21=0,"",IF(BW21=0,"",(BW21/P21)))</f>
        <v>0.625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108</v>
      </c>
      <c r="C22" s="203"/>
      <c r="D22" s="203" t="s">
        <v>105</v>
      </c>
      <c r="E22" s="203" t="s">
        <v>106</v>
      </c>
      <c r="F22" s="203" t="s">
        <v>76</v>
      </c>
      <c r="G22" s="203"/>
      <c r="H22" s="90"/>
      <c r="I22" s="90"/>
      <c r="J22" s="188"/>
      <c r="K22" s="81">
        <v>13</v>
      </c>
      <c r="L22" s="81">
        <v>7</v>
      </c>
      <c r="M22" s="81">
        <v>0</v>
      </c>
      <c r="N22" s="91">
        <v>0</v>
      </c>
      <c r="O22" s="92">
        <v>0</v>
      </c>
      <c r="P22" s="93">
        <f>N22+O22</f>
        <v>0</v>
      </c>
      <c r="Q22" s="82" t="str">
        <f>IFERROR(P22/M22,"-")</f>
        <v>-</v>
      </c>
      <c r="R22" s="81">
        <v>0</v>
      </c>
      <c r="S22" s="81">
        <v>0</v>
      </c>
      <c r="T22" s="82" t="str">
        <f>IFERROR(S22/(O22+P22),"-")</f>
        <v>-</v>
      </c>
      <c r="U22" s="182"/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/>
      <c r="AB22" s="85"/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109</v>
      </c>
      <c r="C23" s="203"/>
      <c r="D23" s="203" t="s">
        <v>105</v>
      </c>
      <c r="E23" s="203" t="s">
        <v>106</v>
      </c>
      <c r="F23" s="203" t="s">
        <v>64</v>
      </c>
      <c r="G23" s="203" t="s">
        <v>97</v>
      </c>
      <c r="H23" s="90" t="s">
        <v>102</v>
      </c>
      <c r="I23" s="90"/>
      <c r="J23" s="188"/>
      <c r="K23" s="81">
        <v>0</v>
      </c>
      <c r="L23" s="81">
        <v>0</v>
      </c>
      <c r="M23" s="81">
        <v>0</v>
      </c>
      <c r="N23" s="91">
        <v>0</v>
      </c>
      <c r="O23" s="92">
        <v>0</v>
      </c>
      <c r="P23" s="93">
        <f>N23+O23</f>
        <v>0</v>
      </c>
      <c r="Q23" s="82" t="str">
        <f>IFERROR(P23/M23,"-")</f>
        <v>-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110</v>
      </c>
      <c r="C24" s="203"/>
      <c r="D24" s="203" t="s">
        <v>105</v>
      </c>
      <c r="E24" s="203" t="s">
        <v>106</v>
      </c>
      <c r="F24" s="203" t="s">
        <v>76</v>
      </c>
      <c r="G24" s="203"/>
      <c r="H24" s="90"/>
      <c r="I24" s="90"/>
      <c r="J24" s="188"/>
      <c r="K24" s="81">
        <v>0</v>
      </c>
      <c r="L24" s="81">
        <v>0</v>
      </c>
      <c r="M24" s="81">
        <v>0</v>
      </c>
      <c r="N24" s="91">
        <v>0</v>
      </c>
      <c r="O24" s="92">
        <v>0</v>
      </c>
      <c r="P24" s="93">
        <f>N24+O24</f>
        <v>0</v>
      </c>
      <c r="Q24" s="82" t="str">
        <f>IFERROR(P24/M24,"-")</f>
        <v>-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111</v>
      </c>
      <c r="C25" s="203"/>
      <c r="D25" s="203" t="s">
        <v>95</v>
      </c>
      <c r="E25" s="203" t="s">
        <v>96</v>
      </c>
      <c r="F25" s="203" t="s">
        <v>64</v>
      </c>
      <c r="G25" s="203" t="s">
        <v>112</v>
      </c>
      <c r="H25" s="90" t="s">
        <v>98</v>
      </c>
      <c r="I25" s="90" t="s">
        <v>99</v>
      </c>
      <c r="J25" s="188"/>
      <c r="K25" s="81">
        <v>0</v>
      </c>
      <c r="L25" s="81">
        <v>0</v>
      </c>
      <c r="M25" s="81">
        <v>0</v>
      </c>
      <c r="N25" s="91">
        <v>0</v>
      </c>
      <c r="O25" s="92">
        <v>0</v>
      </c>
      <c r="P25" s="93">
        <f>N25+O25</f>
        <v>0</v>
      </c>
      <c r="Q25" s="82" t="str">
        <f>IFERROR(P25/M25,"-")</f>
        <v>-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113</v>
      </c>
      <c r="C26" s="203"/>
      <c r="D26" s="203" t="s">
        <v>95</v>
      </c>
      <c r="E26" s="203" t="s">
        <v>96</v>
      </c>
      <c r="F26" s="203" t="s">
        <v>76</v>
      </c>
      <c r="G26" s="203"/>
      <c r="H26" s="90"/>
      <c r="I26" s="90"/>
      <c r="J26" s="188"/>
      <c r="K26" s="81">
        <v>23</v>
      </c>
      <c r="L26" s="81">
        <v>8</v>
      </c>
      <c r="M26" s="81">
        <v>0</v>
      </c>
      <c r="N26" s="91">
        <v>0</v>
      </c>
      <c r="O26" s="92">
        <v>0</v>
      </c>
      <c r="P26" s="93">
        <f>N26+O26</f>
        <v>0</v>
      </c>
      <c r="Q26" s="82" t="str">
        <f>IFERROR(P26/M26,"-")</f>
        <v>-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114</v>
      </c>
      <c r="C27" s="203"/>
      <c r="D27" s="203" t="s">
        <v>95</v>
      </c>
      <c r="E27" s="203" t="s">
        <v>96</v>
      </c>
      <c r="F27" s="203" t="s">
        <v>64</v>
      </c>
      <c r="G27" s="203" t="s">
        <v>112</v>
      </c>
      <c r="H27" s="90" t="s">
        <v>102</v>
      </c>
      <c r="I27" s="90"/>
      <c r="J27" s="188"/>
      <c r="K27" s="81">
        <v>0</v>
      </c>
      <c r="L27" s="81">
        <v>0</v>
      </c>
      <c r="M27" s="81">
        <v>0</v>
      </c>
      <c r="N27" s="91">
        <v>16</v>
      </c>
      <c r="O27" s="92">
        <v>0</v>
      </c>
      <c r="P27" s="93">
        <f>N27+O27</f>
        <v>16</v>
      </c>
      <c r="Q27" s="82" t="str">
        <f>IFERROR(P27/M27,"-")</f>
        <v>-</v>
      </c>
      <c r="R27" s="81">
        <v>0</v>
      </c>
      <c r="S27" s="81">
        <v>4</v>
      </c>
      <c r="T27" s="82">
        <f>IFERROR(S27/(O27+P27),"-")</f>
        <v>0.25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3</v>
      </c>
      <c r="AW27" s="107">
        <f>IF(P27=0,"",IF(AV27=0,"",(AV27/P27)))</f>
        <v>0.1875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4</v>
      </c>
      <c r="BF27" s="113">
        <f>IF(P27=0,"",IF(BE27=0,"",(BE27/P27)))</f>
        <v>0.25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5</v>
      </c>
      <c r="BO27" s="120">
        <f>IF(P27=0,"",IF(BN27=0,"",(BN27/P27)))</f>
        <v>0.3125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0.125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>
        <v>2</v>
      </c>
      <c r="CG27" s="134">
        <f>IF(P27=0,"",IF(CF27=0,"",(CF27/P27)))</f>
        <v>0.125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115</v>
      </c>
      <c r="C28" s="203"/>
      <c r="D28" s="203" t="s">
        <v>95</v>
      </c>
      <c r="E28" s="203" t="s">
        <v>96</v>
      </c>
      <c r="F28" s="203" t="s">
        <v>76</v>
      </c>
      <c r="G28" s="203"/>
      <c r="H28" s="90"/>
      <c r="I28" s="90"/>
      <c r="J28" s="188"/>
      <c r="K28" s="81">
        <v>28</v>
      </c>
      <c r="L28" s="81">
        <v>21</v>
      </c>
      <c r="M28" s="81">
        <v>9</v>
      </c>
      <c r="N28" s="91">
        <v>3</v>
      </c>
      <c r="O28" s="92">
        <v>0</v>
      </c>
      <c r="P28" s="93">
        <f>N28+O28</f>
        <v>3</v>
      </c>
      <c r="Q28" s="82">
        <f>IFERROR(P28/M28,"-")</f>
        <v>0.33333333333333</v>
      </c>
      <c r="R28" s="81">
        <v>0</v>
      </c>
      <c r="S28" s="81">
        <v>1</v>
      </c>
      <c r="T28" s="82">
        <f>IFERROR(S28/(O28+P28),"-")</f>
        <v>0.33333333333333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2</v>
      </c>
      <c r="BO28" s="120">
        <f>IF(P28=0,"",IF(BN28=0,"",(BN28/P28)))</f>
        <v>0.66666666666667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0.33333333333333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116</v>
      </c>
      <c r="C29" s="203"/>
      <c r="D29" s="203" t="s">
        <v>105</v>
      </c>
      <c r="E29" s="203" t="s">
        <v>106</v>
      </c>
      <c r="F29" s="203" t="s">
        <v>64</v>
      </c>
      <c r="G29" s="203" t="s">
        <v>112</v>
      </c>
      <c r="H29" s="90" t="s">
        <v>98</v>
      </c>
      <c r="I29" s="90" t="s">
        <v>107</v>
      </c>
      <c r="J29" s="188"/>
      <c r="K29" s="81">
        <v>0</v>
      </c>
      <c r="L29" s="81">
        <v>0</v>
      </c>
      <c r="M29" s="81">
        <v>0</v>
      </c>
      <c r="N29" s="91">
        <v>0</v>
      </c>
      <c r="O29" s="92">
        <v>0</v>
      </c>
      <c r="P29" s="93">
        <f>N29+O29</f>
        <v>0</v>
      </c>
      <c r="Q29" s="82" t="str">
        <f>IFERROR(P29/M29,"-")</f>
        <v>-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117</v>
      </c>
      <c r="C30" s="203"/>
      <c r="D30" s="203" t="s">
        <v>105</v>
      </c>
      <c r="E30" s="203" t="s">
        <v>106</v>
      </c>
      <c r="F30" s="203" t="s">
        <v>76</v>
      </c>
      <c r="G30" s="203"/>
      <c r="H30" s="90"/>
      <c r="I30" s="90"/>
      <c r="J30" s="188"/>
      <c r="K30" s="81">
        <v>3</v>
      </c>
      <c r="L30" s="81">
        <v>2</v>
      </c>
      <c r="M30" s="81">
        <v>0</v>
      </c>
      <c r="N30" s="91">
        <v>0</v>
      </c>
      <c r="O30" s="92">
        <v>0</v>
      </c>
      <c r="P30" s="93">
        <f>N30+O30</f>
        <v>0</v>
      </c>
      <c r="Q30" s="82" t="str">
        <f>IFERROR(P30/M30,"-")</f>
        <v>-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118</v>
      </c>
      <c r="C31" s="203"/>
      <c r="D31" s="203" t="s">
        <v>105</v>
      </c>
      <c r="E31" s="203" t="s">
        <v>106</v>
      </c>
      <c r="F31" s="203" t="s">
        <v>64</v>
      </c>
      <c r="G31" s="203" t="s">
        <v>112</v>
      </c>
      <c r="H31" s="90" t="s">
        <v>102</v>
      </c>
      <c r="I31" s="90"/>
      <c r="J31" s="188"/>
      <c r="K31" s="81">
        <v>0</v>
      </c>
      <c r="L31" s="81">
        <v>0</v>
      </c>
      <c r="M31" s="81">
        <v>0</v>
      </c>
      <c r="N31" s="91">
        <v>12</v>
      </c>
      <c r="O31" s="92">
        <v>0</v>
      </c>
      <c r="P31" s="93">
        <f>N31+O31</f>
        <v>12</v>
      </c>
      <c r="Q31" s="82" t="str">
        <f>IFERROR(P31/M31,"-")</f>
        <v>-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5</v>
      </c>
      <c r="W31" s="82">
        <f>IF(P31=0,"-",V31/P31)</f>
        <v>0.41666666666667</v>
      </c>
      <c r="X31" s="186">
        <v>160750</v>
      </c>
      <c r="Y31" s="187">
        <f>IFERROR(X31/P31,"-")</f>
        <v>13395.833333333</v>
      </c>
      <c r="Z31" s="187">
        <f>IFERROR(X31/V31,"-")</f>
        <v>32150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0.083333333333333</v>
      </c>
      <c r="AO31" s="100">
        <v>1</v>
      </c>
      <c r="AP31" s="102">
        <f>IFERROR(AP31/AM31,"-")</f>
        <v>0</v>
      </c>
      <c r="AQ31" s="103">
        <v>11000</v>
      </c>
      <c r="AR31" s="104">
        <f>IFERROR(AQ31/AM31,"-")</f>
        <v>11000</v>
      </c>
      <c r="AS31" s="105"/>
      <c r="AT31" s="105"/>
      <c r="AU31" s="105">
        <v>1</v>
      </c>
      <c r="AV31" s="106">
        <v>1</v>
      </c>
      <c r="AW31" s="107">
        <f>IF(P31=0,"",IF(AV31=0,"",(AV31/P31)))</f>
        <v>0.083333333333333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1</v>
      </c>
      <c r="BF31" s="113">
        <f>IF(P31=0,"",IF(BE31=0,"",(BE31/P31)))</f>
        <v>0.083333333333333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4</v>
      </c>
      <c r="BO31" s="120">
        <f>IF(P31=0,"",IF(BN31=0,"",(BN31/P31)))</f>
        <v>0.33333333333333</v>
      </c>
      <c r="BP31" s="121">
        <v>1</v>
      </c>
      <c r="BQ31" s="122">
        <f>IFERROR(BP31/BN31,"-")</f>
        <v>0.25</v>
      </c>
      <c r="BR31" s="123">
        <v>750</v>
      </c>
      <c r="BS31" s="124">
        <f>IFERROR(BR31/BN31,"-")</f>
        <v>187.5</v>
      </c>
      <c r="BT31" s="125">
        <v>1</v>
      </c>
      <c r="BU31" s="125"/>
      <c r="BV31" s="125"/>
      <c r="BW31" s="126">
        <v>4</v>
      </c>
      <c r="BX31" s="127">
        <f>IF(P31=0,"",IF(BW31=0,"",(BW31/P31)))</f>
        <v>0.33333333333333</v>
      </c>
      <c r="BY31" s="128">
        <v>2</v>
      </c>
      <c r="BZ31" s="129">
        <f>IFERROR(BY31/BW31,"-")</f>
        <v>0.5</v>
      </c>
      <c r="CA31" s="130">
        <v>134000</v>
      </c>
      <c r="CB31" s="131">
        <f>IFERROR(CA31/BW31,"-")</f>
        <v>33500</v>
      </c>
      <c r="CC31" s="132">
        <v>1</v>
      </c>
      <c r="CD31" s="132"/>
      <c r="CE31" s="132">
        <v>1</v>
      </c>
      <c r="CF31" s="133">
        <v>1</v>
      </c>
      <c r="CG31" s="134">
        <f>IF(P31=0,"",IF(CF31=0,"",(CF31/P31)))</f>
        <v>0.083333333333333</v>
      </c>
      <c r="CH31" s="135">
        <v>1</v>
      </c>
      <c r="CI31" s="136">
        <f>IFERROR(CH31/CF31,"-")</f>
        <v>1</v>
      </c>
      <c r="CJ31" s="137">
        <v>15000</v>
      </c>
      <c r="CK31" s="138">
        <f>IFERROR(CJ31/CF31,"-")</f>
        <v>15000</v>
      </c>
      <c r="CL31" s="139"/>
      <c r="CM31" s="139"/>
      <c r="CN31" s="139">
        <v>1</v>
      </c>
      <c r="CO31" s="140">
        <v>5</v>
      </c>
      <c r="CP31" s="141">
        <v>160750</v>
      </c>
      <c r="CQ31" s="141">
        <v>129000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/>
      <c r="B32" s="203" t="s">
        <v>119</v>
      </c>
      <c r="C32" s="203"/>
      <c r="D32" s="203" t="s">
        <v>105</v>
      </c>
      <c r="E32" s="203" t="s">
        <v>106</v>
      </c>
      <c r="F32" s="203" t="s">
        <v>76</v>
      </c>
      <c r="G32" s="203"/>
      <c r="H32" s="90"/>
      <c r="I32" s="90"/>
      <c r="J32" s="188"/>
      <c r="K32" s="81">
        <v>30</v>
      </c>
      <c r="L32" s="81">
        <v>17</v>
      </c>
      <c r="M32" s="81">
        <v>0</v>
      </c>
      <c r="N32" s="91">
        <v>1</v>
      </c>
      <c r="O32" s="92">
        <v>0</v>
      </c>
      <c r="P32" s="93">
        <f>N32+O32</f>
        <v>1</v>
      </c>
      <c r="Q32" s="82" t="str">
        <f>IFERROR(P32/M32,"-")</f>
        <v>-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1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0.205</v>
      </c>
      <c r="B33" s="203" t="s">
        <v>120</v>
      </c>
      <c r="C33" s="203"/>
      <c r="D33" s="203" t="s">
        <v>62</v>
      </c>
      <c r="E33" s="203" t="s">
        <v>63</v>
      </c>
      <c r="F33" s="203" t="s">
        <v>64</v>
      </c>
      <c r="G33" s="203" t="s">
        <v>121</v>
      </c>
      <c r="H33" s="90" t="s">
        <v>122</v>
      </c>
      <c r="I33" s="90" t="s">
        <v>123</v>
      </c>
      <c r="J33" s="188">
        <v>200000</v>
      </c>
      <c r="K33" s="81">
        <v>0</v>
      </c>
      <c r="L33" s="81">
        <v>0</v>
      </c>
      <c r="M33" s="81">
        <v>0</v>
      </c>
      <c r="N33" s="91">
        <v>12</v>
      </c>
      <c r="O33" s="92">
        <v>0</v>
      </c>
      <c r="P33" s="93">
        <f>N33+O33</f>
        <v>12</v>
      </c>
      <c r="Q33" s="82" t="str">
        <f>IFERROR(P33/M33,"-")</f>
        <v>-</v>
      </c>
      <c r="R33" s="81">
        <v>1</v>
      </c>
      <c r="S33" s="81">
        <v>4</v>
      </c>
      <c r="T33" s="82">
        <f>IFERROR(S33/(O33+P33),"-")</f>
        <v>0.33333333333333</v>
      </c>
      <c r="U33" s="182">
        <f>IFERROR(J33/SUM(P33:P38),"-")</f>
        <v>4347.8260869565</v>
      </c>
      <c r="V33" s="84">
        <v>1</v>
      </c>
      <c r="W33" s="82">
        <f>IF(P33=0,"-",V33/P33)</f>
        <v>0.083333333333333</v>
      </c>
      <c r="X33" s="186">
        <v>26000</v>
      </c>
      <c r="Y33" s="187">
        <f>IFERROR(X33/P33,"-")</f>
        <v>2166.6666666667</v>
      </c>
      <c r="Z33" s="187">
        <f>IFERROR(X33/V33,"-")</f>
        <v>26000</v>
      </c>
      <c r="AA33" s="188">
        <f>SUM(X33:X38)-SUM(J33:J38)</f>
        <v>-159000</v>
      </c>
      <c r="AB33" s="85">
        <f>SUM(X33:X38)/SUM(J33:J38)</f>
        <v>0.205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0.083333333333333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>
        <v>1</v>
      </c>
      <c r="AW33" s="107">
        <f>IF(P33=0,"",IF(AV33=0,"",(AV33/P33)))</f>
        <v>0.083333333333333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1</v>
      </c>
      <c r="BF33" s="113">
        <f>IF(P33=0,"",IF(BE33=0,"",(BE33/P33)))</f>
        <v>0.083333333333333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4</v>
      </c>
      <c r="BO33" s="120">
        <f>IF(P33=0,"",IF(BN33=0,"",(BN33/P33)))</f>
        <v>0.33333333333333</v>
      </c>
      <c r="BP33" s="121">
        <v>1</v>
      </c>
      <c r="BQ33" s="122">
        <f>IFERROR(BP33/BN33,"-")</f>
        <v>0.25</v>
      </c>
      <c r="BR33" s="123">
        <v>26000</v>
      </c>
      <c r="BS33" s="124">
        <f>IFERROR(BR33/BN33,"-")</f>
        <v>6500</v>
      </c>
      <c r="BT33" s="125"/>
      <c r="BU33" s="125"/>
      <c r="BV33" s="125">
        <v>1</v>
      </c>
      <c r="BW33" s="126">
        <v>5</v>
      </c>
      <c r="BX33" s="127">
        <f>IF(P33=0,"",IF(BW33=0,"",(BW33/P33)))</f>
        <v>0.41666666666667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26000</v>
      </c>
      <c r="CQ33" s="141">
        <v>26000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124</v>
      </c>
      <c r="C34" s="203"/>
      <c r="D34" s="203" t="s">
        <v>125</v>
      </c>
      <c r="E34" s="203" t="s">
        <v>80</v>
      </c>
      <c r="F34" s="203" t="s">
        <v>64</v>
      </c>
      <c r="G34" s="203"/>
      <c r="H34" s="90" t="s">
        <v>122</v>
      </c>
      <c r="I34" s="90"/>
      <c r="J34" s="188"/>
      <c r="K34" s="81">
        <v>0</v>
      </c>
      <c r="L34" s="81">
        <v>0</v>
      </c>
      <c r="M34" s="81">
        <v>0</v>
      </c>
      <c r="N34" s="91">
        <v>4</v>
      </c>
      <c r="O34" s="92">
        <v>0</v>
      </c>
      <c r="P34" s="93">
        <f>N34+O34</f>
        <v>4</v>
      </c>
      <c r="Q34" s="82" t="str">
        <f>IFERROR(P34/M34,"-")</f>
        <v>-</v>
      </c>
      <c r="R34" s="81">
        <v>1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4</v>
      </c>
      <c r="BO34" s="120">
        <f>IF(P34=0,"",IF(BN34=0,"",(BN34/P34)))</f>
        <v>1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126</v>
      </c>
      <c r="C35" s="203"/>
      <c r="D35" s="203" t="s">
        <v>85</v>
      </c>
      <c r="E35" s="203" t="s">
        <v>127</v>
      </c>
      <c r="F35" s="203" t="s">
        <v>64</v>
      </c>
      <c r="G35" s="203"/>
      <c r="H35" s="90" t="s">
        <v>122</v>
      </c>
      <c r="I35" s="90"/>
      <c r="J35" s="188"/>
      <c r="K35" s="81">
        <v>0</v>
      </c>
      <c r="L35" s="81">
        <v>0</v>
      </c>
      <c r="M35" s="81">
        <v>0</v>
      </c>
      <c r="N35" s="91">
        <v>10</v>
      </c>
      <c r="O35" s="92">
        <v>0</v>
      </c>
      <c r="P35" s="93">
        <f>N35+O35</f>
        <v>10</v>
      </c>
      <c r="Q35" s="82" t="str">
        <f>IFERROR(P35/M35,"-")</f>
        <v>-</v>
      </c>
      <c r="R35" s="81">
        <v>0</v>
      </c>
      <c r="S35" s="81">
        <v>1</v>
      </c>
      <c r="T35" s="82">
        <f>IFERROR(S35/(O35+P35),"-")</f>
        <v>0.1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0.1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3</v>
      </c>
      <c r="BO35" s="120">
        <f>IF(P35=0,"",IF(BN35=0,"",(BN35/P35)))</f>
        <v>0.3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5</v>
      </c>
      <c r="BX35" s="127">
        <f>IF(P35=0,"",IF(BW35=0,"",(BW35/P35)))</f>
        <v>0.5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0.1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128</v>
      </c>
      <c r="C36" s="203"/>
      <c r="D36" s="203" t="s">
        <v>105</v>
      </c>
      <c r="E36" s="203" t="s">
        <v>106</v>
      </c>
      <c r="F36" s="203" t="s">
        <v>64</v>
      </c>
      <c r="G36" s="203"/>
      <c r="H36" s="90" t="s">
        <v>122</v>
      </c>
      <c r="I36" s="90"/>
      <c r="J36" s="188"/>
      <c r="K36" s="81">
        <v>0</v>
      </c>
      <c r="L36" s="81">
        <v>0</v>
      </c>
      <c r="M36" s="81">
        <v>0</v>
      </c>
      <c r="N36" s="91">
        <v>5</v>
      </c>
      <c r="O36" s="92">
        <v>0</v>
      </c>
      <c r="P36" s="93">
        <f>N36+O36</f>
        <v>5</v>
      </c>
      <c r="Q36" s="82" t="str">
        <f>IFERROR(P36/M36,"-")</f>
        <v>-</v>
      </c>
      <c r="R36" s="81">
        <v>0</v>
      </c>
      <c r="S36" s="81">
        <v>3</v>
      </c>
      <c r="T36" s="82">
        <f>IFERROR(S36/(O36+P36),"-")</f>
        <v>0.6</v>
      </c>
      <c r="U36" s="182"/>
      <c r="V36" s="84">
        <v>2</v>
      </c>
      <c r="W36" s="82">
        <f>IF(P36=0,"-",V36/P36)</f>
        <v>0.4</v>
      </c>
      <c r="X36" s="186">
        <v>10000</v>
      </c>
      <c r="Y36" s="187">
        <f>IFERROR(X36/P36,"-")</f>
        <v>2000</v>
      </c>
      <c r="Z36" s="187">
        <f>IFERROR(X36/V36,"-")</f>
        <v>5000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0.4</v>
      </c>
      <c r="BG36" s="112">
        <v>1</v>
      </c>
      <c r="BH36" s="114">
        <f>IFERROR(BG36/BE36,"-")</f>
        <v>0.5</v>
      </c>
      <c r="BI36" s="115">
        <v>5000</v>
      </c>
      <c r="BJ36" s="116">
        <f>IFERROR(BI36/BE36,"-")</f>
        <v>2500</v>
      </c>
      <c r="BK36" s="117">
        <v>1</v>
      </c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3</v>
      </c>
      <c r="BX36" s="127">
        <f>IF(P36=0,"",IF(BW36=0,"",(BW36/P36)))</f>
        <v>0.6</v>
      </c>
      <c r="BY36" s="128">
        <v>1</v>
      </c>
      <c r="BZ36" s="129">
        <f>IFERROR(BY36/BW36,"-")</f>
        <v>0.33333333333333</v>
      </c>
      <c r="CA36" s="130">
        <v>5000</v>
      </c>
      <c r="CB36" s="131">
        <f>IFERROR(CA36/BW36,"-")</f>
        <v>1666.6666666667</v>
      </c>
      <c r="CC36" s="132">
        <v>1</v>
      </c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2</v>
      </c>
      <c r="CP36" s="141">
        <v>10000</v>
      </c>
      <c r="CQ36" s="141">
        <v>5000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129</v>
      </c>
      <c r="C37" s="203"/>
      <c r="D37" s="203" t="s">
        <v>130</v>
      </c>
      <c r="E37" s="203" t="s">
        <v>131</v>
      </c>
      <c r="F37" s="203" t="s">
        <v>64</v>
      </c>
      <c r="G37" s="203"/>
      <c r="H37" s="90" t="s">
        <v>122</v>
      </c>
      <c r="I37" s="90"/>
      <c r="J37" s="188"/>
      <c r="K37" s="81">
        <v>0</v>
      </c>
      <c r="L37" s="81">
        <v>0</v>
      </c>
      <c r="M37" s="81">
        <v>0</v>
      </c>
      <c r="N37" s="91">
        <v>7</v>
      </c>
      <c r="O37" s="92">
        <v>0</v>
      </c>
      <c r="P37" s="93">
        <f>N37+O37</f>
        <v>7</v>
      </c>
      <c r="Q37" s="82" t="str">
        <f>IFERROR(P37/M37,"-")</f>
        <v>-</v>
      </c>
      <c r="R37" s="81">
        <v>0</v>
      </c>
      <c r="S37" s="81">
        <v>1</v>
      </c>
      <c r="T37" s="82">
        <f>IFERROR(S37/(O37+P37),"-")</f>
        <v>0.14285714285714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0.14285714285714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>
        <v>1</v>
      </c>
      <c r="AW37" s="107">
        <f>IF(P37=0,"",IF(AV37=0,"",(AV37/P37)))</f>
        <v>0.14285714285714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2</v>
      </c>
      <c r="BO37" s="120">
        <f>IF(P37=0,"",IF(BN37=0,"",(BN37/P37)))</f>
        <v>0.28571428571429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0.28571428571429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1</v>
      </c>
      <c r="CG37" s="134">
        <f>IF(P37=0,"",IF(CF37=0,"",(CF37/P37)))</f>
        <v>0.14285714285714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132</v>
      </c>
      <c r="C38" s="203"/>
      <c r="D38" s="203" t="s">
        <v>75</v>
      </c>
      <c r="E38" s="203" t="s">
        <v>75</v>
      </c>
      <c r="F38" s="203" t="s">
        <v>76</v>
      </c>
      <c r="G38" s="203"/>
      <c r="H38" s="90"/>
      <c r="I38" s="90"/>
      <c r="J38" s="188"/>
      <c r="K38" s="81">
        <v>100</v>
      </c>
      <c r="L38" s="81">
        <v>54</v>
      </c>
      <c r="M38" s="81">
        <v>14</v>
      </c>
      <c r="N38" s="91">
        <v>8</v>
      </c>
      <c r="O38" s="92">
        <v>0</v>
      </c>
      <c r="P38" s="93">
        <f>N38+O38</f>
        <v>8</v>
      </c>
      <c r="Q38" s="82">
        <f>IFERROR(P38/M38,"-")</f>
        <v>0.57142857142857</v>
      </c>
      <c r="R38" s="81">
        <v>0</v>
      </c>
      <c r="S38" s="81">
        <v>1</v>
      </c>
      <c r="T38" s="82">
        <f>IFERROR(S38/(O38+P38),"-")</f>
        <v>0.125</v>
      </c>
      <c r="U38" s="182"/>
      <c r="V38" s="84">
        <v>1</v>
      </c>
      <c r="W38" s="82">
        <f>IF(P38=0,"-",V38/P38)</f>
        <v>0.125</v>
      </c>
      <c r="X38" s="186">
        <v>5000</v>
      </c>
      <c r="Y38" s="187">
        <f>IFERROR(X38/P38,"-")</f>
        <v>625</v>
      </c>
      <c r="Z38" s="187">
        <f>IFERROR(X38/V38,"-")</f>
        <v>5000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0.25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2</v>
      </c>
      <c r="BX38" s="127">
        <f>IF(P38=0,"",IF(BW38=0,"",(BW38/P38)))</f>
        <v>0.25</v>
      </c>
      <c r="BY38" s="128">
        <v>1</v>
      </c>
      <c r="BZ38" s="129">
        <f>IFERROR(BY38/BW38,"-")</f>
        <v>0.5</v>
      </c>
      <c r="CA38" s="130">
        <v>5000</v>
      </c>
      <c r="CB38" s="131">
        <f>IFERROR(CA38/BW38,"-")</f>
        <v>2500</v>
      </c>
      <c r="CC38" s="132">
        <v>1</v>
      </c>
      <c r="CD38" s="132"/>
      <c r="CE38" s="132"/>
      <c r="CF38" s="133">
        <v>4</v>
      </c>
      <c r="CG38" s="134">
        <f>IF(P38=0,"",IF(CF38=0,"",(CF38/P38)))</f>
        <v>0.5</v>
      </c>
      <c r="CH38" s="135">
        <v>1</v>
      </c>
      <c r="CI38" s="136">
        <f>IFERROR(CH38/CF38,"-")</f>
        <v>0.25</v>
      </c>
      <c r="CJ38" s="137">
        <v>297000</v>
      </c>
      <c r="CK38" s="138">
        <f>IFERROR(CJ38/CF38,"-")</f>
        <v>74250</v>
      </c>
      <c r="CL38" s="139"/>
      <c r="CM38" s="139"/>
      <c r="CN38" s="139">
        <v>1</v>
      </c>
      <c r="CO38" s="140">
        <v>1</v>
      </c>
      <c r="CP38" s="141">
        <v>5000</v>
      </c>
      <c r="CQ38" s="141">
        <v>297000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>
        <f>AB39</f>
        <v>0.023076923076923</v>
      </c>
      <c r="B39" s="203" t="s">
        <v>133</v>
      </c>
      <c r="C39" s="203"/>
      <c r="D39" s="203" t="s">
        <v>134</v>
      </c>
      <c r="E39" s="203" t="s">
        <v>135</v>
      </c>
      <c r="F39" s="203" t="s">
        <v>64</v>
      </c>
      <c r="G39" s="203" t="s">
        <v>136</v>
      </c>
      <c r="H39" s="90" t="s">
        <v>137</v>
      </c>
      <c r="I39" s="90" t="s">
        <v>138</v>
      </c>
      <c r="J39" s="188">
        <v>260000</v>
      </c>
      <c r="K39" s="81">
        <v>0</v>
      </c>
      <c r="L39" s="81">
        <v>0</v>
      </c>
      <c r="M39" s="81">
        <v>0</v>
      </c>
      <c r="N39" s="91">
        <v>3</v>
      </c>
      <c r="O39" s="92">
        <v>0</v>
      </c>
      <c r="P39" s="93">
        <f>N39+O39</f>
        <v>3</v>
      </c>
      <c r="Q39" s="82" t="str">
        <f>IFERROR(P39/M39,"-")</f>
        <v>-</v>
      </c>
      <c r="R39" s="81">
        <v>0</v>
      </c>
      <c r="S39" s="81">
        <v>0</v>
      </c>
      <c r="T39" s="82">
        <f>IFERROR(S39/(O39+P39),"-")</f>
        <v>0</v>
      </c>
      <c r="U39" s="182">
        <f>IFERROR(J39/SUM(P39:P42),"-")</f>
        <v>23636.363636364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SUM(X39:X42)-SUM(J39:J42)</f>
        <v>-254000</v>
      </c>
      <c r="AB39" s="85">
        <f>SUM(X39:X42)/SUM(J39:J42)</f>
        <v>0.023076923076923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1</v>
      </c>
      <c r="BX39" s="127">
        <f>IF(P39=0,"",IF(BW39=0,"",(BW39/P39)))</f>
        <v>0.33333333333333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>
        <v>2</v>
      </c>
      <c r="CG39" s="134">
        <f>IF(P39=0,"",IF(CF39=0,"",(CF39/P39)))</f>
        <v>0.66666666666667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139</v>
      </c>
      <c r="C40" s="203"/>
      <c r="D40" s="203" t="s">
        <v>140</v>
      </c>
      <c r="E40" s="203" t="s">
        <v>141</v>
      </c>
      <c r="F40" s="203" t="s">
        <v>64</v>
      </c>
      <c r="G40" s="203"/>
      <c r="H40" s="90" t="s">
        <v>137</v>
      </c>
      <c r="I40" s="90" t="s">
        <v>142</v>
      </c>
      <c r="J40" s="188"/>
      <c r="K40" s="81">
        <v>0</v>
      </c>
      <c r="L40" s="81">
        <v>0</v>
      </c>
      <c r="M40" s="81">
        <v>0</v>
      </c>
      <c r="N40" s="91">
        <v>6</v>
      </c>
      <c r="O40" s="92">
        <v>0</v>
      </c>
      <c r="P40" s="93">
        <f>N40+O40</f>
        <v>6</v>
      </c>
      <c r="Q40" s="82" t="str">
        <f>IFERROR(P40/M40,"-")</f>
        <v>-</v>
      </c>
      <c r="R40" s="81">
        <v>0</v>
      </c>
      <c r="S40" s="81">
        <v>3</v>
      </c>
      <c r="T40" s="82">
        <f>IFERROR(S40/(O40+P40),"-")</f>
        <v>0.5</v>
      </c>
      <c r="U40" s="182"/>
      <c r="V40" s="84">
        <v>1</v>
      </c>
      <c r="W40" s="82">
        <f>IF(P40=0,"-",V40/P40)</f>
        <v>0.16666666666667</v>
      </c>
      <c r="X40" s="186">
        <v>6000</v>
      </c>
      <c r="Y40" s="187">
        <f>IFERROR(X40/P40,"-")</f>
        <v>1000</v>
      </c>
      <c r="Z40" s="187">
        <f>IFERROR(X40/V40,"-")</f>
        <v>6000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2</v>
      </c>
      <c r="AN40" s="101">
        <f>IF(P40=0,"",IF(AM40=0,"",(AM40/P40)))</f>
        <v>0.33333333333333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2</v>
      </c>
      <c r="BO40" s="120">
        <f>IF(P40=0,"",IF(BN40=0,"",(BN40/P40)))</f>
        <v>0.33333333333333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2</v>
      </c>
      <c r="BX40" s="127">
        <f>IF(P40=0,"",IF(BW40=0,"",(BW40/P40)))</f>
        <v>0.33333333333333</v>
      </c>
      <c r="BY40" s="128">
        <v>1</v>
      </c>
      <c r="BZ40" s="129">
        <f>IFERROR(BY40/BW40,"-")</f>
        <v>0.5</v>
      </c>
      <c r="CA40" s="130">
        <v>6000</v>
      </c>
      <c r="CB40" s="131">
        <f>IFERROR(CA40/BW40,"-")</f>
        <v>3000</v>
      </c>
      <c r="CC40" s="132"/>
      <c r="CD40" s="132">
        <v>1</v>
      </c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6000</v>
      </c>
      <c r="CQ40" s="141">
        <v>6000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143</v>
      </c>
      <c r="C41" s="203"/>
      <c r="D41" s="203" t="s">
        <v>144</v>
      </c>
      <c r="E41" s="203" t="s">
        <v>145</v>
      </c>
      <c r="F41" s="203" t="s">
        <v>64</v>
      </c>
      <c r="G41" s="203"/>
      <c r="H41" s="90" t="s">
        <v>137</v>
      </c>
      <c r="I41" s="90" t="s">
        <v>146</v>
      </c>
      <c r="J41" s="188"/>
      <c r="K41" s="81">
        <v>0</v>
      </c>
      <c r="L41" s="81">
        <v>0</v>
      </c>
      <c r="M41" s="81">
        <v>0</v>
      </c>
      <c r="N41" s="91">
        <v>1</v>
      </c>
      <c r="O41" s="92">
        <v>0</v>
      </c>
      <c r="P41" s="93">
        <f>N41+O41</f>
        <v>1</v>
      </c>
      <c r="Q41" s="82" t="str">
        <f>IFERROR(P41/M41,"-")</f>
        <v>-</v>
      </c>
      <c r="R41" s="81">
        <v>0</v>
      </c>
      <c r="S41" s="81">
        <v>1</v>
      </c>
      <c r="T41" s="82">
        <f>IFERROR(S41/(O41+P41),"-")</f>
        <v>1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1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147</v>
      </c>
      <c r="C42" s="203"/>
      <c r="D42" s="203" t="s">
        <v>75</v>
      </c>
      <c r="E42" s="203" t="s">
        <v>75</v>
      </c>
      <c r="F42" s="203" t="s">
        <v>76</v>
      </c>
      <c r="G42" s="203"/>
      <c r="H42" s="90"/>
      <c r="I42" s="90"/>
      <c r="J42" s="188"/>
      <c r="K42" s="81">
        <v>33</v>
      </c>
      <c r="L42" s="81">
        <v>15</v>
      </c>
      <c r="M42" s="81">
        <v>4</v>
      </c>
      <c r="N42" s="91">
        <v>1</v>
      </c>
      <c r="O42" s="92">
        <v>0</v>
      </c>
      <c r="P42" s="93">
        <f>N42+O42</f>
        <v>1</v>
      </c>
      <c r="Q42" s="82">
        <f>IFERROR(P42/M42,"-")</f>
        <v>0.25</v>
      </c>
      <c r="R42" s="81">
        <v>0</v>
      </c>
      <c r="S42" s="81">
        <v>1</v>
      </c>
      <c r="T42" s="82">
        <f>IFERROR(S42/(O42+P42),"-")</f>
        <v>1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1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</v>
      </c>
      <c r="B43" s="203" t="s">
        <v>148</v>
      </c>
      <c r="C43" s="203"/>
      <c r="D43" s="203" t="s">
        <v>134</v>
      </c>
      <c r="E43" s="203" t="s">
        <v>135</v>
      </c>
      <c r="F43" s="203" t="s">
        <v>64</v>
      </c>
      <c r="G43" s="203" t="s">
        <v>149</v>
      </c>
      <c r="H43" s="90" t="s">
        <v>150</v>
      </c>
      <c r="I43" s="90" t="s">
        <v>99</v>
      </c>
      <c r="J43" s="188">
        <v>100000</v>
      </c>
      <c r="K43" s="81">
        <v>0</v>
      </c>
      <c r="L43" s="81">
        <v>0</v>
      </c>
      <c r="M43" s="81">
        <v>0</v>
      </c>
      <c r="N43" s="91">
        <v>2</v>
      </c>
      <c r="O43" s="92">
        <v>0</v>
      </c>
      <c r="P43" s="93">
        <f>N43+O43</f>
        <v>2</v>
      </c>
      <c r="Q43" s="82" t="str">
        <f>IFERROR(P43/M43,"-")</f>
        <v>-</v>
      </c>
      <c r="R43" s="81">
        <v>0</v>
      </c>
      <c r="S43" s="81">
        <v>0</v>
      </c>
      <c r="T43" s="82">
        <f>IFERROR(S43/(O43+P43),"-")</f>
        <v>0</v>
      </c>
      <c r="U43" s="182">
        <f>IFERROR(J43/SUM(P43:P45),"-")</f>
        <v>16666.666666667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SUM(X43:X45)-SUM(J43:J45)</f>
        <v>-100000</v>
      </c>
      <c r="AB43" s="85">
        <f>SUM(X43:X45)/SUM(J43:J45)</f>
        <v>0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2</v>
      </c>
      <c r="BX43" s="127">
        <f>IF(P43=0,"",IF(BW43=0,"",(BW43/P43)))</f>
        <v>1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151</v>
      </c>
      <c r="C44" s="203"/>
      <c r="D44" s="203" t="s">
        <v>152</v>
      </c>
      <c r="E44" s="203" t="s">
        <v>153</v>
      </c>
      <c r="F44" s="203" t="s">
        <v>64</v>
      </c>
      <c r="G44" s="203"/>
      <c r="H44" s="90" t="s">
        <v>150</v>
      </c>
      <c r="I44" s="90" t="s">
        <v>107</v>
      </c>
      <c r="J44" s="188"/>
      <c r="K44" s="81">
        <v>0</v>
      </c>
      <c r="L44" s="81">
        <v>0</v>
      </c>
      <c r="M44" s="81">
        <v>0</v>
      </c>
      <c r="N44" s="91">
        <v>4</v>
      </c>
      <c r="O44" s="92">
        <v>0</v>
      </c>
      <c r="P44" s="93">
        <f>N44+O44</f>
        <v>4</v>
      </c>
      <c r="Q44" s="82" t="str">
        <f>IFERROR(P44/M44,"-")</f>
        <v>-</v>
      </c>
      <c r="R44" s="81">
        <v>0</v>
      </c>
      <c r="S44" s="81">
        <v>2</v>
      </c>
      <c r="T44" s="82">
        <f>IFERROR(S44/(O44+P44),"-")</f>
        <v>0.5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0.25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3</v>
      </c>
      <c r="BX44" s="127">
        <f>IF(P44=0,"",IF(BW44=0,"",(BW44/P44)))</f>
        <v>0.75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154</v>
      </c>
      <c r="C45" s="203"/>
      <c r="D45" s="203" t="s">
        <v>75</v>
      </c>
      <c r="E45" s="203" t="s">
        <v>75</v>
      </c>
      <c r="F45" s="203" t="s">
        <v>76</v>
      </c>
      <c r="G45" s="203"/>
      <c r="H45" s="90"/>
      <c r="I45" s="90"/>
      <c r="J45" s="188"/>
      <c r="K45" s="81">
        <v>13</v>
      </c>
      <c r="L45" s="81">
        <v>1</v>
      </c>
      <c r="M45" s="81">
        <v>0</v>
      </c>
      <c r="N45" s="91">
        <v>0</v>
      </c>
      <c r="O45" s="92">
        <v>0</v>
      </c>
      <c r="P45" s="93">
        <f>N45+O45</f>
        <v>0</v>
      </c>
      <c r="Q45" s="82" t="str">
        <f>IFERROR(P45/M45,"-")</f>
        <v>-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0.11666666666667</v>
      </c>
      <c r="B46" s="203" t="s">
        <v>155</v>
      </c>
      <c r="C46" s="203"/>
      <c r="D46" s="203" t="s">
        <v>156</v>
      </c>
      <c r="E46" s="203" t="s">
        <v>157</v>
      </c>
      <c r="F46" s="203" t="s">
        <v>64</v>
      </c>
      <c r="G46" s="203" t="s">
        <v>158</v>
      </c>
      <c r="H46" s="90" t="s">
        <v>159</v>
      </c>
      <c r="I46" s="90"/>
      <c r="J46" s="188">
        <v>300000</v>
      </c>
      <c r="K46" s="81">
        <v>0</v>
      </c>
      <c r="L46" s="81">
        <v>0</v>
      </c>
      <c r="M46" s="81">
        <v>0</v>
      </c>
      <c r="N46" s="91">
        <v>1</v>
      </c>
      <c r="O46" s="92">
        <v>0</v>
      </c>
      <c r="P46" s="93">
        <f>N46+O46</f>
        <v>1</v>
      </c>
      <c r="Q46" s="82" t="str">
        <f>IFERROR(P46/M46,"-")</f>
        <v>-</v>
      </c>
      <c r="R46" s="81">
        <v>0</v>
      </c>
      <c r="S46" s="81">
        <v>1</v>
      </c>
      <c r="T46" s="82">
        <f>IFERROR(S46/(O46+P46),"-")</f>
        <v>1</v>
      </c>
      <c r="U46" s="182">
        <f>IFERROR(J46/SUM(P46:P59),"-")</f>
        <v>16666.666666667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SUM(X46:X59)-SUM(J46:J59)</f>
        <v>-265000</v>
      </c>
      <c r="AB46" s="85">
        <f>SUM(X46:X59)/SUM(J46:J59)</f>
        <v>0.11666666666667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1</v>
      </c>
      <c r="AW46" s="107">
        <f>IF(P46=0,"",IF(AV46=0,"",(AV46/P46)))</f>
        <v>1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160</v>
      </c>
      <c r="C47" s="203"/>
      <c r="D47" s="203" t="s">
        <v>161</v>
      </c>
      <c r="E47" s="203" t="s">
        <v>162</v>
      </c>
      <c r="F47" s="203" t="s">
        <v>64</v>
      </c>
      <c r="G47" s="203" t="s">
        <v>163</v>
      </c>
      <c r="H47" s="90" t="s">
        <v>159</v>
      </c>
      <c r="I47" s="90"/>
      <c r="J47" s="188"/>
      <c r="K47" s="81">
        <v>0</v>
      </c>
      <c r="L47" s="81">
        <v>0</v>
      </c>
      <c r="M47" s="81">
        <v>0</v>
      </c>
      <c r="N47" s="91">
        <v>0</v>
      </c>
      <c r="O47" s="92">
        <v>0</v>
      </c>
      <c r="P47" s="93">
        <f>N47+O47</f>
        <v>0</v>
      </c>
      <c r="Q47" s="82" t="str">
        <f>IFERROR(P47/M47,"-")</f>
        <v>-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164</v>
      </c>
      <c r="C48" s="203"/>
      <c r="D48" s="203" t="s">
        <v>165</v>
      </c>
      <c r="E48" s="203" t="s">
        <v>166</v>
      </c>
      <c r="F48" s="203" t="s">
        <v>64</v>
      </c>
      <c r="G48" s="203" t="s">
        <v>167</v>
      </c>
      <c r="H48" s="90" t="s">
        <v>159</v>
      </c>
      <c r="I48" s="90"/>
      <c r="J48" s="188"/>
      <c r="K48" s="81">
        <v>0</v>
      </c>
      <c r="L48" s="81">
        <v>0</v>
      </c>
      <c r="M48" s="81">
        <v>0</v>
      </c>
      <c r="N48" s="91">
        <v>0</v>
      </c>
      <c r="O48" s="92">
        <v>0</v>
      </c>
      <c r="P48" s="93">
        <f>N48+O48</f>
        <v>0</v>
      </c>
      <c r="Q48" s="82" t="str">
        <f>IFERROR(P48/M48,"-")</f>
        <v>-</v>
      </c>
      <c r="R48" s="81">
        <v>0</v>
      </c>
      <c r="S48" s="81">
        <v>0</v>
      </c>
      <c r="T48" s="82" t="str">
        <f>IFERROR(S48/(O48+P48),"-")</f>
        <v>-</v>
      </c>
      <c r="U48" s="182"/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/>
      <c r="AB48" s="85"/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168</v>
      </c>
      <c r="C49" s="203"/>
      <c r="D49" s="203" t="s">
        <v>169</v>
      </c>
      <c r="E49" s="203" t="s">
        <v>170</v>
      </c>
      <c r="F49" s="203" t="s">
        <v>64</v>
      </c>
      <c r="G49" s="203" t="s">
        <v>171</v>
      </c>
      <c r="H49" s="90" t="s">
        <v>159</v>
      </c>
      <c r="I49" s="90"/>
      <c r="J49" s="188"/>
      <c r="K49" s="81">
        <v>0</v>
      </c>
      <c r="L49" s="81">
        <v>0</v>
      </c>
      <c r="M49" s="81">
        <v>0</v>
      </c>
      <c r="N49" s="91">
        <v>0</v>
      </c>
      <c r="O49" s="92">
        <v>0</v>
      </c>
      <c r="P49" s="93">
        <f>N49+O49</f>
        <v>0</v>
      </c>
      <c r="Q49" s="82" t="str">
        <f>IFERROR(P49/M49,"-")</f>
        <v>-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172</v>
      </c>
      <c r="C50" s="203"/>
      <c r="D50" s="203" t="s">
        <v>156</v>
      </c>
      <c r="E50" s="203" t="s">
        <v>157</v>
      </c>
      <c r="F50" s="203" t="s">
        <v>64</v>
      </c>
      <c r="G50" s="203" t="s">
        <v>173</v>
      </c>
      <c r="H50" s="90" t="s">
        <v>159</v>
      </c>
      <c r="I50" s="90"/>
      <c r="J50" s="188"/>
      <c r="K50" s="81">
        <v>0</v>
      </c>
      <c r="L50" s="81">
        <v>0</v>
      </c>
      <c r="M50" s="81">
        <v>0</v>
      </c>
      <c r="N50" s="91">
        <v>1</v>
      </c>
      <c r="O50" s="92">
        <v>0</v>
      </c>
      <c r="P50" s="93">
        <f>N50+O50</f>
        <v>1</v>
      </c>
      <c r="Q50" s="82" t="str">
        <f>IFERROR(P50/M50,"-")</f>
        <v>-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1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174</v>
      </c>
      <c r="C51" s="203"/>
      <c r="D51" s="203" t="s">
        <v>161</v>
      </c>
      <c r="E51" s="203" t="s">
        <v>162</v>
      </c>
      <c r="F51" s="203" t="s">
        <v>64</v>
      </c>
      <c r="G51" s="203" t="s">
        <v>175</v>
      </c>
      <c r="H51" s="90" t="s">
        <v>159</v>
      </c>
      <c r="I51" s="90"/>
      <c r="J51" s="188"/>
      <c r="K51" s="81">
        <v>0</v>
      </c>
      <c r="L51" s="81">
        <v>0</v>
      </c>
      <c r="M51" s="81">
        <v>0</v>
      </c>
      <c r="N51" s="91">
        <v>0</v>
      </c>
      <c r="O51" s="92">
        <v>0</v>
      </c>
      <c r="P51" s="93">
        <f>N51+O51</f>
        <v>0</v>
      </c>
      <c r="Q51" s="82" t="str">
        <f>IFERROR(P51/M51,"-")</f>
        <v>-</v>
      </c>
      <c r="R51" s="81">
        <v>0</v>
      </c>
      <c r="S51" s="81">
        <v>0</v>
      </c>
      <c r="T51" s="82" t="str">
        <f>IFERROR(S51/(O51+P51),"-")</f>
        <v>-</v>
      </c>
      <c r="U51" s="182"/>
      <c r="V51" s="84">
        <v>0</v>
      </c>
      <c r="W51" s="82" t="str">
        <f>IF(P51=0,"-",V51/P51)</f>
        <v>-</v>
      </c>
      <c r="X51" s="186">
        <v>0</v>
      </c>
      <c r="Y51" s="187" t="str">
        <f>IFERROR(X51/P51,"-")</f>
        <v>-</v>
      </c>
      <c r="Z51" s="187" t="str">
        <f>IFERROR(X51/V51,"-")</f>
        <v>-</v>
      </c>
      <c r="AA51" s="188"/>
      <c r="AB51" s="85"/>
      <c r="AC51" s="79"/>
      <c r="AD51" s="94"/>
      <c r="AE51" s="95" t="str">
        <f>IF(P51=0,"",IF(AD51=0,"",(AD51/P51)))</f>
        <v/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 t="str">
        <f>IF(P51=0,"",IF(AM51=0,"",(AM51/P51)))</f>
        <v/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 t="str">
        <f>IF(P51=0,"",IF(AV51=0,"",(AV51/P51)))</f>
        <v/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 t="str">
        <f>IF(P51=0,"",IF(BE51=0,"",(BE51/P51)))</f>
        <v/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 t="str">
        <f>IF(P51=0,"",IF(BN51=0,"",(BN51/P51)))</f>
        <v/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 t="str">
        <f>IF(P51=0,"",IF(BW51=0,"",(BW51/P51)))</f>
        <v/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 t="str">
        <f>IF(P51=0,"",IF(CF51=0,"",(CF51/P51)))</f>
        <v/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176</v>
      </c>
      <c r="C52" s="203"/>
      <c r="D52" s="203" t="s">
        <v>165</v>
      </c>
      <c r="E52" s="203" t="s">
        <v>166</v>
      </c>
      <c r="F52" s="203" t="s">
        <v>64</v>
      </c>
      <c r="G52" s="203" t="s">
        <v>177</v>
      </c>
      <c r="H52" s="90" t="s">
        <v>159</v>
      </c>
      <c r="I52" s="90"/>
      <c r="J52" s="188"/>
      <c r="K52" s="81">
        <v>0</v>
      </c>
      <c r="L52" s="81">
        <v>0</v>
      </c>
      <c r="M52" s="81">
        <v>0</v>
      </c>
      <c r="N52" s="91">
        <v>2</v>
      </c>
      <c r="O52" s="92">
        <v>0</v>
      </c>
      <c r="P52" s="93">
        <f>N52+O52</f>
        <v>2</v>
      </c>
      <c r="Q52" s="82" t="str">
        <f>IFERROR(P52/M52,"-")</f>
        <v>-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1</v>
      </c>
      <c r="BX52" s="127">
        <f>IF(P52=0,"",IF(BW52=0,"",(BW52/P52)))</f>
        <v>0.5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178</v>
      </c>
      <c r="C53" s="203"/>
      <c r="D53" s="203" t="s">
        <v>169</v>
      </c>
      <c r="E53" s="203" t="s">
        <v>170</v>
      </c>
      <c r="F53" s="203" t="s">
        <v>64</v>
      </c>
      <c r="G53" s="203" t="s">
        <v>179</v>
      </c>
      <c r="H53" s="90" t="s">
        <v>159</v>
      </c>
      <c r="I53" s="90"/>
      <c r="J53" s="188"/>
      <c r="K53" s="81">
        <v>0</v>
      </c>
      <c r="L53" s="81">
        <v>0</v>
      </c>
      <c r="M53" s="81">
        <v>0</v>
      </c>
      <c r="N53" s="91">
        <v>4</v>
      </c>
      <c r="O53" s="92">
        <v>0</v>
      </c>
      <c r="P53" s="93">
        <f>N53+O53</f>
        <v>4</v>
      </c>
      <c r="Q53" s="82" t="str">
        <f>IFERROR(P53/M53,"-")</f>
        <v>-</v>
      </c>
      <c r="R53" s="81">
        <v>0</v>
      </c>
      <c r="S53" s="81">
        <v>0</v>
      </c>
      <c r="T53" s="82">
        <f>IFERROR(S53/(O53+P53),"-")</f>
        <v>0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>
        <v>1</v>
      </c>
      <c r="AW53" s="107">
        <f>IF(P53=0,"",IF(AV53=0,"",(AV53/P53)))</f>
        <v>0.25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>
        <v>1</v>
      </c>
      <c r="BF53" s="113">
        <f>IF(P53=0,"",IF(BE53=0,"",(BE53/P53)))</f>
        <v>0.25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1</v>
      </c>
      <c r="BO53" s="120">
        <f>IF(P53=0,"",IF(BN53=0,"",(BN53/P53)))</f>
        <v>0.25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>
        <v>1</v>
      </c>
      <c r="CG53" s="134">
        <f>IF(P53=0,"",IF(CF53=0,"",(CF53/P53)))</f>
        <v>0.25</v>
      </c>
      <c r="CH53" s="135"/>
      <c r="CI53" s="136">
        <f>IFERROR(CH53/CF53,"-")</f>
        <v>0</v>
      </c>
      <c r="CJ53" s="137"/>
      <c r="CK53" s="138">
        <f>IFERROR(CJ53/CF53,"-")</f>
        <v>0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180</v>
      </c>
      <c r="C54" s="203"/>
      <c r="D54" s="203" t="s">
        <v>156</v>
      </c>
      <c r="E54" s="203" t="s">
        <v>157</v>
      </c>
      <c r="F54" s="203" t="s">
        <v>64</v>
      </c>
      <c r="G54" s="203" t="s">
        <v>181</v>
      </c>
      <c r="H54" s="90" t="s">
        <v>159</v>
      </c>
      <c r="I54" s="90"/>
      <c r="J54" s="188"/>
      <c r="K54" s="81">
        <v>0</v>
      </c>
      <c r="L54" s="81">
        <v>0</v>
      </c>
      <c r="M54" s="81">
        <v>0</v>
      </c>
      <c r="N54" s="91">
        <v>4</v>
      </c>
      <c r="O54" s="92">
        <v>0</v>
      </c>
      <c r="P54" s="93">
        <f>N54+O54</f>
        <v>4</v>
      </c>
      <c r="Q54" s="82" t="str">
        <f>IFERROR(P54/M54,"-")</f>
        <v>-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2</v>
      </c>
      <c r="W54" s="82">
        <f>IF(P54=0,"-",V54/P54)</f>
        <v>0.5</v>
      </c>
      <c r="X54" s="186">
        <v>8000</v>
      </c>
      <c r="Y54" s="187">
        <f>IFERROR(X54/P54,"-")</f>
        <v>2000</v>
      </c>
      <c r="Z54" s="187">
        <f>IFERROR(X54/V54,"-")</f>
        <v>4000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2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0.25</v>
      </c>
      <c r="BY54" s="128">
        <v>1</v>
      </c>
      <c r="BZ54" s="129">
        <f>IFERROR(BY54/BW54,"-")</f>
        <v>1</v>
      </c>
      <c r="CA54" s="130">
        <v>3000</v>
      </c>
      <c r="CB54" s="131">
        <f>IFERROR(CA54/BW54,"-")</f>
        <v>3000</v>
      </c>
      <c r="CC54" s="132">
        <v>1</v>
      </c>
      <c r="CD54" s="132"/>
      <c r="CE54" s="132"/>
      <c r="CF54" s="133">
        <v>1</v>
      </c>
      <c r="CG54" s="134">
        <f>IF(P54=0,"",IF(CF54=0,"",(CF54/P54)))</f>
        <v>0.25</v>
      </c>
      <c r="CH54" s="135">
        <v>1</v>
      </c>
      <c r="CI54" s="136">
        <f>IFERROR(CH54/CF54,"-")</f>
        <v>1</v>
      </c>
      <c r="CJ54" s="137">
        <v>5000</v>
      </c>
      <c r="CK54" s="138">
        <f>IFERROR(CJ54/CF54,"-")</f>
        <v>5000</v>
      </c>
      <c r="CL54" s="139">
        <v>1</v>
      </c>
      <c r="CM54" s="139"/>
      <c r="CN54" s="139"/>
      <c r="CO54" s="140">
        <v>2</v>
      </c>
      <c r="CP54" s="141">
        <v>8000</v>
      </c>
      <c r="CQ54" s="141">
        <v>5000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182</v>
      </c>
      <c r="C55" s="203"/>
      <c r="D55" s="203" t="s">
        <v>161</v>
      </c>
      <c r="E55" s="203" t="s">
        <v>162</v>
      </c>
      <c r="F55" s="203" t="s">
        <v>64</v>
      </c>
      <c r="G55" s="203" t="s">
        <v>183</v>
      </c>
      <c r="H55" s="90" t="s">
        <v>159</v>
      </c>
      <c r="I55" s="90"/>
      <c r="J55" s="188"/>
      <c r="K55" s="81">
        <v>0</v>
      </c>
      <c r="L55" s="81">
        <v>0</v>
      </c>
      <c r="M55" s="81">
        <v>0</v>
      </c>
      <c r="N55" s="91">
        <v>1</v>
      </c>
      <c r="O55" s="92">
        <v>0</v>
      </c>
      <c r="P55" s="93">
        <f>N55+O55</f>
        <v>1</v>
      </c>
      <c r="Q55" s="82" t="str">
        <f>IFERROR(P55/M55,"-")</f>
        <v>-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1</v>
      </c>
      <c r="W55" s="82">
        <f>IF(P55=0,"-",V55/P55)</f>
        <v>1</v>
      </c>
      <c r="X55" s="186">
        <v>17000</v>
      </c>
      <c r="Y55" s="187">
        <f>IFERROR(X55/P55,"-")</f>
        <v>17000</v>
      </c>
      <c r="Z55" s="187">
        <f>IFERROR(X55/V55,"-")</f>
        <v>17000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1</v>
      </c>
      <c r="BP55" s="121">
        <v>1</v>
      </c>
      <c r="BQ55" s="122">
        <f>IFERROR(BP55/BN55,"-")</f>
        <v>1</v>
      </c>
      <c r="BR55" s="123">
        <v>17000</v>
      </c>
      <c r="BS55" s="124">
        <f>IFERROR(BR55/BN55,"-")</f>
        <v>17000</v>
      </c>
      <c r="BT55" s="125"/>
      <c r="BU55" s="125"/>
      <c r="BV55" s="125">
        <v>1</v>
      </c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17000</v>
      </c>
      <c r="CQ55" s="141">
        <v>17000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184</v>
      </c>
      <c r="C56" s="203"/>
      <c r="D56" s="203" t="s">
        <v>165</v>
      </c>
      <c r="E56" s="203" t="s">
        <v>166</v>
      </c>
      <c r="F56" s="203" t="s">
        <v>64</v>
      </c>
      <c r="G56" s="203" t="s">
        <v>185</v>
      </c>
      <c r="H56" s="90" t="s">
        <v>159</v>
      </c>
      <c r="I56" s="90"/>
      <c r="J56" s="188"/>
      <c r="K56" s="81">
        <v>0</v>
      </c>
      <c r="L56" s="81">
        <v>0</v>
      </c>
      <c r="M56" s="81">
        <v>0</v>
      </c>
      <c r="N56" s="91">
        <v>0</v>
      </c>
      <c r="O56" s="92">
        <v>0</v>
      </c>
      <c r="P56" s="93">
        <f>N56+O56</f>
        <v>0</v>
      </c>
      <c r="Q56" s="82" t="str">
        <f>IFERROR(P56/M56,"-")</f>
        <v>-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186</v>
      </c>
      <c r="C57" s="203"/>
      <c r="D57" s="203" t="s">
        <v>169</v>
      </c>
      <c r="E57" s="203" t="s">
        <v>170</v>
      </c>
      <c r="F57" s="203" t="s">
        <v>64</v>
      </c>
      <c r="G57" s="203" t="s">
        <v>187</v>
      </c>
      <c r="H57" s="90" t="s">
        <v>159</v>
      </c>
      <c r="I57" s="90"/>
      <c r="J57" s="188"/>
      <c r="K57" s="81">
        <v>0</v>
      </c>
      <c r="L57" s="81">
        <v>0</v>
      </c>
      <c r="M57" s="81">
        <v>0</v>
      </c>
      <c r="N57" s="91">
        <v>2</v>
      </c>
      <c r="O57" s="92">
        <v>0</v>
      </c>
      <c r="P57" s="93">
        <f>N57+O57</f>
        <v>2</v>
      </c>
      <c r="Q57" s="82" t="str">
        <f>IFERROR(P57/M57,"-")</f>
        <v>-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1</v>
      </c>
      <c r="BO57" s="120">
        <f>IF(P57=0,"",IF(BN57=0,"",(BN57/P57)))</f>
        <v>0.5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188</v>
      </c>
      <c r="C58" s="203"/>
      <c r="D58" s="203" t="s">
        <v>156</v>
      </c>
      <c r="E58" s="203" t="s">
        <v>157</v>
      </c>
      <c r="F58" s="203" t="s">
        <v>64</v>
      </c>
      <c r="G58" s="203" t="s">
        <v>189</v>
      </c>
      <c r="H58" s="90" t="s">
        <v>159</v>
      </c>
      <c r="I58" s="90"/>
      <c r="J58" s="188"/>
      <c r="K58" s="81">
        <v>0</v>
      </c>
      <c r="L58" s="81">
        <v>0</v>
      </c>
      <c r="M58" s="81">
        <v>0</v>
      </c>
      <c r="N58" s="91">
        <v>2</v>
      </c>
      <c r="O58" s="92">
        <v>0</v>
      </c>
      <c r="P58" s="93">
        <f>N58+O58</f>
        <v>2</v>
      </c>
      <c r="Q58" s="82" t="str">
        <f>IFERROR(P58/M58,"-")</f>
        <v>-</v>
      </c>
      <c r="R58" s="81">
        <v>1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0.5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>
        <v>1</v>
      </c>
      <c r="BX58" s="127">
        <f>IF(P58=0,"",IF(BW58=0,"",(BW58/P58)))</f>
        <v>0.5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190</v>
      </c>
      <c r="C59" s="203"/>
      <c r="D59" s="203" t="s">
        <v>75</v>
      </c>
      <c r="E59" s="203" t="s">
        <v>75</v>
      </c>
      <c r="F59" s="203" t="s">
        <v>76</v>
      </c>
      <c r="G59" s="203" t="s">
        <v>191</v>
      </c>
      <c r="H59" s="90"/>
      <c r="I59" s="90"/>
      <c r="J59" s="188"/>
      <c r="K59" s="81">
        <v>35</v>
      </c>
      <c r="L59" s="81">
        <v>15</v>
      </c>
      <c r="M59" s="81">
        <v>3</v>
      </c>
      <c r="N59" s="91">
        <v>1</v>
      </c>
      <c r="O59" s="92">
        <v>0</v>
      </c>
      <c r="P59" s="93">
        <f>N59+O59</f>
        <v>1</v>
      </c>
      <c r="Q59" s="82">
        <f>IFERROR(P59/M59,"-")</f>
        <v>0.33333333333333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1</v>
      </c>
      <c r="W59" s="82">
        <f>IF(P59=0,"-",V59/P59)</f>
        <v>1</v>
      </c>
      <c r="X59" s="186">
        <v>10000</v>
      </c>
      <c r="Y59" s="187">
        <f>IFERROR(X59/P59,"-")</f>
        <v>10000</v>
      </c>
      <c r="Z59" s="187">
        <f>IFERROR(X59/V59,"-")</f>
        <v>10000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>
        <v>1</v>
      </c>
      <c r="BX59" s="127">
        <f>IF(P59=0,"",IF(BW59=0,"",(BW59/P59)))</f>
        <v>1</v>
      </c>
      <c r="BY59" s="128">
        <v>1</v>
      </c>
      <c r="BZ59" s="129">
        <f>IFERROR(BY59/BW59,"-")</f>
        <v>1</v>
      </c>
      <c r="CA59" s="130">
        <v>10000</v>
      </c>
      <c r="CB59" s="131">
        <f>IFERROR(CA59/BW59,"-")</f>
        <v>10000</v>
      </c>
      <c r="CC59" s="132">
        <v>1</v>
      </c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10000</v>
      </c>
      <c r="CQ59" s="141">
        <v>10000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0.175</v>
      </c>
      <c r="B60" s="203" t="s">
        <v>192</v>
      </c>
      <c r="C60" s="203"/>
      <c r="D60" s="203" t="s">
        <v>62</v>
      </c>
      <c r="E60" s="203" t="s">
        <v>63</v>
      </c>
      <c r="F60" s="203" t="s">
        <v>64</v>
      </c>
      <c r="G60" s="203" t="s">
        <v>65</v>
      </c>
      <c r="H60" s="90" t="s">
        <v>193</v>
      </c>
      <c r="I60" s="205" t="s">
        <v>194</v>
      </c>
      <c r="J60" s="188">
        <v>120000</v>
      </c>
      <c r="K60" s="81">
        <v>0</v>
      </c>
      <c r="L60" s="81">
        <v>0</v>
      </c>
      <c r="M60" s="81">
        <v>0</v>
      </c>
      <c r="N60" s="91">
        <v>13</v>
      </c>
      <c r="O60" s="92">
        <v>0</v>
      </c>
      <c r="P60" s="93">
        <f>N60+O60</f>
        <v>13</v>
      </c>
      <c r="Q60" s="82" t="str">
        <f>IFERROR(P60/M60,"-")</f>
        <v>-</v>
      </c>
      <c r="R60" s="81">
        <v>0</v>
      </c>
      <c r="S60" s="81">
        <v>2</v>
      </c>
      <c r="T60" s="82">
        <f>IFERROR(S60/(O60+P60),"-")</f>
        <v>0.15384615384615</v>
      </c>
      <c r="U60" s="182">
        <f>IFERROR(J60/SUM(P60:P61),"-")</f>
        <v>6666.6666666667</v>
      </c>
      <c r="V60" s="84">
        <v>2</v>
      </c>
      <c r="W60" s="82">
        <f>IF(P60=0,"-",V60/P60)</f>
        <v>0.15384615384615</v>
      </c>
      <c r="X60" s="186">
        <v>21000</v>
      </c>
      <c r="Y60" s="187">
        <f>IFERROR(X60/P60,"-")</f>
        <v>1615.3846153846</v>
      </c>
      <c r="Z60" s="187">
        <f>IFERROR(X60/V60,"-")</f>
        <v>10500</v>
      </c>
      <c r="AA60" s="188">
        <f>SUM(X60:X61)-SUM(J60:J61)</f>
        <v>-99000</v>
      </c>
      <c r="AB60" s="85">
        <f>SUM(X60:X61)/SUM(J60:J61)</f>
        <v>0.175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>
        <v>1</v>
      </c>
      <c r="AN60" s="101">
        <f>IF(P60=0,"",IF(AM60=0,"",(AM60/P60)))</f>
        <v>0.076923076923077</v>
      </c>
      <c r="AO60" s="100"/>
      <c r="AP60" s="102">
        <f>IFERROR(AP60/AM60,"-")</f>
        <v>0</v>
      </c>
      <c r="AQ60" s="103"/>
      <c r="AR60" s="104">
        <f>IFERROR(AQ60/AM60,"-")</f>
        <v>0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0.076923076923077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7</v>
      </c>
      <c r="BO60" s="120">
        <f>IF(P60=0,"",IF(BN60=0,"",(BN60/P60)))</f>
        <v>0.53846153846154</v>
      </c>
      <c r="BP60" s="121">
        <v>1</v>
      </c>
      <c r="BQ60" s="122">
        <f>IFERROR(BP60/BN60,"-")</f>
        <v>0.14285714285714</v>
      </c>
      <c r="BR60" s="123">
        <v>15000</v>
      </c>
      <c r="BS60" s="124">
        <f>IFERROR(BR60/BN60,"-")</f>
        <v>2142.8571428571</v>
      </c>
      <c r="BT60" s="125"/>
      <c r="BU60" s="125"/>
      <c r="BV60" s="125">
        <v>1</v>
      </c>
      <c r="BW60" s="126">
        <v>3</v>
      </c>
      <c r="BX60" s="127">
        <f>IF(P60=0,"",IF(BW60=0,"",(BW60/P60)))</f>
        <v>0.23076923076923</v>
      </c>
      <c r="BY60" s="128">
        <v>1</v>
      </c>
      <c r="BZ60" s="129">
        <f>IFERROR(BY60/BW60,"-")</f>
        <v>0.33333333333333</v>
      </c>
      <c r="CA60" s="130">
        <v>6000</v>
      </c>
      <c r="CB60" s="131">
        <f>IFERROR(CA60/BW60,"-")</f>
        <v>2000</v>
      </c>
      <c r="CC60" s="132"/>
      <c r="CD60" s="132">
        <v>1</v>
      </c>
      <c r="CE60" s="132"/>
      <c r="CF60" s="133">
        <v>1</v>
      </c>
      <c r="CG60" s="134">
        <f>IF(P60=0,"",IF(CF60=0,"",(CF60/P60)))</f>
        <v>0.076923076923077</v>
      </c>
      <c r="CH60" s="135"/>
      <c r="CI60" s="136">
        <f>IFERROR(CH60/CF60,"-")</f>
        <v>0</v>
      </c>
      <c r="CJ60" s="137"/>
      <c r="CK60" s="138">
        <f>IFERROR(CJ60/CF60,"-")</f>
        <v>0</v>
      </c>
      <c r="CL60" s="139"/>
      <c r="CM60" s="139"/>
      <c r="CN60" s="139"/>
      <c r="CO60" s="140">
        <v>2</v>
      </c>
      <c r="CP60" s="141">
        <v>21000</v>
      </c>
      <c r="CQ60" s="141">
        <v>15000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195</v>
      </c>
      <c r="C61" s="203"/>
      <c r="D61" s="203" t="s">
        <v>62</v>
      </c>
      <c r="E61" s="203" t="s">
        <v>63</v>
      </c>
      <c r="F61" s="203" t="s">
        <v>76</v>
      </c>
      <c r="G61" s="203"/>
      <c r="H61" s="90"/>
      <c r="I61" s="90"/>
      <c r="J61" s="188"/>
      <c r="K61" s="81">
        <v>19</v>
      </c>
      <c r="L61" s="81">
        <v>12</v>
      </c>
      <c r="M61" s="81">
        <v>16</v>
      </c>
      <c r="N61" s="91">
        <v>5</v>
      </c>
      <c r="O61" s="92">
        <v>0</v>
      </c>
      <c r="P61" s="93">
        <f>N61+O61</f>
        <v>5</v>
      </c>
      <c r="Q61" s="82">
        <f>IFERROR(P61/M61,"-")</f>
        <v>0.3125</v>
      </c>
      <c r="R61" s="81">
        <v>0</v>
      </c>
      <c r="S61" s="81">
        <v>1</v>
      </c>
      <c r="T61" s="82">
        <f>IFERROR(S61/(O61+P61),"-")</f>
        <v>0.2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0.2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2</v>
      </c>
      <c r="BX61" s="127">
        <f>IF(P61=0,"",IF(BW61=0,"",(BW61/P61)))</f>
        <v>0.4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>
        <v>2</v>
      </c>
      <c r="CG61" s="134">
        <f>IF(P61=0,"",IF(CF61=0,"",(CF61/P61)))</f>
        <v>0.4</v>
      </c>
      <c r="CH61" s="135"/>
      <c r="CI61" s="136">
        <f>IFERROR(CH61/CF61,"-")</f>
        <v>0</v>
      </c>
      <c r="CJ61" s="137"/>
      <c r="CK61" s="138">
        <f>IFERROR(CJ61/CF61,"-")</f>
        <v>0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0.44166666666667</v>
      </c>
      <c r="B62" s="203" t="s">
        <v>196</v>
      </c>
      <c r="C62" s="203"/>
      <c r="D62" s="203" t="s">
        <v>85</v>
      </c>
      <c r="E62" s="203" t="s">
        <v>127</v>
      </c>
      <c r="F62" s="203" t="s">
        <v>64</v>
      </c>
      <c r="G62" s="203" t="s">
        <v>65</v>
      </c>
      <c r="H62" s="90" t="s">
        <v>193</v>
      </c>
      <c r="I62" s="205" t="s">
        <v>197</v>
      </c>
      <c r="J62" s="188">
        <v>120000</v>
      </c>
      <c r="K62" s="81">
        <v>0</v>
      </c>
      <c r="L62" s="81">
        <v>0</v>
      </c>
      <c r="M62" s="81">
        <v>0</v>
      </c>
      <c r="N62" s="91">
        <v>9</v>
      </c>
      <c r="O62" s="92">
        <v>0</v>
      </c>
      <c r="P62" s="93">
        <f>N62+O62</f>
        <v>9</v>
      </c>
      <c r="Q62" s="82" t="str">
        <f>IFERROR(P62/M62,"-")</f>
        <v>-</v>
      </c>
      <c r="R62" s="81">
        <v>1</v>
      </c>
      <c r="S62" s="81">
        <v>1</v>
      </c>
      <c r="T62" s="82">
        <f>IFERROR(S62/(O62+P62),"-")</f>
        <v>0.11111111111111</v>
      </c>
      <c r="U62" s="182">
        <f>IFERROR(J62/SUM(P62:P63),"-")</f>
        <v>9230.7692307692</v>
      </c>
      <c r="V62" s="84">
        <v>2</v>
      </c>
      <c r="W62" s="82">
        <f>IF(P62=0,"-",V62/P62)</f>
        <v>0.22222222222222</v>
      </c>
      <c r="X62" s="186">
        <v>53000</v>
      </c>
      <c r="Y62" s="187">
        <f>IFERROR(X62/P62,"-")</f>
        <v>5888.8888888889</v>
      </c>
      <c r="Z62" s="187">
        <f>IFERROR(X62/V62,"-")</f>
        <v>26500</v>
      </c>
      <c r="AA62" s="188">
        <f>SUM(X62:X63)-SUM(J62:J63)</f>
        <v>-67000</v>
      </c>
      <c r="AB62" s="85">
        <f>SUM(X62:X63)/SUM(J62:J63)</f>
        <v>0.44166666666667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0.11111111111111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3</v>
      </c>
      <c r="BO62" s="120">
        <f>IF(P62=0,"",IF(BN62=0,"",(BN62/P62)))</f>
        <v>0.33333333333333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4</v>
      </c>
      <c r="BX62" s="127">
        <f>IF(P62=0,"",IF(BW62=0,"",(BW62/P62)))</f>
        <v>0.44444444444444</v>
      </c>
      <c r="BY62" s="128">
        <v>2</v>
      </c>
      <c r="BZ62" s="129">
        <f>IFERROR(BY62/BW62,"-")</f>
        <v>0.5</v>
      </c>
      <c r="CA62" s="130">
        <v>53000</v>
      </c>
      <c r="CB62" s="131">
        <f>IFERROR(CA62/BW62,"-")</f>
        <v>13250</v>
      </c>
      <c r="CC62" s="132"/>
      <c r="CD62" s="132"/>
      <c r="CE62" s="132">
        <v>2</v>
      </c>
      <c r="CF62" s="133">
        <v>1</v>
      </c>
      <c r="CG62" s="134">
        <f>IF(P62=0,"",IF(CF62=0,"",(CF62/P62)))</f>
        <v>0.11111111111111</v>
      </c>
      <c r="CH62" s="135"/>
      <c r="CI62" s="136">
        <f>IFERROR(CH62/CF62,"-")</f>
        <v>0</v>
      </c>
      <c r="CJ62" s="137"/>
      <c r="CK62" s="138">
        <f>IFERROR(CJ62/CF62,"-")</f>
        <v>0</v>
      </c>
      <c r="CL62" s="139"/>
      <c r="CM62" s="139"/>
      <c r="CN62" s="139"/>
      <c r="CO62" s="140">
        <v>2</v>
      </c>
      <c r="CP62" s="141">
        <v>53000</v>
      </c>
      <c r="CQ62" s="141">
        <v>33000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198</v>
      </c>
      <c r="C63" s="203"/>
      <c r="D63" s="203" t="s">
        <v>85</v>
      </c>
      <c r="E63" s="203" t="s">
        <v>127</v>
      </c>
      <c r="F63" s="203" t="s">
        <v>76</v>
      </c>
      <c r="G63" s="203"/>
      <c r="H63" s="90"/>
      <c r="I63" s="90"/>
      <c r="J63" s="188"/>
      <c r="K63" s="81">
        <v>27</v>
      </c>
      <c r="L63" s="81">
        <v>13</v>
      </c>
      <c r="M63" s="81">
        <v>6</v>
      </c>
      <c r="N63" s="91">
        <v>4</v>
      </c>
      <c r="O63" s="92">
        <v>0</v>
      </c>
      <c r="P63" s="93">
        <f>N63+O63</f>
        <v>4</v>
      </c>
      <c r="Q63" s="82">
        <f>IFERROR(P63/M63,"-")</f>
        <v>0.66666666666667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0.25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2</v>
      </c>
      <c r="BX63" s="127">
        <f>IF(P63=0,"",IF(BW63=0,"",(BW63/P63)))</f>
        <v>0.5</v>
      </c>
      <c r="BY63" s="128">
        <v>1</v>
      </c>
      <c r="BZ63" s="129">
        <f>IFERROR(BY63/BW63,"-")</f>
        <v>0.5</v>
      </c>
      <c r="CA63" s="130">
        <v>3000</v>
      </c>
      <c r="CB63" s="131">
        <f>IFERROR(CA63/BW63,"-")</f>
        <v>1500</v>
      </c>
      <c r="CC63" s="132">
        <v>1</v>
      </c>
      <c r="CD63" s="132"/>
      <c r="CE63" s="132"/>
      <c r="CF63" s="133">
        <v>1</v>
      </c>
      <c r="CG63" s="134">
        <f>IF(P63=0,"",IF(CF63=0,"",(CF63/P63)))</f>
        <v>0.25</v>
      </c>
      <c r="CH63" s="135"/>
      <c r="CI63" s="136">
        <f>IFERROR(CH63/CF63,"-")</f>
        <v>0</v>
      </c>
      <c r="CJ63" s="137"/>
      <c r="CK63" s="138">
        <f>IFERROR(CJ63/CF63,"-")</f>
        <v>0</v>
      </c>
      <c r="CL63" s="139"/>
      <c r="CM63" s="139"/>
      <c r="CN63" s="139"/>
      <c r="CO63" s="140">
        <v>0</v>
      </c>
      <c r="CP63" s="141">
        <v>0</v>
      </c>
      <c r="CQ63" s="141">
        <v>3000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2.42</v>
      </c>
      <c r="B64" s="203" t="s">
        <v>199</v>
      </c>
      <c r="C64" s="203"/>
      <c r="D64" s="203" t="s">
        <v>85</v>
      </c>
      <c r="E64" s="203" t="s">
        <v>127</v>
      </c>
      <c r="F64" s="203" t="s">
        <v>64</v>
      </c>
      <c r="G64" s="203" t="s">
        <v>97</v>
      </c>
      <c r="H64" s="90" t="s">
        <v>200</v>
      </c>
      <c r="I64" s="204" t="s">
        <v>201</v>
      </c>
      <c r="J64" s="188">
        <v>150000</v>
      </c>
      <c r="K64" s="81">
        <v>0</v>
      </c>
      <c r="L64" s="81">
        <v>0</v>
      </c>
      <c r="M64" s="81">
        <v>0</v>
      </c>
      <c r="N64" s="91">
        <v>14</v>
      </c>
      <c r="O64" s="92">
        <v>0</v>
      </c>
      <c r="P64" s="93">
        <f>N64+O64</f>
        <v>14</v>
      </c>
      <c r="Q64" s="82" t="str">
        <f>IFERROR(P64/M64,"-")</f>
        <v>-</v>
      </c>
      <c r="R64" s="81">
        <v>1</v>
      </c>
      <c r="S64" s="81">
        <v>1</v>
      </c>
      <c r="T64" s="82">
        <f>IFERROR(S64/(O64+P64),"-")</f>
        <v>0.071428571428571</v>
      </c>
      <c r="U64" s="182">
        <f>IFERROR(J64/SUM(P64:P65),"-")</f>
        <v>9375</v>
      </c>
      <c r="V64" s="84">
        <v>2</v>
      </c>
      <c r="W64" s="82">
        <f>IF(P64=0,"-",V64/P64)</f>
        <v>0.14285714285714</v>
      </c>
      <c r="X64" s="186">
        <v>353000</v>
      </c>
      <c r="Y64" s="187">
        <f>IFERROR(X64/P64,"-")</f>
        <v>25214.285714286</v>
      </c>
      <c r="Z64" s="187">
        <f>IFERROR(X64/V64,"-")</f>
        <v>176500</v>
      </c>
      <c r="AA64" s="188">
        <f>SUM(X64:X65)-SUM(J64:J65)</f>
        <v>213000</v>
      </c>
      <c r="AB64" s="85">
        <f>SUM(X64:X65)/SUM(J64:J65)</f>
        <v>2.42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0.071428571428571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6</v>
      </c>
      <c r="BO64" s="120">
        <f>IF(P64=0,"",IF(BN64=0,"",(BN64/P64)))</f>
        <v>0.42857142857143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6</v>
      </c>
      <c r="BX64" s="127">
        <f>IF(P64=0,"",IF(BW64=0,"",(BW64/P64)))</f>
        <v>0.42857142857143</v>
      </c>
      <c r="BY64" s="128">
        <v>2</v>
      </c>
      <c r="BZ64" s="129">
        <f>IFERROR(BY64/BW64,"-")</f>
        <v>0.33333333333333</v>
      </c>
      <c r="CA64" s="130">
        <v>353000</v>
      </c>
      <c r="CB64" s="131">
        <f>IFERROR(CA64/BW64,"-")</f>
        <v>58833.333333333</v>
      </c>
      <c r="CC64" s="132"/>
      <c r="CD64" s="132">
        <v>1</v>
      </c>
      <c r="CE64" s="132">
        <v>1</v>
      </c>
      <c r="CF64" s="133">
        <v>1</v>
      </c>
      <c r="CG64" s="134">
        <f>IF(P64=0,"",IF(CF64=0,"",(CF64/P64)))</f>
        <v>0.071428571428571</v>
      </c>
      <c r="CH64" s="135"/>
      <c r="CI64" s="136">
        <f>IFERROR(CH64/CF64,"-")</f>
        <v>0</v>
      </c>
      <c r="CJ64" s="137"/>
      <c r="CK64" s="138">
        <f>IFERROR(CJ64/CF64,"-")</f>
        <v>0</v>
      </c>
      <c r="CL64" s="139"/>
      <c r="CM64" s="139"/>
      <c r="CN64" s="139"/>
      <c r="CO64" s="140">
        <v>2</v>
      </c>
      <c r="CP64" s="141">
        <v>353000</v>
      </c>
      <c r="CQ64" s="141">
        <v>343000</v>
      </c>
      <c r="CR64" s="141"/>
      <c r="CS64" s="142" t="str">
        <f>IF(AND(CQ64=0,CR64=0),"",IF(AND(CQ64&lt;=100000,CR64&lt;=100000),"",IF(CQ64/CP64&gt;0.7,"男高",IF(CR64/CP64&gt;0.7,"女高",""))))</f>
        <v>男高</v>
      </c>
    </row>
    <row r="65" spans="1:98">
      <c r="A65" s="80"/>
      <c r="B65" s="203" t="s">
        <v>202</v>
      </c>
      <c r="C65" s="203"/>
      <c r="D65" s="203" t="s">
        <v>85</v>
      </c>
      <c r="E65" s="203" t="s">
        <v>127</v>
      </c>
      <c r="F65" s="203" t="s">
        <v>76</v>
      </c>
      <c r="G65" s="203"/>
      <c r="H65" s="90"/>
      <c r="I65" s="90"/>
      <c r="J65" s="188"/>
      <c r="K65" s="81">
        <v>15</v>
      </c>
      <c r="L65" s="81">
        <v>12</v>
      </c>
      <c r="M65" s="81">
        <v>8</v>
      </c>
      <c r="N65" s="91">
        <v>2</v>
      </c>
      <c r="O65" s="92">
        <v>0</v>
      </c>
      <c r="P65" s="93">
        <f>N65+O65</f>
        <v>2</v>
      </c>
      <c r="Q65" s="82">
        <f>IFERROR(P65/M65,"-")</f>
        <v>0.25</v>
      </c>
      <c r="R65" s="81">
        <v>0</v>
      </c>
      <c r="S65" s="81">
        <v>1</v>
      </c>
      <c r="T65" s="82">
        <f>IFERROR(S65/(O65+P65),"-")</f>
        <v>0.5</v>
      </c>
      <c r="U65" s="182"/>
      <c r="V65" s="84">
        <v>1</v>
      </c>
      <c r="W65" s="82">
        <f>IF(P65=0,"-",V65/P65)</f>
        <v>0.5</v>
      </c>
      <c r="X65" s="186">
        <v>10000</v>
      </c>
      <c r="Y65" s="187">
        <f>IFERROR(X65/P65,"-")</f>
        <v>5000</v>
      </c>
      <c r="Z65" s="187">
        <f>IFERROR(X65/V65,"-")</f>
        <v>10000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2</v>
      </c>
      <c r="BX65" s="127">
        <f>IF(P65=0,"",IF(BW65=0,"",(BW65/P65)))</f>
        <v>1</v>
      </c>
      <c r="BY65" s="128">
        <v>1</v>
      </c>
      <c r="BZ65" s="129">
        <f>IFERROR(BY65/BW65,"-")</f>
        <v>0.5</v>
      </c>
      <c r="CA65" s="130">
        <v>10000</v>
      </c>
      <c r="CB65" s="131">
        <f>IFERROR(CA65/BW65,"-")</f>
        <v>5000</v>
      </c>
      <c r="CC65" s="132"/>
      <c r="CD65" s="132">
        <v>1</v>
      </c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10000</v>
      </c>
      <c r="CQ65" s="141">
        <v>10000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0.2</v>
      </c>
      <c r="B66" s="203" t="s">
        <v>203</v>
      </c>
      <c r="C66" s="203"/>
      <c r="D66" s="203" t="s">
        <v>85</v>
      </c>
      <c r="E66" s="203" t="s">
        <v>127</v>
      </c>
      <c r="F66" s="203" t="s">
        <v>64</v>
      </c>
      <c r="G66" s="203" t="s">
        <v>112</v>
      </c>
      <c r="H66" s="90" t="s">
        <v>200</v>
      </c>
      <c r="I66" s="90" t="s">
        <v>204</v>
      </c>
      <c r="J66" s="188">
        <v>150000</v>
      </c>
      <c r="K66" s="81">
        <v>0</v>
      </c>
      <c r="L66" s="81">
        <v>0</v>
      </c>
      <c r="M66" s="81">
        <v>0</v>
      </c>
      <c r="N66" s="91">
        <v>4</v>
      </c>
      <c r="O66" s="92">
        <v>0</v>
      </c>
      <c r="P66" s="93">
        <f>N66+O66</f>
        <v>4</v>
      </c>
      <c r="Q66" s="82" t="str">
        <f>IFERROR(P66/M66,"-")</f>
        <v>-</v>
      </c>
      <c r="R66" s="81">
        <v>0</v>
      </c>
      <c r="S66" s="81">
        <v>1</v>
      </c>
      <c r="T66" s="82">
        <f>IFERROR(S66/(O66+P66),"-")</f>
        <v>0.25</v>
      </c>
      <c r="U66" s="182">
        <f>IFERROR(J66/SUM(P66:P67),"-")</f>
        <v>30000</v>
      </c>
      <c r="V66" s="84">
        <v>2</v>
      </c>
      <c r="W66" s="82">
        <f>IF(P66=0,"-",V66/P66)</f>
        <v>0.5</v>
      </c>
      <c r="X66" s="186">
        <v>30000</v>
      </c>
      <c r="Y66" s="187">
        <f>IFERROR(X66/P66,"-")</f>
        <v>7500</v>
      </c>
      <c r="Z66" s="187">
        <f>IFERROR(X66/V66,"-")</f>
        <v>15000</v>
      </c>
      <c r="AA66" s="188">
        <f>SUM(X66:X67)-SUM(J66:J67)</f>
        <v>-120000</v>
      </c>
      <c r="AB66" s="85">
        <f>SUM(X66:X67)/SUM(J66:J67)</f>
        <v>0.2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>
        <v>1</v>
      </c>
      <c r="AN66" s="101">
        <f>IF(P66=0,"",IF(AM66=0,"",(AM66/P66)))</f>
        <v>0.25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2</v>
      </c>
      <c r="BX66" s="127">
        <f>IF(P66=0,"",IF(BW66=0,"",(BW66/P66)))</f>
        <v>0.5</v>
      </c>
      <c r="BY66" s="128">
        <v>2</v>
      </c>
      <c r="BZ66" s="129">
        <f>IFERROR(BY66/BW66,"-")</f>
        <v>1</v>
      </c>
      <c r="CA66" s="130">
        <v>30000</v>
      </c>
      <c r="CB66" s="131">
        <f>IFERROR(CA66/BW66,"-")</f>
        <v>15000</v>
      </c>
      <c r="CC66" s="132">
        <v>1</v>
      </c>
      <c r="CD66" s="132"/>
      <c r="CE66" s="132">
        <v>1</v>
      </c>
      <c r="CF66" s="133">
        <v>1</v>
      </c>
      <c r="CG66" s="134">
        <f>IF(P66=0,"",IF(CF66=0,"",(CF66/P66)))</f>
        <v>0.25</v>
      </c>
      <c r="CH66" s="135"/>
      <c r="CI66" s="136">
        <f>IFERROR(CH66/CF66,"-")</f>
        <v>0</v>
      </c>
      <c r="CJ66" s="137"/>
      <c r="CK66" s="138">
        <f>IFERROR(CJ66/CF66,"-")</f>
        <v>0</v>
      </c>
      <c r="CL66" s="139"/>
      <c r="CM66" s="139"/>
      <c r="CN66" s="139"/>
      <c r="CO66" s="140">
        <v>2</v>
      </c>
      <c r="CP66" s="141">
        <v>30000</v>
      </c>
      <c r="CQ66" s="141">
        <v>25000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205</v>
      </c>
      <c r="C67" s="203"/>
      <c r="D67" s="203" t="s">
        <v>85</v>
      </c>
      <c r="E67" s="203" t="s">
        <v>127</v>
      </c>
      <c r="F67" s="203" t="s">
        <v>76</v>
      </c>
      <c r="G67" s="203"/>
      <c r="H67" s="90"/>
      <c r="I67" s="90"/>
      <c r="J67" s="188"/>
      <c r="K67" s="81">
        <v>13</v>
      </c>
      <c r="L67" s="81">
        <v>11</v>
      </c>
      <c r="M67" s="81">
        <v>2</v>
      </c>
      <c r="N67" s="91">
        <v>1</v>
      </c>
      <c r="O67" s="92">
        <v>0</v>
      </c>
      <c r="P67" s="93">
        <f>N67+O67</f>
        <v>1</v>
      </c>
      <c r="Q67" s="82">
        <f>IFERROR(P67/M67,"-")</f>
        <v>0.5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>
        <v>1</v>
      </c>
      <c r="CG67" s="134">
        <f>IF(P67=0,"",IF(CF67=0,"",(CF67/P67)))</f>
        <v>1</v>
      </c>
      <c r="CH67" s="135"/>
      <c r="CI67" s="136">
        <f>IFERROR(CH67/CF67,"-")</f>
        <v>0</v>
      </c>
      <c r="CJ67" s="137"/>
      <c r="CK67" s="138">
        <f>IFERROR(CJ67/CF67,"-")</f>
        <v>0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0.15384615384615</v>
      </c>
      <c r="B68" s="203" t="s">
        <v>206</v>
      </c>
      <c r="C68" s="203"/>
      <c r="D68" s="203" t="s">
        <v>62</v>
      </c>
      <c r="E68" s="203" t="s">
        <v>63</v>
      </c>
      <c r="F68" s="203" t="s">
        <v>64</v>
      </c>
      <c r="G68" s="203" t="s">
        <v>136</v>
      </c>
      <c r="H68" s="90" t="s">
        <v>193</v>
      </c>
      <c r="I68" s="204" t="s">
        <v>201</v>
      </c>
      <c r="J68" s="188">
        <v>130000</v>
      </c>
      <c r="K68" s="81">
        <v>0</v>
      </c>
      <c r="L68" s="81">
        <v>0</v>
      </c>
      <c r="M68" s="81">
        <v>0</v>
      </c>
      <c r="N68" s="91">
        <v>15</v>
      </c>
      <c r="O68" s="92">
        <v>0</v>
      </c>
      <c r="P68" s="93">
        <f>N68+O68</f>
        <v>15</v>
      </c>
      <c r="Q68" s="82" t="str">
        <f>IFERROR(P68/M68,"-")</f>
        <v>-</v>
      </c>
      <c r="R68" s="81">
        <v>0</v>
      </c>
      <c r="S68" s="81">
        <v>5</v>
      </c>
      <c r="T68" s="82">
        <f>IFERROR(S68/(O68+P68),"-")</f>
        <v>0.33333333333333</v>
      </c>
      <c r="U68" s="182">
        <f>IFERROR(J68/SUM(P68:P69),"-")</f>
        <v>8125</v>
      </c>
      <c r="V68" s="84">
        <v>2</v>
      </c>
      <c r="W68" s="82">
        <f>IF(P68=0,"-",V68/P68)</f>
        <v>0.13333333333333</v>
      </c>
      <c r="X68" s="186">
        <v>20000</v>
      </c>
      <c r="Y68" s="187">
        <f>IFERROR(X68/P68,"-")</f>
        <v>1333.3333333333</v>
      </c>
      <c r="Z68" s="187">
        <f>IFERROR(X68/V68,"-")</f>
        <v>10000</v>
      </c>
      <c r="AA68" s="188">
        <f>SUM(X68:X69)-SUM(J68:J69)</f>
        <v>-110000</v>
      </c>
      <c r="AB68" s="85">
        <f>SUM(X68:X69)/SUM(J68:J69)</f>
        <v>0.15384615384615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>
        <v>1</v>
      </c>
      <c r="AN68" s="101">
        <f>IF(P68=0,"",IF(AM68=0,"",(AM68/P68)))</f>
        <v>0.066666666666667</v>
      </c>
      <c r="AO68" s="100"/>
      <c r="AP68" s="102">
        <f>IFERROR(AP68/AM68,"-")</f>
        <v>0</v>
      </c>
      <c r="AQ68" s="103"/>
      <c r="AR68" s="104">
        <f>IFERROR(AQ68/AM68,"-")</f>
        <v>0</v>
      </c>
      <c r="AS68" s="105"/>
      <c r="AT68" s="105"/>
      <c r="AU68" s="105"/>
      <c r="AV68" s="106">
        <v>1</v>
      </c>
      <c r="AW68" s="107">
        <f>IF(P68=0,"",IF(AV68=0,"",(AV68/P68)))</f>
        <v>0.066666666666667</v>
      </c>
      <c r="AX68" s="106"/>
      <c r="AY68" s="108">
        <f>IFERROR(AX68/AV68,"-")</f>
        <v>0</v>
      </c>
      <c r="AZ68" s="109"/>
      <c r="BA68" s="110">
        <f>IFERROR(AZ68/AV68,"-")</f>
        <v>0</v>
      </c>
      <c r="BB68" s="111"/>
      <c r="BC68" s="111"/>
      <c r="BD68" s="111"/>
      <c r="BE68" s="112">
        <v>2</v>
      </c>
      <c r="BF68" s="113">
        <f>IF(P68=0,"",IF(BE68=0,"",(BE68/P68)))</f>
        <v>0.13333333333333</v>
      </c>
      <c r="BG68" s="112">
        <v>1</v>
      </c>
      <c r="BH68" s="114">
        <f>IFERROR(BG68/BE68,"-")</f>
        <v>0.5</v>
      </c>
      <c r="BI68" s="115">
        <v>5000</v>
      </c>
      <c r="BJ68" s="116">
        <f>IFERROR(BI68/BE68,"-")</f>
        <v>2500</v>
      </c>
      <c r="BK68" s="117">
        <v>1</v>
      </c>
      <c r="BL68" s="117"/>
      <c r="BM68" s="117"/>
      <c r="BN68" s="119">
        <v>4</v>
      </c>
      <c r="BO68" s="120">
        <f>IF(P68=0,"",IF(BN68=0,"",(BN68/P68)))</f>
        <v>0.26666666666667</v>
      </c>
      <c r="BP68" s="121">
        <v>1</v>
      </c>
      <c r="BQ68" s="122">
        <f>IFERROR(BP68/BN68,"-")</f>
        <v>0.25</v>
      </c>
      <c r="BR68" s="123">
        <v>15000</v>
      </c>
      <c r="BS68" s="124">
        <f>IFERROR(BR68/BN68,"-")</f>
        <v>3750</v>
      </c>
      <c r="BT68" s="125"/>
      <c r="BU68" s="125">
        <v>1</v>
      </c>
      <c r="BV68" s="125"/>
      <c r="BW68" s="126">
        <v>5</v>
      </c>
      <c r="BX68" s="127">
        <f>IF(P68=0,"",IF(BW68=0,"",(BW68/P68)))</f>
        <v>0.33333333333333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>
        <v>2</v>
      </c>
      <c r="CG68" s="134">
        <f>IF(P68=0,"",IF(CF68=0,"",(CF68/P68)))</f>
        <v>0.13333333333333</v>
      </c>
      <c r="CH68" s="135"/>
      <c r="CI68" s="136">
        <f>IFERROR(CH68/CF68,"-")</f>
        <v>0</v>
      </c>
      <c r="CJ68" s="137"/>
      <c r="CK68" s="138">
        <f>IFERROR(CJ68/CF68,"-")</f>
        <v>0</v>
      </c>
      <c r="CL68" s="139"/>
      <c r="CM68" s="139"/>
      <c r="CN68" s="139"/>
      <c r="CO68" s="140">
        <v>2</v>
      </c>
      <c r="CP68" s="141">
        <v>20000</v>
      </c>
      <c r="CQ68" s="141">
        <v>15000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207</v>
      </c>
      <c r="C69" s="203"/>
      <c r="D69" s="203" t="s">
        <v>62</v>
      </c>
      <c r="E69" s="203" t="s">
        <v>63</v>
      </c>
      <c r="F69" s="203" t="s">
        <v>76</v>
      </c>
      <c r="G69" s="203"/>
      <c r="H69" s="90"/>
      <c r="I69" s="90"/>
      <c r="J69" s="188"/>
      <c r="K69" s="81">
        <v>55</v>
      </c>
      <c r="L69" s="81">
        <v>16</v>
      </c>
      <c r="M69" s="81">
        <v>15</v>
      </c>
      <c r="N69" s="91">
        <v>1</v>
      </c>
      <c r="O69" s="92">
        <v>0</v>
      </c>
      <c r="P69" s="93">
        <f>N69+O69</f>
        <v>1</v>
      </c>
      <c r="Q69" s="82">
        <f>IFERROR(P69/M69,"-")</f>
        <v>0.066666666666667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1</v>
      </c>
      <c r="AW69" s="107">
        <f>IF(P69=0,"",IF(AV69=0,"",(AV69/P69)))</f>
        <v>1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0.069230769230769</v>
      </c>
      <c r="B70" s="203" t="s">
        <v>208</v>
      </c>
      <c r="C70" s="203"/>
      <c r="D70" s="203" t="s">
        <v>85</v>
      </c>
      <c r="E70" s="203" t="s">
        <v>209</v>
      </c>
      <c r="F70" s="203" t="s">
        <v>64</v>
      </c>
      <c r="G70" s="203" t="s">
        <v>136</v>
      </c>
      <c r="H70" s="90" t="s">
        <v>193</v>
      </c>
      <c r="I70" s="204" t="s">
        <v>210</v>
      </c>
      <c r="J70" s="188">
        <v>130000</v>
      </c>
      <c r="K70" s="81">
        <v>0</v>
      </c>
      <c r="L70" s="81">
        <v>0</v>
      </c>
      <c r="M70" s="81">
        <v>0</v>
      </c>
      <c r="N70" s="91">
        <v>12</v>
      </c>
      <c r="O70" s="92">
        <v>0</v>
      </c>
      <c r="P70" s="93">
        <f>N70+O70</f>
        <v>12</v>
      </c>
      <c r="Q70" s="82" t="str">
        <f>IFERROR(P70/M70,"-")</f>
        <v>-</v>
      </c>
      <c r="R70" s="81">
        <v>0</v>
      </c>
      <c r="S70" s="81">
        <v>0</v>
      </c>
      <c r="T70" s="82">
        <f>IFERROR(S70/(O70+P70),"-")</f>
        <v>0</v>
      </c>
      <c r="U70" s="182">
        <f>IFERROR(J70/SUM(P70:P71),"-")</f>
        <v>10000</v>
      </c>
      <c r="V70" s="84">
        <v>2</v>
      </c>
      <c r="W70" s="82">
        <f>IF(P70=0,"-",V70/P70)</f>
        <v>0.16666666666667</v>
      </c>
      <c r="X70" s="186">
        <v>9000</v>
      </c>
      <c r="Y70" s="187">
        <f>IFERROR(X70/P70,"-")</f>
        <v>750</v>
      </c>
      <c r="Z70" s="187">
        <f>IFERROR(X70/V70,"-")</f>
        <v>4500</v>
      </c>
      <c r="AA70" s="188">
        <f>SUM(X70:X71)-SUM(J70:J71)</f>
        <v>-121000</v>
      </c>
      <c r="AB70" s="85">
        <f>SUM(X70:X71)/SUM(J70:J71)</f>
        <v>0.069230769230769</v>
      </c>
      <c r="AC70" s="79"/>
      <c r="AD70" s="94">
        <v>1</v>
      </c>
      <c r="AE70" s="95">
        <f>IF(P70=0,"",IF(AD70=0,"",(AD70/P70)))</f>
        <v>0.083333333333333</v>
      </c>
      <c r="AF70" s="94"/>
      <c r="AG70" s="96">
        <f>IFERROR(AF70/AD70,"-")</f>
        <v>0</v>
      </c>
      <c r="AH70" s="97"/>
      <c r="AI70" s="98">
        <f>IFERROR(AH70/AD70,"-")</f>
        <v>0</v>
      </c>
      <c r="AJ70" s="99"/>
      <c r="AK70" s="99"/>
      <c r="AL70" s="99"/>
      <c r="AM70" s="100">
        <v>2</v>
      </c>
      <c r="AN70" s="101">
        <f>IF(P70=0,"",IF(AM70=0,"",(AM70/P70)))</f>
        <v>0.16666666666667</v>
      </c>
      <c r="AO70" s="100"/>
      <c r="AP70" s="102">
        <f>IFERROR(AP70/AM70,"-")</f>
        <v>0</v>
      </c>
      <c r="AQ70" s="103"/>
      <c r="AR70" s="104">
        <f>IFERROR(AQ70/AM70,"-")</f>
        <v>0</v>
      </c>
      <c r="AS70" s="105"/>
      <c r="AT70" s="105"/>
      <c r="AU70" s="105"/>
      <c r="AV70" s="106">
        <v>1</v>
      </c>
      <c r="AW70" s="107">
        <f>IF(P70=0,"",IF(AV70=0,"",(AV70/P70)))</f>
        <v>0.083333333333333</v>
      </c>
      <c r="AX70" s="106"/>
      <c r="AY70" s="108">
        <f>IFERROR(AX70/AV70,"-")</f>
        <v>0</v>
      </c>
      <c r="AZ70" s="109"/>
      <c r="BA70" s="110">
        <f>IFERROR(AZ70/AV70,"-")</f>
        <v>0</v>
      </c>
      <c r="BB70" s="111"/>
      <c r="BC70" s="111"/>
      <c r="BD70" s="111"/>
      <c r="BE70" s="112">
        <v>1</v>
      </c>
      <c r="BF70" s="113">
        <f>IF(P70=0,"",IF(BE70=0,"",(BE70/P70)))</f>
        <v>0.083333333333333</v>
      </c>
      <c r="BG70" s="112">
        <v>1</v>
      </c>
      <c r="BH70" s="114">
        <f>IFERROR(BG70/BE70,"-")</f>
        <v>1</v>
      </c>
      <c r="BI70" s="115">
        <v>3000</v>
      </c>
      <c r="BJ70" s="116">
        <f>IFERROR(BI70/BE70,"-")</f>
        <v>3000</v>
      </c>
      <c r="BK70" s="117">
        <v>1</v>
      </c>
      <c r="BL70" s="117"/>
      <c r="BM70" s="117"/>
      <c r="BN70" s="119">
        <v>3</v>
      </c>
      <c r="BO70" s="120">
        <f>IF(P70=0,"",IF(BN70=0,"",(BN70/P70)))</f>
        <v>0.25</v>
      </c>
      <c r="BP70" s="121">
        <v>1</v>
      </c>
      <c r="BQ70" s="122">
        <f>IFERROR(BP70/BN70,"-")</f>
        <v>0.33333333333333</v>
      </c>
      <c r="BR70" s="123">
        <v>6000</v>
      </c>
      <c r="BS70" s="124">
        <f>IFERROR(BR70/BN70,"-")</f>
        <v>2000</v>
      </c>
      <c r="BT70" s="125"/>
      <c r="BU70" s="125">
        <v>1</v>
      </c>
      <c r="BV70" s="125"/>
      <c r="BW70" s="126">
        <v>3</v>
      </c>
      <c r="BX70" s="127">
        <f>IF(P70=0,"",IF(BW70=0,"",(BW70/P70)))</f>
        <v>0.25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>
        <v>1</v>
      </c>
      <c r="CG70" s="134">
        <f>IF(P70=0,"",IF(CF70=0,"",(CF70/P70)))</f>
        <v>0.083333333333333</v>
      </c>
      <c r="CH70" s="135"/>
      <c r="CI70" s="136">
        <f>IFERROR(CH70/CF70,"-")</f>
        <v>0</v>
      </c>
      <c r="CJ70" s="137"/>
      <c r="CK70" s="138">
        <f>IFERROR(CJ70/CF70,"-")</f>
        <v>0</v>
      </c>
      <c r="CL70" s="139"/>
      <c r="CM70" s="139"/>
      <c r="CN70" s="139"/>
      <c r="CO70" s="140">
        <v>2</v>
      </c>
      <c r="CP70" s="141">
        <v>9000</v>
      </c>
      <c r="CQ70" s="141">
        <v>6000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211</v>
      </c>
      <c r="C71" s="203"/>
      <c r="D71" s="203" t="s">
        <v>85</v>
      </c>
      <c r="E71" s="203" t="s">
        <v>209</v>
      </c>
      <c r="F71" s="203" t="s">
        <v>76</v>
      </c>
      <c r="G71" s="203"/>
      <c r="H71" s="90"/>
      <c r="I71" s="90"/>
      <c r="J71" s="188"/>
      <c r="K71" s="81">
        <v>5</v>
      </c>
      <c r="L71" s="81">
        <v>5</v>
      </c>
      <c r="M71" s="81">
        <v>0</v>
      </c>
      <c r="N71" s="91">
        <v>1</v>
      </c>
      <c r="O71" s="92">
        <v>0</v>
      </c>
      <c r="P71" s="93">
        <f>N71+O71</f>
        <v>1</v>
      </c>
      <c r="Q71" s="82" t="str">
        <f>IFERROR(P71/M71,"-")</f>
        <v>-</v>
      </c>
      <c r="R71" s="81">
        <v>0</v>
      </c>
      <c r="S71" s="81">
        <v>0</v>
      </c>
      <c r="T71" s="82">
        <f>IFERROR(S71/(O71+P71),"-")</f>
        <v>0</v>
      </c>
      <c r="U71" s="182"/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>
        <v>1</v>
      </c>
      <c r="BF71" s="113">
        <f>IF(P71=0,"",IF(BE71=0,"",(BE71/P71)))</f>
        <v>1</v>
      </c>
      <c r="BG71" s="112"/>
      <c r="BH71" s="114">
        <f>IFERROR(BG71/BE71,"-")</f>
        <v>0</v>
      </c>
      <c r="BI71" s="115"/>
      <c r="BJ71" s="116">
        <f>IFERROR(BI71/BE71,"-")</f>
        <v>0</v>
      </c>
      <c r="BK71" s="117"/>
      <c r="BL71" s="117"/>
      <c r="BM71" s="117"/>
      <c r="BN71" s="119"/>
      <c r="BO71" s="120">
        <f>IF(P71=0,"",IF(BN71=0,"",(BN71/P71)))</f>
        <v>0</v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</v>
      </c>
      <c r="B72" s="203" t="s">
        <v>212</v>
      </c>
      <c r="C72" s="203"/>
      <c r="D72" s="203"/>
      <c r="E72" s="203"/>
      <c r="F72" s="203" t="s">
        <v>64</v>
      </c>
      <c r="G72" s="203" t="s">
        <v>213</v>
      </c>
      <c r="H72" s="90" t="s">
        <v>214</v>
      </c>
      <c r="I72" s="90" t="s">
        <v>215</v>
      </c>
      <c r="J72" s="188">
        <v>80000</v>
      </c>
      <c r="K72" s="81">
        <v>0</v>
      </c>
      <c r="L72" s="81">
        <v>0</v>
      </c>
      <c r="M72" s="81">
        <v>0</v>
      </c>
      <c r="N72" s="91">
        <v>14</v>
      </c>
      <c r="O72" s="92">
        <v>0</v>
      </c>
      <c r="P72" s="93">
        <f>N72+O72</f>
        <v>14</v>
      </c>
      <c r="Q72" s="82" t="str">
        <f>IFERROR(P72/M72,"-")</f>
        <v>-</v>
      </c>
      <c r="R72" s="81">
        <v>1</v>
      </c>
      <c r="S72" s="81">
        <v>2</v>
      </c>
      <c r="T72" s="82">
        <f>IFERROR(S72/(O72+P72),"-")</f>
        <v>0.14285714285714</v>
      </c>
      <c r="U72" s="182">
        <f>IFERROR(J72/SUM(P72:P73),"-")</f>
        <v>5714.2857142857</v>
      </c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>
        <f>SUM(X72:X73)-SUM(J72:J73)</f>
        <v>-80000</v>
      </c>
      <c r="AB72" s="85">
        <f>SUM(X72:X73)/SUM(J72:J73)</f>
        <v>0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>
        <v>1</v>
      </c>
      <c r="AN72" s="101">
        <f>IF(P72=0,"",IF(AM72=0,"",(AM72/P72)))</f>
        <v>0.071428571428571</v>
      </c>
      <c r="AO72" s="100"/>
      <c r="AP72" s="102">
        <f>IFERROR(AP72/AM72,"-")</f>
        <v>0</v>
      </c>
      <c r="AQ72" s="103"/>
      <c r="AR72" s="104">
        <f>IFERROR(AQ72/AM72,"-")</f>
        <v>0</v>
      </c>
      <c r="AS72" s="105"/>
      <c r="AT72" s="105"/>
      <c r="AU72" s="105"/>
      <c r="AV72" s="106">
        <v>1</v>
      </c>
      <c r="AW72" s="107">
        <f>IF(P72=0,"",IF(AV72=0,"",(AV72/P72)))</f>
        <v>0.071428571428571</v>
      </c>
      <c r="AX72" s="106"/>
      <c r="AY72" s="108">
        <f>IFERROR(AX72/AV72,"-")</f>
        <v>0</v>
      </c>
      <c r="AZ72" s="109"/>
      <c r="BA72" s="110">
        <f>IFERROR(AZ72/AV72,"-")</f>
        <v>0</v>
      </c>
      <c r="BB72" s="111"/>
      <c r="BC72" s="111"/>
      <c r="BD72" s="111"/>
      <c r="BE72" s="112">
        <v>6</v>
      </c>
      <c r="BF72" s="113">
        <f>IF(P72=0,"",IF(BE72=0,"",(BE72/P72)))</f>
        <v>0.42857142857143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4</v>
      </c>
      <c r="BO72" s="120">
        <f>IF(P72=0,"",IF(BN72=0,"",(BN72/P72)))</f>
        <v>0.28571428571429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2</v>
      </c>
      <c r="BX72" s="127">
        <f>IF(P72=0,"",IF(BW72=0,"",(BW72/P72)))</f>
        <v>0.14285714285714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216</v>
      </c>
      <c r="C73" s="203"/>
      <c r="D73" s="203"/>
      <c r="E73" s="203"/>
      <c r="F73" s="203" t="s">
        <v>76</v>
      </c>
      <c r="G73" s="203"/>
      <c r="H73" s="90"/>
      <c r="I73" s="90"/>
      <c r="J73" s="188"/>
      <c r="K73" s="81">
        <v>2</v>
      </c>
      <c r="L73" s="81">
        <v>2</v>
      </c>
      <c r="M73" s="81">
        <v>0</v>
      </c>
      <c r="N73" s="91">
        <v>0</v>
      </c>
      <c r="O73" s="92">
        <v>0</v>
      </c>
      <c r="P73" s="93">
        <f>N73+O73</f>
        <v>0</v>
      </c>
      <c r="Q73" s="82" t="str">
        <f>IFERROR(P73/M73,"-")</f>
        <v>-</v>
      </c>
      <c r="R73" s="81">
        <v>0</v>
      </c>
      <c r="S73" s="81">
        <v>0</v>
      </c>
      <c r="T73" s="82" t="str">
        <f>IFERROR(S73/(O73+P73),"-")</f>
        <v>-</v>
      </c>
      <c r="U73" s="182"/>
      <c r="V73" s="84">
        <v>0</v>
      </c>
      <c r="W73" s="82" t="str">
        <f>IF(P73=0,"-",V73/P73)</f>
        <v>-</v>
      </c>
      <c r="X73" s="186">
        <v>0</v>
      </c>
      <c r="Y73" s="187" t="str">
        <f>IFERROR(X73/P73,"-")</f>
        <v>-</v>
      </c>
      <c r="Z73" s="187" t="str">
        <f>IFERROR(X73/V73,"-")</f>
        <v>-</v>
      </c>
      <c r="AA73" s="188"/>
      <c r="AB73" s="85"/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0.125</v>
      </c>
      <c r="B74" s="203" t="s">
        <v>217</v>
      </c>
      <c r="C74" s="203"/>
      <c r="D74" s="203" t="s">
        <v>218</v>
      </c>
      <c r="E74" s="203" t="s">
        <v>219</v>
      </c>
      <c r="F74" s="203" t="s">
        <v>64</v>
      </c>
      <c r="G74" s="203" t="s">
        <v>121</v>
      </c>
      <c r="H74" s="90" t="s">
        <v>220</v>
      </c>
      <c r="I74" s="204" t="s">
        <v>201</v>
      </c>
      <c r="J74" s="188">
        <v>80000</v>
      </c>
      <c r="K74" s="81">
        <v>0</v>
      </c>
      <c r="L74" s="81">
        <v>0</v>
      </c>
      <c r="M74" s="81">
        <v>0</v>
      </c>
      <c r="N74" s="91">
        <v>6</v>
      </c>
      <c r="O74" s="92">
        <v>0</v>
      </c>
      <c r="P74" s="93">
        <f>N74+O74</f>
        <v>6</v>
      </c>
      <c r="Q74" s="82" t="str">
        <f>IFERROR(P74/M74,"-")</f>
        <v>-</v>
      </c>
      <c r="R74" s="81">
        <v>0</v>
      </c>
      <c r="S74" s="81">
        <v>0</v>
      </c>
      <c r="T74" s="82">
        <f>IFERROR(S74/(O74+P74),"-")</f>
        <v>0</v>
      </c>
      <c r="U74" s="182">
        <f>IFERROR(J74/SUM(P74:P78),"-")</f>
        <v>4705.8823529412</v>
      </c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>
        <f>SUM(X74:X78)-SUM(J74:J78)</f>
        <v>-70000</v>
      </c>
      <c r="AB74" s="85">
        <f>SUM(X74:X78)/SUM(J74:J78)</f>
        <v>0.125</v>
      </c>
      <c r="AC74" s="79"/>
      <c r="AD74" s="94">
        <v>1</v>
      </c>
      <c r="AE74" s="95">
        <f>IF(P74=0,"",IF(AD74=0,"",(AD74/P74)))</f>
        <v>0.16666666666667</v>
      </c>
      <c r="AF74" s="94"/>
      <c r="AG74" s="96">
        <f>IFERROR(AF74/AD74,"-")</f>
        <v>0</v>
      </c>
      <c r="AH74" s="97"/>
      <c r="AI74" s="98">
        <f>IFERROR(AH74/AD74,"-")</f>
        <v>0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>
        <v>1</v>
      </c>
      <c r="AW74" s="107">
        <f>IF(P74=0,"",IF(AV74=0,"",(AV74/P74)))</f>
        <v>0.16666666666667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>
        <v>2</v>
      </c>
      <c r="BF74" s="113">
        <f>IF(P74=0,"",IF(BE74=0,"",(BE74/P74)))</f>
        <v>0.33333333333333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1</v>
      </c>
      <c r="BO74" s="120">
        <f>IF(P74=0,"",IF(BN74=0,"",(BN74/P74)))</f>
        <v>0.16666666666667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1</v>
      </c>
      <c r="BX74" s="127">
        <f>IF(P74=0,"",IF(BW74=0,"",(BW74/P74)))</f>
        <v>0.16666666666667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221</v>
      </c>
      <c r="C75" s="203"/>
      <c r="D75" s="203" t="s">
        <v>222</v>
      </c>
      <c r="E75" s="203" t="s">
        <v>223</v>
      </c>
      <c r="F75" s="203" t="s">
        <v>64</v>
      </c>
      <c r="G75" s="203" t="s">
        <v>121</v>
      </c>
      <c r="H75" s="90" t="s">
        <v>220</v>
      </c>
      <c r="I75" s="204" t="s">
        <v>210</v>
      </c>
      <c r="J75" s="188"/>
      <c r="K75" s="81">
        <v>0</v>
      </c>
      <c r="L75" s="81">
        <v>0</v>
      </c>
      <c r="M75" s="81">
        <v>0</v>
      </c>
      <c r="N75" s="91">
        <v>2</v>
      </c>
      <c r="O75" s="92">
        <v>0</v>
      </c>
      <c r="P75" s="93">
        <f>N75+O75</f>
        <v>2</v>
      </c>
      <c r="Q75" s="82" t="str">
        <f>IFERROR(P75/M75,"-")</f>
        <v>-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1</v>
      </c>
      <c r="W75" s="82">
        <f>IF(P75=0,"-",V75/P75)</f>
        <v>0.5</v>
      </c>
      <c r="X75" s="186">
        <v>10000</v>
      </c>
      <c r="Y75" s="187">
        <f>IFERROR(X75/P75,"-")</f>
        <v>5000</v>
      </c>
      <c r="Z75" s="187">
        <f>IFERROR(X75/V75,"-")</f>
        <v>10000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1</v>
      </c>
      <c r="BF75" s="113">
        <f>IF(P75=0,"",IF(BE75=0,"",(BE75/P75)))</f>
        <v>0.5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>
        <v>1</v>
      </c>
      <c r="CG75" s="134">
        <f>IF(P75=0,"",IF(CF75=0,"",(CF75/P75)))</f>
        <v>0.5</v>
      </c>
      <c r="CH75" s="135">
        <v>1</v>
      </c>
      <c r="CI75" s="136">
        <f>IFERROR(CH75/CF75,"-")</f>
        <v>1</v>
      </c>
      <c r="CJ75" s="137">
        <v>10000</v>
      </c>
      <c r="CK75" s="138">
        <f>IFERROR(CJ75/CF75,"-")</f>
        <v>10000</v>
      </c>
      <c r="CL75" s="139">
        <v>1</v>
      </c>
      <c r="CM75" s="139"/>
      <c r="CN75" s="139"/>
      <c r="CO75" s="140">
        <v>1</v>
      </c>
      <c r="CP75" s="141">
        <v>10000</v>
      </c>
      <c r="CQ75" s="141">
        <v>10000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224</v>
      </c>
      <c r="C76" s="203"/>
      <c r="D76" s="203" t="s">
        <v>225</v>
      </c>
      <c r="E76" s="203" t="s">
        <v>226</v>
      </c>
      <c r="F76" s="203" t="s">
        <v>64</v>
      </c>
      <c r="G76" s="203" t="s">
        <v>121</v>
      </c>
      <c r="H76" s="90" t="s">
        <v>220</v>
      </c>
      <c r="I76" s="204" t="s">
        <v>67</v>
      </c>
      <c r="J76" s="188"/>
      <c r="K76" s="81">
        <v>0</v>
      </c>
      <c r="L76" s="81">
        <v>0</v>
      </c>
      <c r="M76" s="81">
        <v>0</v>
      </c>
      <c r="N76" s="91">
        <v>4</v>
      </c>
      <c r="O76" s="92">
        <v>0</v>
      </c>
      <c r="P76" s="93">
        <f>N76+O76</f>
        <v>4</v>
      </c>
      <c r="Q76" s="82" t="str">
        <f>IFERROR(P76/M76,"-")</f>
        <v>-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>
        <v>1</v>
      </c>
      <c r="AN76" s="101">
        <f>IF(P76=0,"",IF(AM76=0,"",(AM76/P76)))</f>
        <v>0.25</v>
      </c>
      <c r="AO76" s="100"/>
      <c r="AP76" s="102">
        <f>IFERROR(AP76/AM76,"-")</f>
        <v>0</v>
      </c>
      <c r="AQ76" s="103"/>
      <c r="AR76" s="104">
        <f>IFERROR(AQ76/AM76,"-")</f>
        <v>0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2</v>
      </c>
      <c r="BO76" s="120">
        <f>IF(P76=0,"",IF(BN76=0,"",(BN76/P76)))</f>
        <v>0.5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>
        <v>1</v>
      </c>
      <c r="BX76" s="127">
        <f>IF(P76=0,"",IF(BW76=0,"",(BW76/P76)))</f>
        <v>0.25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227</v>
      </c>
      <c r="C77" s="203"/>
      <c r="D77" s="203" t="s">
        <v>228</v>
      </c>
      <c r="E77" s="203" t="s">
        <v>229</v>
      </c>
      <c r="F77" s="203" t="s">
        <v>64</v>
      </c>
      <c r="G77" s="203" t="s">
        <v>121</v>
      </c>
      <c r="H77" s="90" t="s">
        <v>220</v>
      </c>
      <c r="I77" s="204" t="s">
        <v>230</v>
      </c>
      <c r="J77" s="188"/>
      <c r="K77" s="81">
        <v>0</v>
      </c>
      <c r="L77" s="81">
        <v>0</v>
      </c>
      <c r="M77" s="81">
        <v>0</v>
      </c>
      <c r="N77" s="91">
        <v>5</v>
      </c>
      <c r="O77" s="92">
        <v>0</v>
      </c>
      <c r="P77" s="93">
        <f>N77+O77</f>
        <v>5</v>
      </c>
      <c r="Q77" s="82" t="str">
        <f>IFERROR(P77/M77,"-")</f>
        <v>-</v>
      </c>
      <c r="R77" s="81">
        <v>0</v>
      </c>
      <c r="S77" s="81">
        <v>0</v>
      </c>
      <c r="T77" s="82">
        <f>IFERROR(S77/(O77+P77),"-")</f>
        <v>0</v>
      </c>
      <c r="U77" s="182"/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>
        <v>1</v>
      </c>
      <c r="AW77" s="107">
        <f>IF(P77=0,"",IF(AV77=0,"",(AV77/P77)))</f>
        <v>0.2</v>
      </c>
      <c r="AX77" s="106"/>
      <c r="AY77" s="108">
        <f>IFERROR(AX77/AV77,"-")</f>
        <v>0</v>
      </c>
      <c r="AZ77" s="109"/>
      <c r="BA77" s="110">
        <f>IFERROR(AZ77/AV77,"-")</f>
        <v>0</v>
      </c>
      <c r="BB77" s="111"/>
      <c r="BC77" s="111"/>
      <c r="BD77" s="111"/>
      <c r="BE77" s="112">
        <v>1</v>
      </c>
      <c r="BF77" s="113">
        <f>IF(P77=0,"",IF(BE77=0,"",(BE77/P77)))</f>
        <v>0.2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>
        <v>2</v>
      </c>
      <c r="BO77" s="120">
        <f>IF(P77=0,"",IF(BN77=0,"",(BN77/P77)))</f>
        <v>0.4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>
        <v>1</v>
      </c>
      <c r="CG77" s="134">
        <f>IF(P77=0,"",IF(CF77=0,"",(CF77/P77)))</f>
        <v>0.2</v>
      </c>
      <c r="CH77" s="135"/>
      <c r="CI77" s="136">
        <f>IFERROR(CH77/CF77,"-")</f>
        <v>0</v>
      </c>
      <c r="CJ77" s="137"/>
      <c r="CK77" s="138">
        <f>IFERROR(CJ77/CF77,"-")</f>
        <v>0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231</v>
      </c>
      <c r="C78" s="203"/>
      <c r="D78" s="203" t="s">
        <v>75</v>
      </c>
      <c r="E78" s="203" t="s">
        <v>75</v>
      </c>
      <c r="F78" s="203" t="s">
        <v>76</v>
      </c>
      <c r="G78" s="203" t="s">
        <v>191</v>
      </c>
      <c r="H78" s="90"/>
      <c r="I78" s="90"/>
      <c r="J78" s="188"/>
      <c r="K78" s="81">
        <v>13</v>
      </c>
      <c r="L78" s="81">
        <v>8</v>
      </c>
      <c r="M78" s="81">
        <v>1</v>
      </c>
      <c r="N78" s="91">
        <v>0</v>
      </c>
      <c r="O78" s="92">
        <v>0</v>
      </c>
      <c r="P78" s="93">
        <f>N78+O78</f>
        <v>0</v>
      </c>
      <c r="Q78" s="82">
        <f>IFERROR(P78/M78,"-")</f>
        <v>0</v>
      </c>
      <c r="R78" s="81">
        <v>0</v>
      </c>
      <c r="S78" s="81">
        <v>0</v>
      </c>
      <c r="T78" s="82" t="str">
        <f>IFERROR(S78/(O78+P78),"-")</f>
        <v>-</v>
      </c>
      <c r="U78" s="182"/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/>
      <c r="AB78" s="85"/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30"/>
      <c r="B79" s="87"/>
      <c r="C79" s="88"/>
      <c r="D79" s="88"/>
      <c r="E79" s="88"/>
      <c r="F79" s="89"/>
      <c r="G79" s="90"/>
      <c r="H79" s="90"/>
      <c r="I79" s="90"/>
      <c r="J79" s="192"/>
      <c r="K79" s="34"/>
      <c r="L79" s="34"/>
      <c r="M79" s="31"/>
      <c r="N79" s="23"/>
      <c r="O79" s="23"/>
      <c r="P79" s="23"/>
      <c r="Q79" s="33"/>
      <c r="R79" s="32"/>
      <c r="S79" s="23"/>
      <c r="T79" s="32"/>
      <c r="U79" s="183"/>
      <c r="V79" s="25"/>
      <c r="W79" s="25"/>
      <c r="X79" s="189"/>
      <c r="Y79" s="189"/>
      <c r="Z79" s="189"/>
      <c r="AA79" s="189"/>
      <c r="AB79" s="33"/>
      <c r="AC79" s="59"/>
      <c r="AD79" s="63"/>
      <c r="AE79" s="64"/>
      <c r="AF79" s="63"/>
      <c r="AG79" s="67"/>
      <c r="AH79" s="68"/>
      <c r="AI79" s="69"/>
      <c r="AJ79" s="70"/>
      <c r="AK79" s="70"/>
      <c r="AL79" s="70"/>
      <c r="AM79" s="63"/>
      <c r="AN79" s="64"/>
      <c r="AO79" s="63"/>
      <c r="AP79" s="67"/>
      <c r="AQ79" s="68"/>
      <c r="AR79" s="69"/>
      <c r="AS79" s="70"/>
      <c r="AT79" s="70"/>
      <c r="AU79" s="70"/>
      <c r="AV79" s="63"/>
      <c r="AW79" s="64"/>
      <c r="AX79" s="63"/>
      <c r="AY79" s="67"/>
      <c r="AZ79" s="68"/>
      <c r="BA79" s="69"/>
      <c r="BB79" s="70"/>
      <c r="BC79" s="70"/>
      <c r="BD79" s="70"/>
      <c r="BE79" s="63"/>
      <c r="BF79" s="64"/>
      <c r="BG79" s="63"/>
      <c r="BH79" s="67"/>
      <c r="BI79" s="68"/>
      <c r="BJ79" s="69"/>
      <c r="BK79" s="70"/>
      <c r="BL79" s="70"/>
      <c r="BM79" s="70"/>
      <c r="BN79" s="65"/>
      <c r="BO79" s="66"/>
      <c r="BP79" s="63"/>
      <c r="BQ79" s="67"/>
      <c r="BR79" s="68"/>
      <c r="BS79" s="69"/>
      <c r="BT79" s="70"/>
      <c r="BU79" s="70"/>
      <c r="BV79" s="70"/>
      <c r="BW79" s="65"/>
      <c r="BX79" s="66"/>
      <c r="BY79" s="63"/>
      <c r="BZ79" s="67"/>
      <c r="CA79" s="68"/>
      <c r="CB79" s="69"/>
      <c r="CC79" s="70"/>
      <c r="CD79" s="70"/>
      <c r="CE79" s="70"/>
      <c r="CF79" s="65"/>
      <c r="CG79" s="66"/>
      <c r="CH79" s="63"/>
      <c r="CI79" s="67"/>
      <c r="CJ79" s="68"/>
      <c r="CK79" s="69"/>
      <c r="CL79" s="70"/>
      <c r="CM79" s="70"/>
      <c r="CN79" s="70"/>
      <c r="CO79" s="71"/>
      <c r="CP79" s="68"/>
      <c r="CQ79" s="68"/>
      <c r="CR79" s="68"/>
      <c r="CS79" s="72"/>
    </row>
    <row r="80" spans="1:98">
      <c r="A80" s="30"/>
      <c r="B80" s="37"/>
      <c r="C80" s="21"/>
      <c r="D80" s="21"/>
      <c r="E80" s="21"/>
      <c r="F80" s="22"/>
      <c r="G80" s="36"/>
      <c r="H80" s="36"/>
      <c r="I80" s="75"/>
      <c r="J80" s="193"/>
      <c r="K80" s="34"/>
      <c r="L80" s="34"/>
      <c r="M80" s="31"/>
      <c r="N80" s="23"/>
      <c r="O80" s="23"/>
      <c r="P80" s="23"/>
      <c r="Q80" s="33"/>
      <c r="R80" s="32"/>
      <c r="S80" s="23"/>
      <c r="T80" s="32"/>
      <c r="U80" s="183"/>
      <c r="V80" s="25"/>
      <c r="W80" s="25"/>
      <c r="X80" s="189"/>
      <c r="Y80" s="189"/>
      <c r="Z80" s="189"/>
      <c r="AA80" s="189"/>
      <c r="AB80" s="33"/>
      <c r="AC80" s="61"/>
      <c r="AD80" s="63"/>
      <c r="AE80" s="64"/>
      <c r="AF80" s="63"/>
      <c r="AG80" s="67"/>
      <c r="AH80" s="68"/>
      <c r="AI80" s="69"/>
      <c r="AJ80" s="70"/>
      <c r="AK80" s="70"/>
      <c r="AL80" s="70"/>
      <c r="AM80" s="63"/>
      <c r="AN80" s="64"/>
      <c r="AO80" s="63"/>
      <c r="AP80" s="67"/>
      <c r="AQ80" s="68"/>
      <c r="AR80" s="69"/>
      <c r="AS80" s="70"/>
      <c r="AT80" s="70"/>
      <c r="AU80" s="70"/>
      <c r="AV80" s="63"/>
      <c r="AW80" s="64"/>
      <c r="AX80" s="63"/>
      <c r="AY80" s="67"/>
      <c r="AZ80" s="68"/>
      <c r="BA80" s="69"/>
      <c r="BB80" s="70"/>
      <c r="BC80" s="70"/>
      <c r="BD80" s="70"/>
      <c r="BE80" s="63"/>
      <c r="BF80" s="64"/>
      <c r="BG80" s="63"/>
      <c r="BH80" s="67"/>
      <c r="BI80" s="68"/>
      <c r="BJ80" s="69"/>
      <c r="BK80" s="70"/>
      <c r="BL80" s="70"/>
      <c r="BM80" s="70"/>
      <c r="BN80" s="65"/>
      <c r="BO80" s="66"/>
      <c r="BP80" s="63"/>
      <c r="BQ80" s="67"/>
      <c r="BR80" s="68"/>
      <c r="BS80" s="69"/>
      <c r="BT80" s="70"/>
      <c r="BU80" s="70"/>
      <c r="BV80" s="70"/>
      <c r="BW80" s="65"/>
      <c r="BX80" s="66"/>
      <c r="BY80" s="63"/>
      <c r="BZ80" s="67"/>
      <c r="CA80" s="68"/>
      <c r="CB80" s="69"/>
      <c r="CC80" s="70"/>
      <c r="CD80" s="70"/>
      <c r="CE80" s="70"/>
      <c r="CF80" s="65"/>
      <c r="CG80" s="66"/>
      <c r="CH80" s="63"/>
      <c r="CI80" s="67"/>
      <c r="CJ80" s="68"/>
      <c r="CK80" s="69"/>
      <c r="CL80" s="70"/>
      <c r="CM80" s="70"/>
      <c r="CN80" s="70"/>
      <c r="CO80" s="71"/>
      <c r="CP80" s="68"/>
      <c r="CQ80" s="68"/>
      <c r="CR80" s="68"/>
      <c r="CS80" s="72"/>
    </row>
    <row r="81" spans="1:98">
      <c r="A81" s="19">
        <f>AB81</f>
        <v>0.44640762463343</v>
      </c>
      <c r="B81" s="39"/>
      <c r="C81" s="39"/>
      <c r="D81" s="39"/>
      <c r="E81" s="39"/>
      <c r="F81" s="39"/>
      <c r="G81" s="40" t="s">
        <v>232</v>
      </c>
      <c r="H81" s="40"/>
      <c r="I81" s="40"/>
      <c r="J81" s="190">
        <f>SUM(J6:J80)</f>
        <v>3410000</v>
      </c>
      <c r="K81" s="41">
        <f>SUM(K6:K80)</f>
        <v>587</v>
      </c>
      <c r="L81" s="41">
        <f>SUM(L6:L80)</f>
        <v>324</v>
      </c>
      <c r="M81" s="41">
        <f>SUM(M6:M80)</f>
        <v>157</v>
      </c>
      <c r="N81" s="41">
        <f>SUM(N6:N80)</f>
        <v>389</v>
      </c>
      <c r="O81" s="41">
        <f>SUM(O6:O80)</f>
        <v>0</v>
      </c>
      <c r="P81" s="41">
        <f>SUM(P6:P80)</f>
        <v>389</v>
      </c>
      <c r="Q81" s="42">
        <f>IFERROR(P81/M81,"-")</f>
        <v>2.4777070063694</v>
      </c>
      <c r="R81" s="78">
        <f>SUM(R6:R80)</f>
        <v>15</v>
      </c>
      <c r="S81" s="78">
        <f>SUM(S6:S80)</f>
        <v>57</v>
      </c>
      <c r="T81" s="42">
        <f>IFERROR(R81/P81,"-")</f>
        <v>0.038560411311054</v>
      </c>
      <c r="U81" s="184">
        <f>IFERROR(J81/P81,"-")</f>
        <v>8766.0668380463</v>
      </c>
      <c r="V81" s="44">
        <f>SUM(V6:V80)</f>
        <v>51</v>
      </c>
      <c r="W81" s="42">
        <f>IFERROR(V81/P81,"-")</f>
        <v>0.13110539845758</v>
      </c>
      <c r="X81" s="190">
        <f>SUM(X6:X80)</f>
        <v>1522250</v>
      </c>
      <c r="Y81" s="190">
        <f>IFERROR(X81/P81,"-")</f>
        <v>3913.2390745501</v>
      </c>
      <c r="Z81" s="190">
        <f>IFERROR(X81/V81,"-")</f>
        <v>29848.039215686</v>
      </c>
      <c r="AA81" s="190">
        <f>X81-J81</f>
        <v>-1887750</v>
      </c>
      <c r="AB81" s="47">
        <f>X81/J81</f>
        <v>0.44640762463343</v>
      </c>
      <c r="AC81" s="60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32"/>
    <mergeCell ref="J17:J32"/>
    <mergeCell ref="U17:U32"/>
    <mergeCell ref="AA17:AA32"/>
    <mergeCell ref="AB17:AB32"/>
    <mergeCell ref="A33:A38"/>
    <mergeCell ref="J33:J38"/>
    <mergeCell ref="U33:U38"/>
    <mergeCell ref="AA33:AA38"/>
    <mergeCell ref="AB33:AB38"/>
    <mergeCell ref="A39:A42"/>
    <mergeCell ref="J39:J42"/>
    <mergeCell ref="U39:U42"/>
    <mergeCell ref="AA39:AA42"/>
    <mergeCell ref="AB39:AB42"/>
    <mergeCell ref="A43:A45"/>
    <mergeCell ref="J43:J45"/>
    <mergeCell ref="U43:U45"/>
    <mergeCell ref="AA43:AA45"/>
    <mergeCell ref="AB43:AB45"/>
    <mergeCell ref="A46:A59"/>
    <mergeCell ref="J46:J59"/>
    <mergeCell ref="U46:U59"/>
    <mergeCell ref="AA46:AA59"/>
    <mergeCell ref="AB46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8"/>
    <mergeCell ref="J74:J78"/>
    <mergeCell ref="U74:U78"/>
    <mergeCell ref="AA74:AA78"/>
    <mergeCell ref="AB74:AB7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0.31891891891892</v>
      </c>
      <c r="B6" s="203" t="s">
        <v>234</v>
      </c>
      <c r="C6" s="203" t="s">
        <v>235</v>
      </c>
      <c r="D6" s="203" t="s">
        <v>236</v>
      </c>
      <c r="E6" s="203" t="s">
        <v>237</v>
      </c>
      <c r="F6" s="203" t="s">
        <v>64</v>
      </c>
      <c r="G6" s="203" t="s">
        <v>238</v>
      </c>
      <c r="H6" s="90" t="s">
        <v>239</v>
      </c>
      <c r="I6" s="90" t="s">
        <v>240</v>
      </c>
      <c r="J6" s="188">
        <v>370000</v>
      </c>
      <c r="K6" s="81">
        <v>0</v>
      </c>
      <c r="L6" s="81">
        <v>0</v>
      </c>
      <c r="M6" s="81">
        <v>0</v>
      </c>
      <c r="N6" s="91">
        <v>46</v>
      </c>
      <c r="O6" s="92">
        <v>0</v>
      </c>
      <c r="P6" s="93">
        <f>N6+O6</f>
        <v>46</v>
      </c>
      <c r="Q6" s="82" t="str">
        <f>IFERROR(P6/M6,"-")</f>
        <v>-</v>
      </c>
      <c r="R6" s="81">
        <v>2</v>
      </c>
      <c r="S6" s="81">
        <v>2</v>
      </c>
      <c r="T6" s="82">
        <f>IFERROR(S6/(O6+P6),"-")</f>
        <v>0.043478260869565</v>
      </c>
      <c r="U6" s="182">
        <f>IFERROR(J6/SUM(P6:P7),"-")</f>
        <v>7115.3846153846</v>
      </c>
      <c r="V6" s="84">
        <v>2</v>
      </c>
      <c r="W6" s="82">
        <f>IF(P6=0,"-",V6/P6)</f>
        <v>0.043478260869565</v>
      </c>
      <c r="X6" s="186">
        <v>17000</v>
      </c>
      <c r="Y6" s="187">
        <f>IFERROR(X6/P6,"-")</f>
        <v>369.5652173913</v>
      </c>
      <c r="Z6" s="187">
        <f>IFERROR(X6/V6,"-")</f>
        <v>8500</v>
      </c>
      <c r="AA6" s="188">
        <f>SUM(X6:X7)-SUM(J6:J7)</f>
        <v>-252000</v>
      </c>
      <c r="AB6" s="85">
        <f>SUM(X6:X7)/SUM(J6:J7)</f>
        <v>0.31891891891892</v>
      </c>
      <c r="AC6" s="79"/>
      <c r="AD6" s="94">
        <v>3</v>
      </c>
      <c r="AE6" s="95">
        <f>IF(P6=0,"",IF(AD6=0,"",(AD6/P6)))</f>
        <v>0.065217391304348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12</v>
      </c>
      <c r="AN6" s="101">
        <f>IF(P6=0,"",IF(AM6=0,"",(AM6/P6)))</f>
        <v>0.26086956521739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250</v>
      </c>
      <c r="AS6" s="105">
        <v>1</v>
      </c>
      <c r="AT6" s="105"/>
      <c r="AU6" s="105"/>
      <c r="AV6" s="106">
        <v>3</v>
      </c>
      <c r="AW6" s="107">
        <f>IF(P6=0,"",IF(AV6=0,"",(AV6/P6)))</f>
        <v>0.065217391304348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0.08695652173913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14</v>
      </c>
      <c r="BO6" s="120">
        <f>IF(P6=0,"",IF(BN6=0,"",(BN6/P6)))</f>
        <v>0.30434782608696</v>
      </c>
      <c r="BP6" s="121">
        <v>1</v>
      </c>
      <c r="BQ6" s="122">
        <f>IFERROR(BP6/BN6,"-")</f>
        <v>0.071428571428571</v>
      </c>
      <c r="BR6" s="123">
        <v>14000</v>
      </c>
      <c r="BS6" s="124">
        <f>IFERROR(BR6/BN6,"-")</f>
        <v>1000</v>
      </c>
      <c r="BT6" s="125"/>
      <c r="BU6" s="125"/>
      <c r="BV6" s="125">
        <v>1</v>
      </c>
      <c r="BW6" s="126">
        <v>7</v>
      </c>
      <c r="BX6" s="127">
        <f>IF(P6=0,"",IF(BW6=0,"",(BW6/P6)))</f>
        <v>0.15217391304348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3</v>
      </c>
      <c r="CG6" s="134">
        <f>IF(P6=0,"",IF(CF6=0,"",(CF6/P6)))</f>
        <v>0.065217391304348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17000</v>
      </c>
      <c r="CQ6" s="141">
        <v>14000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241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78</v>
      </c>
      <c r="L7" s="81">
        <v>37</v>
      </c>
      <c r="M7" s="81">
        <v>14</v>
      </c>
      <c r="N7" s="91">
        <v>6</v>
      </c>
      <c r="O7" s="92">
        <v>0</v>
      </c>
      <c r="P7" s="93">
        <f>N7+O7</f>
        <v>6</v>
      </c>
      <c r="Q7" s="82">
        <f>IFERROR(P7/M7,"-")</f>
        <v>0.42857142857143</v>
      </c>
      <c r="R7" s="81">
        <v>2</v>
      </c>
      <c r="S7" s="81">
        <v>1</v>
      </c>
      <c r="T7" s="82">
        <f>IFERROR(S7/(O7+P7),"-")</f>
        <v>0.16666666666667</v>
      </c>
      <c r="U7" s="182"/>
      <c r="V7" s="84">
        <v>2</v>
      </c>
      <c r="W7" s="82">
        <f>IF(P7=0,"-",V7/P7)</f>
        <v>0.33333333333333</v>
      </c>
      <c r="X7" s="186">
        <v>101000</v>
      </c>
      <c r="Y7" s="187">
        <f>IFERROR(X7/P7,"-")</f>
        <v>16833.333333333</v>
      </c>
      <c r="Z7" s="187">
        <f>IFERROR(X7/V7,"-")</f>
        <v>50500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3</v>
      </c>
      <c r="BO7" s="120">
        <f>IF(P7=0,"",IF(BN7=0,"",(BN7/P7)))</f>
        <v>0.5</v>
      </c>
      <c r="BP7" s="121">
        <v>2</v>
      </c>
      <c r="BQ7" s="122">
        <f>IFERROR(BP7/BN7,"-")</f>
        <v>0.66666666666667</v>
      </c>
      <c r="BR7" s="123">
        <v>98000</v>
      </c>
      <c r="BS7" s="124">
        <f>IFERROR(BR7/BN7,"-")</f>
        <v>32666.666666667</v>
      </c>
      <c r="BT7" s="125"/>
      <c r="BU7" s="125"/>
      <c r="BV7" s="125">
        <v>2</v>
      </c>
      <c r="BW7" s="126">
        <v>2</v>
      </c>
      <c r="BX7" s="127">
        <f>IF(P7=0,"",IF(BW7=0,"",(BW7/P7)))</f>
        <v>0.33333333333333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0.16666666666667</v>
      </c>
      <c r="CH7" s="135">
        <v>1</v>
      </c>
      <c r="CI7" s="136">
        <f>IFERROR(CH7/CF7,"-")</f>
        <v>1</v>
      </c>
      <c r="CJ7" s="137">
        <v>48000</v>
      </c>
      <c r="CK7" s="138">
        <f>IFERROR(CJ7/CF7,"-")</f>
        <v>48000</v>
      </c>
      <c r="CL7" s="139"/>
      <c r="CM7" s="139"/>
      <c r="CN7" s="139">
        <v>1</v>
      </c>
      <c r="CO7" s="140">
        <v>2</v>
      </c>
      <c r="CP7" s="141">
        <v>101000</v>
      </c>
      <c r="CQ7" s="141">
        <v>73000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0.31891891891892</v>
      </c>
      <c r="B10" s="39"/>
      <c r="C10" s="39"/>
      <c r="D10" s="39"/>
      <c r="E10" s="39"/>
      <c r="F10" s="39"/>
      <c r="G10" s="40" t="s">
        <v>242</v>
      </c>
      <c r="H10" s="40"/>
      <c r="I10" s="40"/>
      <c r="J10" s="190">
        <f>SUM(J6:J9)</f>
        <v>370000</v>
      </c>
      <c r="K10" s="41">
        <f>SUM(K6:K9)</f>
        <v>78</v>
      </c>
      <c r="L10" s="41">
        <f>SUM(L6:L9)</f>
        <v>37</v>
      </c>
      <c r="M10" s="41">
        <f>SUM(M6:M9)</f>
        <v>14</v>
      </c>
      <c r="N10" s="41">
        <f>SUM(N6:N9)</f>
        <v>52</v>
      </c>
      <c r="O10" s="41">
        <f>SUM(O6:O9)</f>
        <v>0</v>
      </c>
      <c r="P10" s="41">
        <f>SUM(P6:P9)</f>
        <v>52</v>
      </c>
      <c r="Q10" s="42">
        <f>IFERROR(P10/M10,"-")</f>
        <v>3.7142857142857</v>
      </c>
      <c r="R10" s="78">
        <f>SUM(R6:R9)</f>
        <v>4</v>
      </c>
      <c r="S10" s="78">
        <f>SUM(S6:S9)</f>
        <v>3</v>
      </c>
      <c r="T10" s="42">
        <f>IFERROR(R10/P10,"-")</f>
        <v>0.076923076923077</v>
      </c>
      <c r="U10" s="184">
        <f>IFERROR(J10/P10,"-")</f>
        <v>7115.3846153846</v>
      </c>
      <c r="V10" s="44">
        <f>SUM(V6:V9)</f>
        <v>4</v>
      </c>
      <c r="W10" s="42">
        <f>IFERROR(V10/P10,"-")</f>
        <v>0.076923076923077</v>
      </c>
      <c r="X10" s="190">
        <f>SUM(X6:X9)</f>
        <v>118000</v>
      </c>
      <c r="Y10" s="190">
        <f>IFERROR(X10/P10,"-")</f>
        <v>2269.2307692308</v>
      </c>
      <c r="Z10" s="190">
        <f>IFERROR(X10/V10,"-")</f>
        <v>29500</v>
      </c>
      <c r="AA10" s="190">
        <f>X10-J10</f>
        <v>-252000</v>
      </c>
      <c r="AB10" s="47">
        <f>X10/J10</f>
        <v>0.31891891891892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