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<sst xmlns="http://schemas.openxmlformats.org/spreadsheetml/2006/main" uniqueCount="216">
  <si>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</si>
  <si>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</si>
  <si>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</si>
  <si>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</si>
  <si>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</si>
  <si>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</si>
  <si>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</si>
  <si>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</si>
  <si>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</si>
  <si>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</si>
  <si>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</si>
  <si>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</si>
  <si>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</si>
  <si>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</si>
  <si>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</si>
  <si>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</si>
  <si>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</si>
  <si>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</si>
  <si>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</si>
  <si>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</si>
  <si>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</si>
  <si>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</si>
  <si>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</si>
  <si>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</si>
  <si>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</si>
  <si>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</si>
  <si>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</si>
  <si>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</si>
  <si>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</si>
  <si>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</si>
  <si>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</si>
  <si>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</si>
  <si>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</si>
  <si>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</si>
  <si>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</si>
  <si>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</si>
  <si>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</si>
  <si>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</si>
  <si>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</si>
  <si>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</si>
  <si>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</si>
  <si>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</si>
  <si>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</si>
  <si>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</si>
  <si>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</si>
  <si>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</si>
  <si>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</si>
  <si>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</si>
  <si>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</si>
  <si>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</si>
  <si>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</si>
  <si>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</si>
  <si>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</si>
  <si>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</si>
  <si>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</si>
  <si>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</si>
  <si>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</si>
  <si>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</si>
  <si>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</si>
  <si>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</si>
  <si>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</si>
  <si>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ln_ink163</t>
  </si>
  <si>
    <t>老人ホーム版(LINEver)（百瀬凛花）</t>
  </si>
  <si>
    <t>お相手待ちの女性が出ました(LINEver)</t>
  </si>
  <si>
    <t>line</t>
  </si>
  <si>
    <t>デイリースポーツ関西</t>
  </si>
  <si>
    <t>全5段・半5段段つかみ10段保証</t>
  </si>
  <si>
    <t>10段保証</t>
  </si>
  <si>
    <t>ln_ink164</t>
  </si>
  <si>
    <t>雑誌版SPA(LINEver)（高宮菜々子）</t>
  </si>
  <si>
    <t>え?LINEでこんなに出会えんのダメ元で始めたはずが</t>
  </si>
  <si>
    <t>ln_ink165</t>
  </si>
  <si>
    <t>STOP版(LINEver)（晶エリー）</t>
  </si>
  <si>
    <t>要注意！50歳以上の男性(LINEver)</t>
  </si>
  <si>
    <t>ln_ink166</t>
  </si>
  <si>
    <t>右女9版(ヘスティア)(LINEver)（百瀬凛花）</t>
  </si>
  <si>
    <t>学生いませんギャルいません(LINEver)</t>
  </si>
  <si>
    <t>ln_ink167</t>
  </si>
  <si>
    <t>デリヘル版3(LINEver)（高宮菜々子）</t>
  </si>
  <si>
    <t>もう50代の熟女だけどLINEで</t>
  </si>
  <si>
    <t>ic3426</t>
  </si>
  <si>
    <t>(空電共通)</t>
  </si>
  <si>
    <t>空電</t>
  </si>
  <si>
    <t>ln_ink168</t>
  </si>
  <si>
    <t>①再婚&amp;理解者版(LINEver)（百瀬凛花）</t>
  </si>
  <si>
    <t>①再婚&amp;理解者(LINEver)</t>
  </si>
  <si>
    <t>スポニチ関西</t>
  </si>
  <si>
    <t>半2段つかみ20段保証</t>
  </si>
  <si>
    <t>20段保証</t>
  </si>
  <si>
    <t>ln_ink169</t>
  </si>
  <si>
    <t>②雑誌版SPA(LINEver)（晶エリー）</t>
  </si>
  <si>
    <t>②え?LINEでこんなに出会えんのダメ元で始めたはずが</t>
  </si>
  <si>
    <t>ln_ink170</t>
  </si>
  <si>
    <t>③看板案内版(LINEver)（高宮菜々子）</t>
  </si>
  <si>
    <t>③美しい熟女との出会いまでここから約3分(LINEver)</t>
  </si>
  <si>
    <t>ln_ink171</t>
  </si>
  <si>
    <t>④右女3(LINEver)（百瀬凛花）</t>
  </si>
  <si>
    <t>④え?LINEでこんなに出会えんのダメ元で始めたはずが</t>
  </si>
  <si>
    <t>ic3427</t>
  </si>
  <si>
    <t>ln_ink172</t>
  </si>
  <si>
    <t>ニッカン西部</t>
  </si>
  <si>
    <t>1～10日</t>
  </si>
  <si>
    <t>ln_ink173</t>
  </si>
  <si>
    <t>11～20日</t>
  </si>
  <si>
    <t>ln_ink174</t>
  </si>
  <si>
    <t>21～31日</t>
  </si>
  <si>
    <t>ic3428</t>
  </si>
  <si>
    <t>ln_ink175</t>
  </si>
  <si>
    <t>スポニチ関東</t>
  </si>
  <si>
    <t>全5段</t>
  </si>
  <si>
    <t>1月03日(火)</t>
  </si>
  <si>
    <t>ic3429</t>
  </si>
  <si>
    <t>ln_ink176</t>
  </si>
  <si>
    <t>1月15日(日)</t>
  </si>
  <si>
    <t>ic3430</t>
  </si>
  <si>
    <t>ln_ink177</t>
  </si>
  <si>
    <t>直接LINE交換版（晶エリー）</t>
  </si>
  <si>
    <t>熟女とLINEで出会いができる</t>
  </si>
  <si>
    <t>1月28日(土)</t>
  </si>
  <si>
    <t>ic3431</t>
  </si>
  <si>
    <t>ln_ink178</t>
  </si>
  <si>
    <t>ic3432</t>
  </si>
  <si>
    <t>ln_ink179</t>
  </si>
  <si>
    <t>1月22日(日)</t>
  </si>
  <si>
    <t>ic3433</t>
  </si>
  <si>
    <t>ln_ink180</t>
  </si>
  <si>
    <t>サンスポ関東</t>
  </si>
  <si>
    <t>4C終面全5段</t>
  </si>
  <si>
    <t>1月27日(金)</t>
  </si>
  <si>
    <t>ic3434</t>
  </si>
  <si>
    <t>ln_ink181</t>
  </si>
  <si>
    <t>もう50代の熟女だけどLINEで(書:ごめんなさい)</t>
  </si>
  <si>
    <t>1C終面全5段</t>
  </si>
  <si>
    <t>1月13日(金)</t>
  </si>
  <si>
    <t>ic3435</t>
  </si>
  <si>
    <t>ln_ink182</t>
  </si>
  <si>
    <t>サンスポ関西</t>
  </si>
  <si>
    <t>1月14日(土)</t>
  </si>
  <si>
    <t>ic3436</t>
  </si>
  <si>
    <t>ln_ink183</t>
  </si>
  <si>
    <t>ic3437</t>
  </si>
  <si>
    <t>ln_ink184</t>
  </si>
  <si>
    <t>ニッカン関西</t>
  </si>
  <si>
    <t>ic3438</t>
  </si>
  <si>
    <t>ln_ink185</t>
  </si>
  <si>
    <t>1月21日(土)</t>
  </si>
  <si>
    <t>ic3439</t>
  </si>
  <si>
    <t>ln_ink186</t>
  </si>
  <si>
    <t>ic3440</t>
  </si>
  <si>
    <t>ln_ink187</t>
  </si>
  <si>
    <t>ic3441</t>
  </si>
  <si>
    <t>ln_ink161</t>
  </si>
  <si>
    <t>LINEで出会いリクルート70歳まで応募可</t>
  </si>
  <si>
    <t>東スポ 年末年始特別号</t>
  </si>
  <si>
    <t>全3段</t>
  </si>
  <si>
    <t>年末年始</t>
  </si>
  <si>
    <t>ic3425</t>
  </si>
  <si>
    <t>ln_ink188</t>
  </si>
  <si>
    <t>男性募集版(LINEver)（百瀬凛花）</t>
  </si>
  <si>
    <t>50代以上の男性大募集(LINEver)</t>
  </si>
  <si>
    <t>スポーツ報知関東</t>
  </si>
  <si>
    <t>4C終面雑報</t>
  </si>
  <si>
    <t>1月11日(水)</t>
  </si>
  <si>
    <t>ic3442</t>
  </si>
  <si>
    <t>ln_ink189</t>
  </si>
  <si>
    <t>再婚&amp;理解者版(LINEver)（高宮菜々子）</t>
  </si>
  <si>
    <t>再婚&amp;理解者(LINEver)</t>
  </si>
  <si>
    <t>1月17日(火)</t>
  </si>
  <si>
    <t>ic3443</t>
  </si>
  <si>
    <t>ln_ink190</t>
  </si>
  <si>
    <t>LINE版(つかみ)（晶エリー）</t>
  </si>
  <si>
    <t>1月19日(木)</t>
  </si>
  <si>
    <t>ic3444</t>
  </si>
  <si>
    <t>ln_ink191</t>
  </si>
  <si>
    <t>大正版(LINEver)（百瀬凛花）</t>
  </si>
  <si>
    <t>1月24日(火)</t>
  </si>
  <si>
    <t>ic3445</t>
  </si>
  <si>
    <t>ln_ink192</t>
  </si>
  <si>
    <t>東スポ・大スポ・九スポ・中京</t>
  </si>
  <si>
    <t>記事枠</t>
  </si>
  <si>
    <t>1月25日(水)</t>
  </si>
  <si>
    <t>ic3446</t>
  </si>
  <si>
    <t>ln_ink193</t>
  </si>
  <si>
    <t>記事(ノーマル)（）</t>
  </si>
  <si>
    <t>デイリー22「フラダンスが得意な熟女がフェラダンスを披露」</t>
  </si>
  <si>
    <t>4C記事枠</t>
  </si>
  <si>
    <t>1月08日(日)</t>
  </si>
  <si>
    <t>ln_ink194</t>
  </si>
  <si>
    <t>記事(黄)（）</t>
  </si>
  <si>
    <t>デイリー23「セックスレス」な中年に「キャッシュレス」な出会い</t>
  </si>
  <si>
    <t>ln_ink195</t>
  </si>
  <si>
    <t>記事(青)（）</t>
  </si>
  <si>
    <t>224「過剰なサービスが自慢です」素人熟女の出会いを暴露」</t>
  </si>
  <si>
    <t>ln_ink196</t>
  </si>
  <si>
    <t>記事(赤)（）</t>
  </si>
  <si>
    <t>225「オジサンを悦ばせたい女性が出会いを待ってます」</t>
  </si>
  <si>
    <t>1月29日(日)</t>
  </si>
  <si>
    <t>ic3447</t>
  </si>
  <si>
    <t>共通</t>
  </si>
  <si>
    <t>新聞 TOTAL</t>
  </si>
  <si>
    <t>●雑誌 広告</t>
  </si>
  <si>
    <t>ln_ink160</t>
  </si>
  <si>
    <t>芸文社</t>
  </si>
  <si>
    <t>アダルトチック版(LINEver)（高宮菜々子）</t>
  </si>
  <si>
    <t>元手0円お色気熟女と中年男性がLINEで出会える</t>
  </si>
  <si>
    <t>カミオン</t>
  </si>
  <si>
    <t>1C1P</t>
  </si>
  <si>
    <t>12月27日(火)</t>
  </si>
  <si>
    <t>za241</t>
  </si>
  <si>
    <t>ln_ink162</t>
  </si>
  <si>
    <t>日本ジャーナル出版</t>
  </si>
  <si>
    <t>アダルトチック版(LINEver)（百瀬凛花）</t>
  </si>
  <si>
    <t>週刊実話</t>
  </si>
  <si>
    <t>表4</t>
  </si>
  <si>
    <t>za242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</si>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</sst>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58</v>
      </c>
      <c r="D6" s="195">
        <v>3120000</v>
      </c>
      <c r="E6" s="81">
        <v>415</v>
      </c>
      <c r="F6" s="81">
        <v>262</v>
      </c>
      <c r="G6" s="81">
        <v>169</v>
      </c>
      <c r="H6" s="91">
        <v>307</v>
      </c>
      <c r="I6" s="92">
        <v>3</v>
      </c>
      <c r="J6" s="145">
        <f>H6+I6</f>
        <v>310</v>
      </c>
      <c r="K6" s="82">
        <f>IFERROR(J6/G6,"-")</f>
        <v>1.8343195266272</v>
      </c>
      <c r="L6" s="81">
        <v>21</v>
      </c>
      <c r="M6" s="81">
        <v>34</v>
      </c>
      <c r="N6" s="82">
        <f>IFERROR(L6/J6,"-")</f>
        <v>0.067741935483871</v>
      </c>
      <c r="O6" s="83">
        <f>IFERROR(D6/J6,"-")</f>
        <v>10064.516129032</v>
      </c>
      <c r="P6" s="84">
        <v>27</v>
      </c>
      <c r="Q6" s="82">
        <f>IFERROR(P6/J6,"-")</f>
        <v>0.087096774193548</v>
      </c>
      <c r="R6" s="200">
        <v>2296000</v>
      </c>
      <c r="S6" s="201">
        <f>IFERROR(R6/J6,"-")</f>
        <v>7406.4516129032</v>
      </c>
      <c r="T6" s="201">
        <f>IFERROR(R6/P6,"-")</f>
        <v>85037.037037037</v>
      </c>
      <c r="U6" s="195">
        <f>IFERROR(R6-D6,"-")</f>
        <v>-824000</v>
      </c>
      <c r="V6" s="85">
        <f>R6/D6</f>
        <v>0.73589743589744</v>
      </c>
      <c r="W6" s="79"/>
      <c r="X6" s="144"/>
    </row>
    <row r="7" spans="1:24">
      <c r="A7" s="80"/>
      <c r="B7" s="86" t="s">
        <v>24</v>
      </c>
      <c r="C7" s="86">
        <v>4</v>
      </c>
      <c r="D7" s="195">
        <v>430000</v>
      </c>
      <c r="E7" s="81">
        <v>139</v>
      </c>
      <c r="F7" s="81">
        <v>68</v>
      </c>
      <c r="G7" s="81">
        <v>36</v>
      </c>
      <c r="H7" s="91">
        <v>78</v>
      </c>
      <c r="I7" s="92">
        <v>0</v>
      </c>
      <c r="J7" s="145">
        <f>H7+I7</f>
        <v>78</v>
      </c>
      <c r="K7" s="82">
        <f>IFERROR(J7/G7,"-")</f>
        <v>2.1666666666667</v>
      </c>
      <c r="L7" s="81">
        <v>3</v>
      </c>
      <c r="M7" s="81">
        <v>7</v>
      </c>
      <c r="N7" s="82">
        <f>IFERROR(L7/J7,"-")</f>
        <v>0.038461538461538</v>
      </c>
      <c r="O7" s="83">
        <f>IFERROR(D7/J7,"-")</f>
        <v>5512.8205128205</v>
      </c>
      <c r="P7" s="84">
        <v>3</v>
      </c>
      <c r="Q7" s="82">
        <f>IFERROR(P7/J7,"-")</f>
        <v>0.038461538461538</v>
      </c>
      <c r="R7" s="200">
        <v>30040</v>
      </c>
      <c r="S7" s="201">
        <f>IFERROR(R7/J7,"-")</f>
        <v>385.12820512821</v>
      </c>
      <c r="T7" s="201">
        <f>IFERROR(R7/P7,"-")</f>
        <v>10013.333333333</v>
      </c>
      <c r="U7" s="195">
        <f>IFERROR(R7-D7,"-")</f>
        <v>-399960</v>
      </c>
      <c r="V7" s="85">
        <f>R7/D7</f>
        <v>0.069860465116279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3550000</v>
      </c>
      <c r="E10" s="41">
        <f>SUM(E6:E8)</f>
        <v>554</v>
      </c>
      <c r="F10" s="41">
        <f>SUM(F6:F8)</f>
        <v>330</v>
      </c>
      <c r="G10" s="41">
        <f>SUM(G6:G8)</f>
        <v>205</v>
      </c>
      <c r="H10" s="41">
        <f>SUM(H6:H8)</f>
        <v>385</v>
      </c>
      <c r="I10" s="41">
        <f>SUM(I6:I8)</f>
        <v>3</v>
      </c>
      <c r="J10" s="41">
        <f>SUM(J6:J8)</f>
        <v>388</v>
      </c>
      <c r="K10" s="42">
        <f>IFERROR(J10/G10,"-")</f>
        <v>1.8926829268293</v>
      </c>
      <c r="L10" s="78">
        <f>SUM(L6:L8)</f>
        <v>24</v>
      </c>
      <c r="M10" s="78">
        <f>SUM(M6:M8)</f>
        <v>41</v>
      </c>
      <c r="N10" s="42">
        <f>IFERROR(L10/J10,"-")</f>
        <v>0.061855670103093</v>
      </c>
      <c r="O10" s="43">
        <f>IFERROR(D10/J10,"-")</f>
        <v>9149.4845360825</v>
      </c>
      <c r="P10" s="44">
        <f>SUM(P6:P8)</f>
        <v>30</v>
      </c>
      <c r="Q10" s="42">
        <f>IFERROR(P10/J10,"-")</f>
        <v>0.077319587628866</v>
      </c>
      <c r="R10" s="45">
        <f>SUM(R6:R8)</f>
        <v>2326040</v>
      </c>
      <c r="S10" s="45">
        <f>IFERROR(R10/J10,"-")</f>
        <v>5994.9484536082</v>
      </c>
      <c r="T10" s="45">
        <f>IFERROR(R10/P10,"-")</f>
        <v>77534.666666667</v>
      </c>
      <c r="U10" s="46">
        <f>SUM(U6:U8)</f>
        <v>-1223960</v>
      </c>
      <c r="V10" s="47">
        <f>IFERROR(R10/D10,"-")</f>
        <v>0.65522253521127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5.06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200000</v>
      </c>
      <c r="K6" s="81">
        <v>0</v>
      </c>
      <c r="L6" s="81">
        <v>0</v>
      </c>
      <c r="M6" s="81">
        <v>0</v>
      </c>
      <c r="N6" s="91">
        <v>11</v>
      </c>
      <c r="O6" s="92">
        <v>0</v>
      </c>
      <c r="P6" s="93">
        <f>N6+O6</f>
        <v>11</v>
      </c>
      <c r="Q6" s="82" t="str">
        <f>IFERROR(P6/M6,"-")</f>
        <v>-</v>
      </c>
      <c r="R6" s="81">
        <v>0</v>
      </c>
      <c r="S6" s="81">
        <v>0</v>
      </c>
      <c r="T6" s="82">
        <f>IFERROR(S6/(O6+P6),"-")</f>
        <v>0</v>
      </c>
      <c r="U6" s="182">
        <f>IFERROR(J6/SUM(P6:P11),"-")</f>
        <v>4651.1627906977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SUM(X6:X11)-SUM(J6:J11)</f>
        <v>812000</v>
      </c>
      <c r="AB6" s="85">
        <f>SUM(X6:X11)/SUM(J6:J11)</f>
        <v>5.06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0.18181818181818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0.090909090909091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0.18181818181818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0.090909090909091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0.18181818181818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3</v>
      </c>
      <c r="CG6" s="134">
        <f>IF(P6=0,"",IF(CF6=0,"",(CF6/P6)))</f>
        <v>0.27272727272727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69</v>
      </c>
      <c r="E7" s="203" t="s">
        <v>70</v>
      </c>
      <c r="F7" s="203" t="s">
        <v>64</v>
      </c>
      <c r="G7" s="203"/>
      <c r="H7" s="90" t="s">
        <v>66</v>
      </c>
      <c r="I7" s="90"/>
      <c r="J7" s="188"/>
      <c r="K7" s="81">
        <v>0</v>
      </c>
      <c r="L7" s="81">
        <v>0</v>
      </c>
      <c r="M7" s="81">
        <v>0</v>
      </c>
      <c r="N7" s="91">
        <v>5</v>
      </c>
      <c r="O7" s="92">
        <v>0</v>
      </c>
      <c r="P7" s="93">
        <f>N7+O7</f>
        <v>5</v>
      </c>
      <c r="Q7" s="82" t="str">
        <f>IFERROR(P7/M7,"-")</f>
        <v>-</v>
      </c>
      <c r="R7" s="81">
        <v>1</v>
      </c>
      <c r="S7" s="81">
        <v>1</v>
      </c>
      <c r="T7" s="82">
        <f>IFERROR(S7/(O7+P7),"-")</f>
        <v>0.2</v>
      </c>
      <c r="U7" s="182"/>
      <c r="V7" s="84">
        <v>2</v>
      </c>
      <c r="W7" s="82">
        <f>IF(P7=0,"-",V7/P7)</f>
        <v>0.4</v>
      </c>
      <c r="X7" s="186">
        <v>495000</v>
      </c>
      <c r="Y7" s="187">
        <f>IFERROR(X7/P7,"-")</f>
        <v>99000</v>
      </c>
      <c r="Z7" s="187">
        <f>IFERROR(X7/V7,"-")</f>
        <v>247500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3</v>
      </c>
      <c r="BX7" s="127">
        <f>IF(P7=0,"",IF(BW7=0,"",(BW7/P7)))</f>
        <v>0.6</v>
      </c>
      <c r="BY7" s="128">
        <v>2</v>
      </c>
      <c r="BZ7" s="129">
        <f>IFERROR(BY7/BW7,"-")</f>
        <v>0.66666666666667</v>
      </c>
      <c r="CA7" s="130">
        <v>495000</v>
      </c>
      <c r="CB7" s="131">
        <f>IFERROR(CA7/BW7,"-")</f>
        <v>165000</v>
      </c>
      <c r="CC7" s="132"/>
      <c r="CD7" s="132"/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495000</v>
      </c>
      <c r="CQ7" s="141">
        <v>315000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71</v>
      </c>
      <c r="C8" s="203"/>
      <c r="D8" s="203" t="s">
        <v>72</v>
      </c>
      <c r="E8" s="203" t="s">
        <v>73</v>
      </c>
      <c r="F8" s="203" t="s">
        <v>64</v>
      </c>
      <c r="G8" s="203"/>
      <c r="H8" s="90" t="s">
        <v>66</v>
      </c>
      <c r="I8" s="90"/>
      <c r="J8" s="188"/>
      <c r="K8" s="81">
        <v>0</v>
      </c>
      <c r="L8" s="81">
        <v>0</v>
      </c>
      <c r="M8" s="81">
        <v>0</v>
      </c>
      <c r="N8" s="91">
        <v>3</v>
      </c>
      <c r="O8" s="92">
        <v>0</v>
      </c>
      <c r="P8" s="93">
        <f>N8+O8</f>
        <v>3</v>
      </c>
      <c r="Q8" s="82" t="str">
        <f>IFERROR(P8/M8,"-")</f>
        <v>-</v>
      </c>
      <c r="R8" s="81">
        <v>0</v>
      </c>
      <c r="S8" s="81">
        <v>0</v>
      </c>
      <c r="T8" s="82">
        <f>IFERROR(S8/(O8+P8),"-")</f>
        <v>0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3</v>
      </c>
      <c r="BO8" s="120">
        <f>IF(P8=0,"",IF(BN8=0,"",(BN8/P8)))</f>
        <v>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75</v>
      </c>
      <c r="E9" s="203" t="s">
        <v>76</v>
      </c>
      <c r="F9" s="203" t="s">
        <v>64</v>
      </c>
      <c r="G9" s="203"/>
      <c r="H9" s="90" t="s">
        <v>66</v>
      </c>
      <c r="I9" s="90"/>
      <c r="J9" s="188"/>
      <c r="K9" s="81">
        <v>0</v>
      </c>
      <c r="L9" s="81">
        <v>0</v>
      </c>
      <c r="M9" s="81">
        <v>0</v>
      </c>
      <c r="N9" s="91">
        <v>6</v>
      </c>
      <c r="O9" s="92">
        <v>0</v>
      </c>
      <c r="P9" s="93">
        <f>N9+O9</f>
        <v>6</v>
      </c>
      <c r="Q9" s="82" t="str">
        <f>IFERROR(P9/M9,"-")</f>
        <v>-</v>
      </c>
      <c r="R9" s="81">
        <v>1</v>
      </c>
      <c r="S9" s="81">
        <v>1</v>
      </c>
      <c r="T9" s="82">
        <f>IFERROR(S9/(O9+P9),"-")</f>
        <v>0.16666666666667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0.16666666666667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2</v>
      </c>
      <c r="CG9" s="134">
        <f>IF(P9=0,"",IF(CF9=0,"",(CF9/P9)))</f>
        <v>0.33333333333333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77</v>
      </c>
      <c r="C10" s="203"/>
      <c r="D10" s="203" t="s">
        <v>78</v>
      </c>
      <c r="E10" s="203" t="s">
        <v>79</v>
      </c>
      <c r="F10" s="203" t="s">
        <v>64</v>
      </c>
      <c r="G10" s="203"/>
      <c r="H10" s="90" t="s">
        <v>66</v>
      </c>
      <c r="I10" s="90"/>
      <c r="J10" s="188"/>
      <c r="K10" s="81">
        <v>0</v>
      </c>
      <c r="L10" s="81">
        <v>0</v>
      </c>
      <c r="M10" s="81">
        <v>0</v>
      </c>
      <c r="N10" s="91">
        <v>6</v>
      </c>
      <c r="O10" s="92">
        <v>0</v>
      </c>
      <c r="P10" s="93">
        <f>N10+O10</f>
        <v>6</v>
      </c>
      <c r="Q10" s="82" t="str">
        <f>IFERROR(P10/M10,"-")</f>
        <v>-</v>
      </c>
      <c r="R10" s="81">
        <v>1</v>
      </c>
      <c r="S10" s="81">
        <v>0</v>
      </c>
      <c r="T10" s="82">
        <f>IFERROR(S10/(O10+P10),"-")</f>
        <v>0</v>
      </c>
      <c r="U10" s="182"/>
      <c r="V10" s="84">
        <v>2</v>
      </c>
      <c r="W10" s="82">
        <f>IF(P10=0,"-",V10/P10)</f>
        <v>0.33333333333333</v>
      </c>
      <c r="X10" s="186">
        <v>508000</v>
      </c>
      <c r="Y10" s="187">
        <f>IFERROR(X10/P10,"-")</f>
        <v>84666.666666667</v>
      </c>
      <c r="Z10" s="187">
        <f>IFERROR(X10/V10,"-")</f>
        <v>254000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0.16666666666667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</v>
      </c>
      <c r="BF10" s="113">
        <f>IF(P10=0,"",IF(BE10=0,"",(BE10/P10)))</f>
        <v>0.16666666666667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0.16666666666667</v>
      </c>
      <c r="BY10" s="128">
        <v>1</v>
      </c>
      <c r="BZ10" s="129">
        <f>IFERROR(BY10/BW10,"-")</f>
        <v>1</v>
      </c>
      <c r="CA10" s="130">
        <v>3000</v>
      </c>
      <c r="CB10" s="131">
        <f>IFERROR(CA10/BW10,"-")</f>
        <v>3000</v>
      </c>
      <c r="CC10" s="132">
        <v>1</v>
      </c>
      <c r="CD10" s="132"/>
      <c r="CE10" s="132"/>
      <c r="CF10" s="133">
        <v>1</v>
      </c>
      <c r="CG10" s="134">
        <f>IF(P10=0,"",IF(CF10=0,"",(CF10/P10)))</f>
        <v>0.16666666666667</v>
      </c>
      <c r="CH10" s="135">
        <v>1</v>
      </c>
      <c r="CI10" s="136">
        <f>IFERROR(CH10/CF10,"-")</f>
        <v>1</v>
      </c>
      <c r="CJ10" s="137">
        <v>505000</v>
      </c>
      <c r="CK10" s="138">
        <f>IFERROR(CJ10/CF10,"-")</f>
        <v>505000</v>
      </c>
      <c r="CL10" s="139"/>
      <c r="CM10" s="139"/>
      <c r="CN10" s="139">
        <v>1</v>
      </c>
      <c r="CO10" s="140">
        <v>2</v>
      </c>
      <c r="CP10" s="141">
        <v>508000</v>
      </c>
      <c r="CQ10" s="141">
        <v>505000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/>
      <c r="B11" s="203" t="s">
        <v>80</v>
      </c>
      <c r="C11" s="203"/>
      <c r="D11" s="203" t="s">
        <v>81</v>
      </c>
      <c r="E11" s="203" t="s">
        <v>81</v>
      </c>
      <c r="F11" s="203" t="s">
        <v>82</v>
      </c>
      <c r="G11" s="203"/>
      <c r="H11" s="90"/>
      <c r="I11" s="90"/>
      <c r="J11" s="188"/>
      <c r="K11" s="81">
        <v>97</v>
      </c>
      <c r="L11" s="81">
        <v>49</v>
      </c>
      <c r="M11" s="81">
        <v>27</v>
      </c>
      <c r="N11" s="91">
        <v>12</v>
      </c>
      <c r="O11" s="92">
        <v>0</v>
      </c>
      <c r="P11" s="93">
        <f>N11+O11</f>
        <v>12</v>
      </c>
      <c r="Q11" s="82">
        <f>IFERROR(P11/M11,"-")</f>
        <v>0.44444444444444</v>
      </c>
      <c r="R11" s="81">
        <v>2</v>
      </c>
      <c r="S11" s="81">
        <v>5</v>
      </c>
      <c r="T11" s="82">
        <f>IFERROR(S11/(O11+P11),"-")</f>
        <v>0.41666666666667</v>
      </c>
      <c r="U11" s="182"/>
      <c r="V11" s="84">
        <v>0</v>
      </c>
      <c r="W11" s="82">
        <f>IF(P11=0,"-",V11/P11)</f>
        <v>0</v>
      </c>
      <c r="X11" s="186">
        <v>9000</v>
      </c>
      <c r="Y11" s="187">
        <f>IFERROR(X11/P11,"-")</f>
        <v>750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0.25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0.16666666666667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0.16666666666667</v>
      </c>
      <c r="BY11" s="128">
        <v>1</v>
      </c>
      <c r="BZ11" s="129">
        <f>IFERROR(BY11/BW11,"-")</f>
        <v>0.5</v>
      </c>
      <c r="CA11" s="130">
        <v>38000</v>
      </c>
      <c r="CB11" s="131">
        <f>IFERROR(CA11/BW11,"-")</f>
        <v>19000</v>
      </c>
      <c r="CC11" s="132"/>
      <c r="CD11" s="132"/>
      <c r="CE11" s="132">
        <v>1</v>
      </c>
      <c r="CF11" s="133">
        <v>5</v>
      </c>
      <c r="CG11" s="134">
        <f>IF(P11=0,"",IF(CF11=0,"",(CF11/P11)))</f>
        <v>0.41666666666667</v>
      </c>
      <c r="CH11" s="135">
        <v>1</v>
      </c>
      <c r="CI11" s="136">
        <f>IFERROR(CH11/CF11,"-")</f>
        <v>0.2</v>
      </c>
      <c r="CJ11" s="137">
        <v>38000</v>
      </c>
      <c r="CK11" s="138">
        <f>IFERROR(CJ11/CF11,"-")</f>
        <v>7600</v>
      </c>
      <c r="CL11" s="139"/>
      <c r="CM11" s="139"/>
      <c r="CN11" s="139">
        <v>1</v>
      </c>
      <c r="CO11" s="140">
        <v>0</v>
      </c>
      <c r="CP11" s="141">
        <v>9000</v>
      </c>
      <c r="CQ11" s="141">
        <v>38000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0.0225</v>
      </c>
      <c r="B12" s="203" t="s">
        <v>83</v>
      </c>
      <c r="C12" s="203"/>
      <c r="D12" s="203" t="s">
        <v>84</v>
      </c>
      <c r="E12" s="203" t="s">
        <v>85</v>
      </c>
      <c r="F12" s="203" t="s">
        <v>64</v>
      </c>
      <c r="G12" s="203" t="s">
        <v>86</v>
      </c>
      <c r="H12" s="90" t="s">
        <v>87</v>
      </c>
      <c r="I12" s="90" t="s">
        <v>88</v>
      </c>
      <c r="J12" s="188">
        <v>400000</v>
      </c>
      <c r="K12" s="81">
        <v>0</v>
      </c>
      <c r="L12" s="81">
        <v>0</v>
      </c>
      <c r="M12" s="81">
        <v>0</v>
      </c>
      <c r="N12" s="91">
        <v>17</v>
      </c>
      <c r="O12" s="92">
        <v>0</v>
      </c>
      <c r="P12" s="93">
        <f>N12+O12</f>
        <v>17</v>
      </c>
      <c r="Q12" s="82" t="str">
        <f>IFERROR(P12/M12,"-")</f>
        <v>-</v>
      </c>
      <c r="R12" s="81">
        <v>2</v>
      </c>
      <c r="S12" s="81">
        <v>1</v>
      </c>
      <c r="T12" s="82">
        <f>IFERROR(S12/(O12+P12),"-")</f>
        <v>0.058823529411765</v>
      </c>
      <c r="U12" s="182">
        <f>IFERROR(J12/SUM(P12:P16),"-")</f>
        <v>9090.9090909091</v>
      </c>
      <c r="V12" s="84">
        <v>1</v>
      </c>
      <c r="W12" s="82">
        <f>IF(P12=0,"-",V12/P12)</f>
        <v>0.058823529411765</v>
      </c>
      <c r="X12" s="186">
        <v>9000</v>
      </c>
      <c r="Y12" s="187">
        <f>IFERROR(X12/P12,"-")</f>
        <v>529.41176470588</v>
      </c>
      <c r="Z12" s="187">
        <f>IFERROR(X12/V12,"-")</f>
        <v>9000</v>
      </c>
      <c r="AA12" s="188">
        <f>SUM(X12:X16)-SUM(J12:J16)</f>
        <v>-391000</v>
      </c>
      <c r="AB12" s="85">
        <f>SUM(X12:X16)/SUM(J12:J16)</f>
        <v>0.0225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4</v>
      </c>
      <c r="BF12" s="113">
        <f>IF(P12=0,"",IF(BE12=0,"",(BE12/P12)))</f>
        <v>0.23529411764706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5</v>
      </c>
      <c r="BO12" s="120">
        <f>IF(P12=0,"",IF(BN12=0,"",(BN12/P12)))</f>
        <v>0.29411764705882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7</v>
      </c>
      <c r="BX12" s="127">
        <f>IF(P12=0,"",IF(BW12=0,"",(BW12/P12)))</f>
        <v>0.41176470588235</v>
      </c>
      <c r="BY12" s="128">
        <v>1</v>
      </c>
      <c r="BZ12" s="129">
        <f>IFERROR(BY12/BW12,"-")</f>
        <v>0.14285714285714</v>
      </c>
      <c r="CA12" s="130">
        <v>9000</v>
      </c>
      <c r="CB12" s="131">
        <f>IFERROR(CA12/BW12,"-")</f>
        <v>1285.7142857143</v>
      </c>
      <c r="CC12" s="132"/>
      <c r="CD12" s="132"/>
      <c r="CE12" s="132">
        <v>1</v>
      </c>
      <c r="CF12" s="133">
        <v>1</v>
      </c>
      <c r="CG12" s="134">
        <f>IF(P12=0,"",IF(CF12=0,"",(CF12/P12)))</f>
        <v>0.058823529411765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1</v>
      </c>
      <c r="CP12" s="141">
        <v>9000</v>
      </c>
      <c r="CQ12" s="141">
        <v>9000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89</v>
      </c>
      <c r="C13" s="203"/>
      <c r="D13" s="203" t="s">
        <v>90</v>
      </c>
      <c r="E13" s="203" t="s">
        <v>91</v>
      </c>
      <c r="F13" s="203" t="s">
        <v>64</v>
      </c>
      <c r="G13" s="203"/>
      <c r="H13" s="90" t="s">
        <v>87</v>
      </c>
      <c r="I13" s="90"/>
      <c r="J13" s="188"/>
      <c r="K13" s="81">
        <v>0</v>
      </c>
      <c r="L13" s="81">
        <v>0</v>
      </c>
      <c r="M13" s="81">
        <v>0</v>
      </c>
      <c r="N13" s="91">
        <v>10</v>
      </c>
      <c r="O13" s="92">
        <v>0</v>
      </c>
      <c r="P13" s="93">
        <f>N13+O13</f>
        <v>10</v>
      </c>
      <c r="Q13" s="82" t="str">
        <f>IFERROR(P13/M13,"-")</f>
        <v>-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0.1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3</v>
      </c>
      <c r="BF13" s="113">
        <f>IF(P13=0,"",IF(BE13=0,"",(BE13/P13)))</f>
        <v>0.3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0.2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0.2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2</v>
      </c>
      <c r="CG13" s="134">
        <f>IF(P13=0,"",IF(CF13=0,"",(CF13/P13)))</f>
        <v>0.2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92</v>
      </c>
      <c r="C14" s="203"/>
      <c r="D14" s="203" t="s">
        <v>93</v>
      </c>
      <c r="E14" s="203" t="s">
        <v>94</v>
      </c>
      <c r="F14" s="203" t="s">
        <v>64</v>
      </c>
      <c r="G14" s="203"/>
      <c r="H14" s="90" t="s">
        <v>87</v>
      </c>
      <c r="I14" s="90"/>
      <c r="J14" s="188"/>
      <c r="K14" s="81">
        <v>0</v>
      </c>
      <c r="L14" s="81">
        <v>0</v>
      </c>
      <c r="M14" s="81">
        <v>0</v>
      </c>
      <c r="N14" s="91">
        <v>7</v>
      </c>
      <c r="O14" s="92">
        <v>0</v>
      </c>
      <c r="P14" s="93">
        <f>N14+O14</f>
        <v>7</v>
      </c>
      <c r="Q14" s="82" t="str">
        <f>IFERROR(P14/M14,"-")</f>
        <v>-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0.14285714285714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0.28571428571429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0.28571428571429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2</v>
      </c>
      <c r="CG14" s="134">
        <f>IF(P14=0,"",IF(CF14=0,"",(CF14/P14)))</f>
        <v>0.28571428571429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95</v>
      </c>
      <c r="C15" s="203"/>
      <c r="D15" s="203" t="s">
        <v>96</v>
      </c>
      <c r="E15" s="203" t="s">
        <v>97</v>
      </c>
      <c r="F15" s="203" t="s">
        <v>64</v>
      </c>
      <c r="G15" s="203"/>
      <c r="H15" s="90" t="s">
        <v>87</v>
      </c>
      <c r="I15" s="90"/>
      <c r="J15" s="188"/>
      <c r="K15" s="81">
        <v>0</v>
      </c>
      <c r="L15" s="81">
        <v>0</v>
      </c>
      <c r="M15" s="81">
        <v>0</v>
      </c>
      <c r="N15" s="91">
        <v>5</v>
      </c>
      <c r="O15" s="92">
        <v>1</v>
      </c>
      <c r="P15" s="93">
        <f>N15+O15</f>
        <v>6</v>
      </c>
      <c r="Q15" s="82" t="str">
        <f>IFERROR(P15/M15,"-")</f>
        <v>-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0.16666666666667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1</v>
      </c>
      <c r="AW15" s="107">
        <f>IF(P15=0,"",IF(AV15=0,"",(AV15/P15)))</f>
        <v>0.16666666666667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2</v>
      </c>
      <c r="BO15" s="120">
        <f>IF(P15=0,"",IF(BN15=0,"",(BN15/P15)))</f>
        <v>0.33333333333333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2</v>
      </c>
      <c r="BX15" s="127">
        <f>IF(P15=0,"",IF(BW15=0,"",(BW15/P15)))</f>
        <v>0.33333333333333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98</v>
      </c>
      <c r="C16" s="203"/>
      <c r="D16" s="203" t="s">
        <v>81</v>
      </c>
      <c r="E16" s="203" t="s">
        <v>81</v>
      </c>
      <c r="F16" s="203" t="s">
        <v>82</v>
      </c>
      <c r="G16" s="203"/>
      <c r="H16" s="90"/>
      <c r="I16" s="90"/>
      <c r="J16" s="188"/>
      <c r="K16" s="81">
        <v>68</v>
      </c>
      <c r="L16" s="81">
        <v>38</v>
      </c>
      <c r="M16" s="81">
        <v>8</v>
      </c>
      <c r="N16" s="91">
        <v>4</v>
      </c>
      <c r="O16" s="92">
        <v>0</v>
      </c>
      <c r="P16" s="93">
        <f>N16+O16</f>
        <v>4</v>
      </c>
      <c r="Q16" s="82">
        <f>IFERROR(P16/M16,"-")</f>
        <v>0.5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0.25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2</v>
      </c>
      <c r="BO16" s="120">
        <f>IF(P16=0,"",IF(BN16=0,"",(BN16/P16)))</f>
        <v>0.5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0.25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0.025</v>
      </c>
      <c r="B17" s="203" t="s">
        <v>99</v>
      </c>
      <c r="C17" s="203"/>
      <c r="D17" s="203" t="s">
        <v>84</v>
      </c>
      <c r="E17" s="203" t="s">
        <v>85</v>
      </c>
      <c r="F17" s="203" t="s">
        <v>64</v>
      </c>
      <c r="G17" s="203" t="s">
        <v>100</v>
      </c>
      <c r="H17" s="90" t="s">
        <v>87</v>
      </c>
      <c r="I17" s="90" t="s">
        <v>101</v>
      </c>
      <c r="J17" s="188">
        <v>200000</v>
      </c>
      <c r="K17" s="81">
        <v>0</v>
      </c>
      <c r="L17" s="81">
        <v>0</v>
      </c>
      <c r="M17" s="81">
        <v>0</v>
      </c>
      <c r="N17" s="91">
        <v>7</v>
      </c>
      <c r="O17" s="92">
        <v>0</v>
      </c>
      <c r="P17" s="93">
        <f>N17+O17</f>
        <v>7</v>
      </c>
      <c r="Q17" s="82" t="str">
        <f>IFERROR(P17/M17,"-")</f>
        <v>-</v>
      </c>
      <c r="R17" s="81">
        <v>0</v>
      </c>
      <c r="S17" s="81">
        <v>1</v>
      </c>
      <c r="T17" s="82">
        <f>IFERROR(S17/(O17+P17),"-")</f>
        <v>0.14285714285714</v>
      </c>
      <c r="U17" s="182">
        <f>IFERROR(J17/SUM(P17:P20),"-")</f>
        <v>9090.9090909091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SUM(X17:X20)-SUM(J17:J20)</f>
        <v>-195000</v>
      </c>
      <c r="AB17" s="85">
        <f>SUM(X17:X20)/SUM(J17:J20)</f>
        <v>0.025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0.14285714285714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0.14285714285714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2</v>
      </c>
      <c r="BO17" s="120">
        <f>IF(P17=0,"",IF(BN17=0,"",(BN17/P17)))</f>
        <v>0.28571428571429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3</v>
      </c>
      <c r="BX17" s="127">
        <f>IF(P17=0,"",IF(BW17=0,"",(BW17/P17)))</f>
        <v>0.42857142857143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102</v>
      </c>
      <c r="C18" s="203"/>
      <c r="D18" s="203" t="s">
        <v>90</v>
      </c>
      <c r="E18" s="203" t="s">
        <v>91</v>
      </c>
      <c r="F18" s="203" t="s">
        <v>64</v>
      </c>
      <c r="G18" s="203"/>
      <c r="H18" s="90" t="s">
        <v>87</v>
      </c>
      <c r="I18" s="90" t="s">
        <v>103</v>
      </c>
      <c r="J18" s="188"/>
      <c r="K18" s="81">
        <v>0</v>
      </c>
      <c r="L18" s="81">
        <v>0</v>
      </c>
      <c r="M18" s="81">
        <v>0</v>
      </c>
      <c r="N18" s="91">
        <v>6</v>
      </c>
      <c r="O18" s="92">
        <v>0</v>
      </c>
      <c r="P18" s="93">
        <f>N18+O18</f>
        <v>6</v>
      </c>
      <c r="Q18" s="82" t="str">
        <f>IFERROR(P18/M18,"-")</f>
        <v>-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1</v>
      </c>
      <c r="W18" s="82">
        <f>IF(P18=0,"-",V18/P18)</f>
        <v>0.16666666666667</v>
      </c>
      <c r="X18" s="186">
        <v>5000</v>
      </c>
      <c r="Y18" s="187">
        <f>IFERROR(X18/P18,"-")</f>
        <v>833.33333333333</v>
      </c>
      <c r="Z18" s="187">
        <f>IFERROR(X18/V18,"-")</f>
        <v>5000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0.16666666666667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2</v>
      </c>
      <c r="BF18" s="113">
        <f>IF(P18=0,"",IF(BE18=0,"",(BE18/P18)))</f>
        <v>0.33333333333333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2</v>
      </c>
      <c r="BX18" s="127">
        <f>IF(P18=0,"",IF(BW18=0,"",(BW18/P18)))</f>
        <v>0.33333333333333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0.16666666666667</v>
      </c>
      <c r="CH18" s="135">
        <v>1</v>
      </c>
      <c r="CI18" s="136">
        <f>IFERROR(CH18/CF18,"-")</f>
        <v>1</v>
      </c>
      <c r="CJ18" s="137">
        <v>5000</v>
      </c>
      <c r="CK18" s="138">
        <f>IFERROR(CJ18/CF18,"-")</f>
        <v>5000</v>
      </c>
      <c r="CL18" s="139">
        <v>1</v>
      </c>
      <c r="CM18" s="139"/>
      <c r="CN18" s="139"/>
      <c r="CO18" s="140">
        <v>1</v>
      </c>
      <c r="CP18" s="141">
        <v>5000</v>
      </c>
      <c r="CQ18" s="141">
        <v>5000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104</v>
      </c>
      <c r="C19" s="203"/>
      <c r="D19" s="203" t="s">
        <v>93</v>
      </c>
      <c r="E19" s="203" t="s">
        <v>94</v>
      </c>
      <c r="F19" s="203" t="s">
        <v>64</v>
      </c>
      <c r="G19" s="203"/>
      <c r="H19" s="90" t="s">
        <v>87</v>
      </c>
      <c r="I19" s="90" t="s">
        <v>105</v>
      </c>
      <c r="J19" s="188"/>
      <c r="K19" s="81">
        <v>0</v>
      </c>
      <c r="L19" s="81">
        <v>0</v>
      </c>
      <c r="M19" s="81">
        <v>0</v>
      </c>
      <c r="N19" s="91">
        <v>6</v>
      </c>
      <c r="O19" s="92">
        <v>0</v>
      </c>
      <c r="P19" s="93">
        <f>N19+O19</f>
        <v>6</v>
      </c>
      <c r="Q19" s="82" t="str">
        <f>IFERROR(P19/M19,"-")</f>
        <v>-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0.16666666666667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3</v>
      </c>
      <c r="BF19" s="113">
        <f>IF(P19=0,"",IF(BE19=0,"",(BE19/P19)))</f>
        <v>0.5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</v>
      </c>
      <c r="BO19" s="120">
        <f>IF(P19=0,"",IF(BN19=0,"",(BN19/P19)))</f>
        <v>0.16666666666667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0.16666666666667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106</v>
      </c>
      <c r="C20" s="203"/>
      <c r="D20" s="203" t="s">
        <v>81</v>
      </c>
      <c r="E20" s="203" t="s">
        <v>81</v>
      </c>
      <c r="F20" s="203" t="s">
        <v>82</v>
      </c>
      <c r="G20" s="203"/>
      <c r="H20" s="90"/>
      <c r="I20" s="90"/>
      <c r="J20" s="188"/>
      <c r="K20" s="81">
        <v>27</v>
      </c>
      <c r="L20" s="81">
        <v>19</v>
      </c>
      <c r="M20" s="81">
        <v>11</v>
      </c>
      <c r="N20" s="91">
        <v>3</v>
      </c>
      <c r="O20" s="92">
        <v>0</v>
      </c>
      <c r="P20" s="93">
        <f>N20+O20</f>
        <v>3</v>
      </c>
      <c r="Q20" s="82">
        <f>IFERROR(P20/M20,"-")</f>
        <v>0.27272727272727</v>
      </c>
      <c r="R20" s="81">
        <v>0</v>
      </c>
      <c r="S20" s="81">
        <v>1</v>
      </c>
      <c r="T20" s="82">
        <f>IFERROR(S20/(O20+P20),"-")</f>
        <v>0.33333333333333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0.33333333333333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2</v>
      </c>
      <c r="BX20" s="127">
        <f>IF(P20=0,"",IF(BW20=0,"",(BW20/P20)))</f>
        <v>0.66666666666667</v>
      </c>
      <c r="BY20" s="128">
        <v>1</v>
      </c>
      <c r="BZ20" s="129">
        <f>IFERROR(BY20/BW20,"-")</f>
        <v>0.5</v>
      </c>
      <c r="CA20" s="130">
        <v>40000</v>
      </c>
      <c r="CB20" s="131">
        <f>IFERROR(CA20/BW20,"-")</f>
        <v>20000</v>
      </c>
      <c r="CC20" s="132"/>
      <c r="CD20" s="132"/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>
        <v>40000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5.35</v>
      </c>
      <c r="B21" s="203" t="s">
        <v>107</v>
      </c>
      <c r="C21" s="203"/>
      <c r="D21" s="203" t="s">
        <v>69</v>
      </c>
      <c r="E21" s="203" t="s">
        <v>70</v>
      </c>
      <c r="F21" s="203" t="s">
        <v>64</v>
      </c>
      <c r="G21" s="203" t="s">
        <v>108</v>
      </c>
      <c r="H21" s="90" t="s">
        <v>109</v>
      </c>
      <c r="I21" s="90" t="s">
        <v>110</v>
      </c>
      <c r="J21" s="188">
        <v>120000</v>
      </c>
      <c r="K21" s="81">
        <v>0</v>
      </c>
      <c r="L21" s="81">
        <v>0</v>
      </c>
      <c r="M21" s="81">
        <v>0</v>
      </c>
      <c r="N21" s="91">
        <v>6</v>
      </c>
      <c r="O21" s="92">
        <v>0</v>
      </c>
      <c r="P21" s="93">
        <f>N21+O21</f>
        <v>6</v>
      </c>
      <c r="Q21" s="82" t="str">
        <f>IFERROR(P21/M21,"-")</f>
        <v>-</v>
      </c>
      <c r="R21" s="81">
        <v>1</v>
      </c>
      <c r="S21" s="81">
        <v>0</v>
      </c>
      <c r="T21" s="82">
        <f>IFERROR(S21/(O21+P21),"-")</f>
        <v>0</v>
      </c>
      <c r="U21" s="182">
        <f>IFERROR(J21/SUM(P21:P22),"-")</f>
        <v>13333.333333333</v>
      </c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>
        <f>SUM(X21:X22)-SUM(J21:J22)</f>
        <v>522000</v>
      </c>
      <c r="AB21" s="85">
        <f>SUM(X21:X22)/SUM(J21:J22)</f>
        <v>5.35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2</v>
      </c>
      <c r="BF21" s="113">
        <f>IF(P21=0,"",IF(BE21=0,"",(BE21/P21)))</f>
        <v>0.33333333333333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3</v>
      </c>
      <c r="BO21" s="120">
        <f>IF(P21=0,"",IF(BN21=0,"",(BN21/P21)))</f>
        <v>0.5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0.16666666666667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111</v>
      </c>
      <c r="C22" s="203"/>
      <c r="D22" s="203" t="s">
        <v>69</v>
      </c>
      <c r="E22" s="203" t="s">
        <v>70</v>
      </c>
      <c r="F22" s="203" t="s">
        <v>82</v>
      </c>
      <c r="G22" s="203"/>
      <c r="H22" s="90"/>
      <c r="I22" s="90"/>
      <c r="J22" s="188"/>
      <c r="K22" s="81">
        <v>7</v>
      </c>
      <c r="L22" s="81">
        <v>6</v>
      </c>
      <c r="M22" s="81">
        <v>1</v>
      </c>
      <c r="N22" s="91">
        <v>2</v>
      </c>
      <c r="O22" s="92">
        <v>1</v>
      </c>
      <c r="P22" s="93">
        <f>N22+O22</f>
        <v>3</v>
      </c>
      <c r="Q22" s="82">
        <f>IFERROR(P22/M22,"-")</f>
        <v>3</v>
      </c>
      <c r="R22" s="81">
        <v>2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642000</v>
      </c>
      <c r="Y22" s="187">
        <f>IFERROR(X22/P22,"-")</f>
        <v>214000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0.33333333333333</v>
      </c>
      <c r="BP22" s="121">
        <v>1</v>
      </c>
      <c r="BQ22" s="122">
        <f>IFERROR(BP22/BN22,"-")</f>
        <v>1</v>
      </c>
      <c r="BR22" s="123">
        <v>30000</v>
      </c>
      <c r="BS22" s="124">
        <f>IFERROR(BR22/BN22,"-")</f>
        <v>30000</v>
      </c>
      <c r="BT22" s="125"/>
      <c r="BU22" s="125"/>
      <c r="BV22" s="125">
        <v>1</v>
      </c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>
        <v>2</v>
      </c>
      <c r="CG22" s="134">
        <f>IF(P22=0,"",IF(CF22=0,"",(CF22/P22)))</f>
        <v>0.66666666666667</v>
      </c>
      <c r="CH22" s="135">
        <v>1</v>
      </c>
      <c r="CI22" s="136">
        <f>IFERROR(CH22/CF22,"-")</f>
        <v>0.5</v>
      </c>
      <c r="CJ22" s="137">
        <v>612000</v>
      </c>
      <c r="CK22" s="138">
        <f>IFERROR(CJ22/CF22,"-")</f>
        <v>306000</v>
      </c>
      <c r="CL22" s="139"/>
      <c r="CM22" s="139"/>
      <c r="CN22" s="139">
        <v>1</v>
      </c>
      <c r="CO22" s="140">
        <v>0</v>
      </c>
      <c r="CP22" s="141">
        <v>642000</v>
      </c>
      <c r="CQ22" s="141">
        <v>612000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>
        <f>AB23</f>
        <v>0.11666666666667</v>
      </c>
      <c r="B23" s="203" t="s">
        <v>112</v>
      </c>
      <c r="C23" s="203"/>
      <c r="D23" s="203" t="s">
        <v>62</v>
      </c>
      <c r="E23" s="203" t="s">
        <v>63</v>
      </c>
      <c r="F23" s="203" t="s">
        <v>64</v>
      </c>
      <c r="G23" s="203" t="s">
        <v>108</v>
      </c>
      <c r="H23" s="90" t="s">
        <v>109</v>
      </c>
      <c r="I23" s="204" t="s">
        <v>113</v>
      </c>
      <c r="J23" s="188">
        <v>120000</v>
      </c>
      <c r="K23" s="81">
        <v>0</v>
      </c>
      <c r="L23" s="81">
        <v>0</v>
      </c>
      <c r="M23" s="81">
        <v>0</v>
      </c>
      <c r="N23" s="91">
        <v>10</v>
      </c>
      <c r="O23" s="92">
        <v>0</v>
      </c>
      <c r="P23" s="93">
        <f>N23+O23</f>
        <v>10</v>
      </c>
      <c r="Q23" s="82" t="str">
        <f>IFERROR(P23/M23,"-")</f>
        <v>-</v>
      </c>
      <c r="R23" s="81">
        <v>0</v>
      </c>
      <c r="S23" s="81">
        <v>1</v>
      </c>
      <c r="T23" s="82">
        <f>IFERROR(S23/(O23+P23),"-")</f>
        <v>0.1</v>
      </c>
      <c r="U23" s="182">
        <f>IFERROR(J23/SUM(P23:P24),"-")</f>
        <v>9230.7692307692</v>
      </c>
      <c r="V23" s="84">
        <v>1</v>
      </c>
      <c r="W23" s="82">
        <f>IF(P23=0,"-",V23/P23)</f>
        <v>0.1</v>
      </c>
      <c r="X23" s="186">
        <v>14000</v>
      </c>
      <c r="Y23" s="187">
        <f>IFERROR(X23/P23,"-")</f>
        <v>1400</v>
      </c>
      <c r="Z23" s="187">
        <f>IFERROR(X23/V23,"-")</f>
        <v>14000</v>
      </c>
      <c r="AA23" s="188">
        <f>SUM(X23:X24)-SUM(J23:J24)</f>
        <v>-106000</v>
      </c>
      <c r="AB23" s="85">
        <f>SUM(X23:X24)/SUM(J23:J24)</f>
        <v>0.11666666666667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2</v>
      </c>
      <c r="BF23" s="113">
        <f>IF(P23=0,"",IF(BE23=0,"",(BE23/P23)))</f>
        <v>0.2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5</v>
      </c>
      <c r="BO23" s="120">
        <f>IF(P23=0,"",IF(BN23=0,"",(BN23/P23)))</f>
        <v>0.5</v>
      </c>
      <c r="BP23" s="121">
        <v>1</v>
      </c>
      <c r="BQ23" s="122">
        <f>IFERROR(BP23/BN23,"-")</f>
        <v>0.2</v>
      </c>
      <c r="BR23" s="123">
        <v>14000</v>
      </c>
      <c r="BS23" s="124">
        <f>IFERROR(BR23/BN23,"-")</f>
        <v>2800</v>
      </c>
      <c r="BT23" s="125"/>
      <c r="BU23" s="125"/>
      <c r="BV23" s="125">
        <v>1</v>
      </c>
      <c r="BW23" s="126">
        <v>3</v>
      </c>
      <c r="BX23" s="127">
        <f>IF(P23=0,"",IF(BW23=0,"",(BW23/P23)))</f>
        <v>0.3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14000</v>
      </c>
      <c r="CQ23" s="141">
        <v>14000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114</v>
      </c>
      <c r="C24" s="203"/>
      <c r="D24" s="203" t="s">
        <v>62</v>
      </c>
      <c r="E24" s="203" t="s">
        <v>63</v>
      </c>
      <c r="F24" s="203" t="s">
        <v>82</v>
      </c>
      <c r="G24" s="203"/>
      <c r="H24" s="90"/>
      <c r="I24" s="90"/>
      <c r="J24" s="188"/>
      <c r="K24" s="81">
        <v>22</v>
      </c>
      <c r="L24" s="81">
        <v>16</v>
      </c>
      <c r="M24" s="81">
        <v>25</v>
      </c>
      <c r="N24" s="91">
        <v>3</v>
      </c>
      <c r="O24" s="92">
        <v>0</v>
      </c>
      <c r="P24" s="93">
        <f>N24+O24</f>
        <v>3</v>
      </c>
      <c r="Q24" s="82">
        <f>IFERROR(P24/M24,"-")</f>
        <v>0.12</v>
      </c>
      <c r="R24" s="81">
        <v>0</v>
      </c>
      <c r="S24" s="81">
        <v>1</v>
      </c>
      <c r="T24" s="82">
        <f>IFERROR(S24/(O24+P24),"-")</f>
        <v>0.33333333333333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2</v>
      </c>
      <c r="BO24" s="120">
        <f>IF(P24=0,"",IF(BN24=0,"",(BN24/P24)))</f>
        <v>0.66666666666667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0.33333333333333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0.25</v>
      </c>
      <c r="B25" s="203" t="s">
        <v>115</v>
      </c>
      <c r="C25" s="203"/>
      <c r="D25" s="203" t="s">
        <v>116</v>
      </c>
      <c r="E25" s="203" t="s">
        <v>117</v>
      </c>
      <c r="F25" s="203" t="s">
        <v>64</v>
      </c>
      <c r="G25" s="203" t="s">
        <v>108</v>
      </c>
      <c r="H25" s="90" t="s">
        <v>109</v>
      </c>
      <c r="I25" s="205" t="s">
        <v>118</v>
      </c>
      <c r="J25" s="188">
        <v>120000</v>
      </c>
      <c r="K25" s="81">
        <v>0</v>
      </c>
      <c r="L25" s="81">
        <v>0</v>
      </c>
      <c r="M25" s="81">
        <v>0</v>
      </c>
      <c r="N25" s="91">
        <v>14</v>
      </c>
      <c r="O25" s="92">
        <v>0</v>
      </c>
      <c r="P25" s="93">
        <f>N25+O25</f>
        <v>14</v>
      </c>
      <c r="Q25" s="82" t="str">
        <f>IFERROR(P25/M25,"-")</f>
        <v>-</v>
      </c>
      <c r="R25" s="81">
        <v>0</v>
      </c>
      <c r="S25" s="81">
        <v>2</v>
      </c>
      <c r="T25" s="82">
        <f>IFERROR(S25/(O25+P25),"-")</f>
        <v>0.14285714285714</v>
      </c>
      <c r="U25" s="182">
        <f>IFERROR(J25/SUM(P25:P26),"-")</f>
        <v>8000</v>
      </c>
      <c r="V25" s="84">
        <v>1</v>
      </c>
      <c r="W25" s="82">
        <f>IF(P25=0,"-",V25/P25)</f>
        <v>0.071428571428571</v>
      </c>
      <c r="X25" s="186">
        <v>5000</v>
      </c>
      <c r="Y25" s="187">
        <f>IFERROR(X25/P25,"-")</f>
        <v>357.14285714286</v>
      </c>
      <c r="Z25" s="187">
        <f>IFERROR(X25/V25,"-")</f>
        <v>5000</v>
      </c>
      <c r="AA25" s="188">
        <f>SUM(X25:X26)-SUM(J25:J26)</f>
        <v>-90000</v>
      </c>
      <c r="AB25" s="85">
        <f>SUM(X25:X26)/SUM(J25:J26)</f>
        <v>0.25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2</v>
      </c>
      <c r="AW25" s="107">
        <f>IF(P25=0,"",IF(AV25=0,"",(AV25/P25)))</f>
        <v>0.14285714285714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3</v>
      </c>
      <c r="BF25" s="113">
        <f>IF(P25=0,"",IF(BE25=0,"",(BE25/P25)))</f>
        <v>0.21428571428571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6</v>
      </c>
      <c r="BO25" s="120">
        <f>IF(P25=0,"",IF(BN25=0,"",(BN25/P25)))</f>
        <v>0.42857142857143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3</v>
      </c>
      <c r="BX25" s="127">
        <f>IF(P25=0,"",IF(BW25=0,"",(BW25/P25)))</f>
        <v>0.21428571428571</v>
      </c>
      <c r="BY25" s="128">
        <v>1</v>
      </c>
      <c r="BZ25" s="129">
        <f>IFERROR(BY25/BW25,"-")</f>
        <v>0.33333333333333</v>
      </c>
      <c r="CA25" s="130">
        <v>5000</v>
      </c>
      <c r="CB25" s="131">
        <f>IFERROR(CA25/BW25,"-")</f>
        <v>1666.6666666667</v>
      </c>
      <c r="CC25" s="132">
        <v>1</v>
      </c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5000</v>
      </c>
      <c r="CQ25" s="141">
        <v>5000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119</v>
      </c>
      <c r="C26" s="203"/>
      <c r="D26" s="203" t="s">
        <v>116</v>
      </c>
      <c r="E26" s="203" t="s">
        <v>117</v>
      </c>
      <c r="F26" s="203" t="s">
        <v>82</v>
      </c>
      <c r="G26" s="203"/>
      <c r="H26" s="90"/>
      <c r="I26" s="90"/>
      <c r="J26" s="188"/>
      <c r="K26" s="81">
        <v>12</v>
      </c>
      <c r="L26" s="81">
        <v>12</v>
      </c>
      <c r="M26" s="81">
        <v>2</v>
      </c>
      <c r="N26" s="91">
        <v>1</v>
      </c>
      <c r="O26" s="92">
        <v>0</v>
      </c>
      <c r="P26" s="93">
        <f>N26+O26</f>
        <v>1</v>
      </c>
      <c r="Q26" s="82">
        <f>IFERROR(P26/M26,"-")</f>
        <v>0.5</v>
      </c>
      <c r="R26" s="81">
        <v>1</v>
      </c>
      <c r="S26" s="81">
        <v>0</v>
      </c>
      <c r="T26" s="82">
        <f>IFERROR(S26/(O26+P26),"-")</f>
        <v>0</v>
      </c>
      <c r="U26" s="182"/>
      <c r="V26" s="84">
        <v>1</v>
      </c>
      <c r="W26" s="82">
        <f>IF(P26=0,"-",V26/P26)</f>
        <v>1</v>
      </c>
      <c r="X26" s="186">
        <v>25000</v>
      </c>
      <c r="Y26" s="187">
        <f>IFERROR(X26/P26,"-")</f>
        <v>25000</v>
      </c>
      <c r="Z26" s="187">
        <f>IFERROR(X26/V26,"-")</f>
        <v>25000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>
        <v>1</v>
      </c>
      <c r="CG26" s="134">
        <f>IF(P26=0,"",IF(CF26=0,"",(CF26/P26)))</f>
        <v>1</v>
      </c>
      <c r="CH26" s="135">
        <v>1</v>
      </c>
      <c r="CI26" s="136">
        <f>IFERROR(CH26/CF26,"-")</f>
        <v>1</v>
      </c>
      <c r="CJ26" s="137">
        <v>25000</v>
      </c>
      <c r="CK26" s="138">
        <f>IFERROR(CJ26/CF26,"-")</f>
        <v>25000</v>
      </c>
      <c r="CL26" s="139"/>
      <c r="CM26" s="139"/>
      <c r="CN26" s="139">
        <v>1</v>
      </c>
      <c r="CO26" s="140">
        <v>1</v>
      </c>
      <c r="CP26" s="141">
        <v>25000</v>
      </c>
      <c r="CQ26" s="141">
        <v>25000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0.033333333333333</v>
      </c>
      <c r="B27" s="203" t="s">
        <v>120</v>
      </c>
      <c r="C27" s="203"/>
      <c r="D27" s="203" t="s">
        <v>69</v>
      </c>
      <c r="E27" s="203" t="s">
        <v>70</v>
      </c>
      <c r="F27" s="203" t="s">
        <v>64</v>
      </c>
      <c r="G27" s="203" t="s">
        <v>86</v>
      </c>
      <c r="H27" s="90" t="s">
        <v>109</v>
      </c>
      <c r="I27" s="90" t="s">
        <v>110</v>
      </c>
      <c r="J27" s="188">
        <v>150000</v>
      </c>
      <c r="K27" s="81">
        <v>0</v>
      </c>
      <c r="L27" s="81">
        <v>0</v>
      </c>
      <c r="M27" s="81">
        <v>0</v>
      </c>
      <c r="N27" s="91">
        <v>5</v>
      </c>
      <c r="O27" s="92">
        <v>0</v>
      </c>
      <c r="P27" s="93">
        <f>N27+O27</f>
        <v>5</v>
      </c>
      <c r="Q27" s="82" t="str">
        <f>IFERROR(P27/M27,"-")</f>
        <v>-</v>
      </c>
      <c r="R27" s="81">
        <v>0</v>
      </c>
      <c r="S27" s="81">
        <v>2</v>
      </c>
      <c r="T27" s="82">
        <f>IFERROR(S27/(O27+P27),"-")</f>
        <v>0.4</v>
      </c>
      <c r="U27" s="182">
        <f>IFERROR(J27/SUM(P27:P28),"-")</f>
        <v>25000</v>
      </c>
      <c r="V27" s="84">
        <v>1</v>
      </c>
      <c r="W27" s="82">
        <f>IF(P27=0,"-",V27/P27)</f>
        <v>0.2</v>
      </c>
      <c r="X27" s="186">
        <v>5000</v>
      </c>
      <c r="Y27" s="187">
        <f>IFERROR(X27/P27,"-")</f>
        <v>1000</v>
      </c>
      <c r="Z27" s="187">
        <f>IFERROR(X27/V27,"-")</f>
        <v>5000</v>
      </c>
      <c r="AA27" s="188">
        <f>SUM(X27:X28)-SUM(J27:J28)</f>
        <v>-145000</v>
      </c>
      <c r="AB27" s="85">
        <f>SUM(X27:X28)/SUM(J27:J28)</f>
        <v>0.033333333333333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3</v>
      </c>
      <c r="BO27" s="120">
        <f>IF(P27=0,"",IF(BN27=0,"",(BN27/P27)))</f>
        <v>0.6</v>
      </c>
      <c r="BP27" s="121">
        <v>1</v>
      </c>
      <c r="BQ27" s="122">
        <f>IFERROR(BP27/BN27,"-")</f>
        <v>0.33333333333333</v>
      </c>
      <c r="BR27" s="123">
        <v>5000</v>
      </c>
      <c r="BS27" s="124">
        <f>IFERROR(BR27/BN27,"-")</f>
        <v>1666.6666666667</v>
      </c>
      <c r="BT27" s="125">
        <v>1</v>
      </c>
      <c r="BU27" s="125"/>
      <c r="BV27" s="125"/>
      <c r="BW27" s="126">
        <v>2</v>
      </c>
      <c r="BX27" s="127">
        <f>IF(P27=0,"",IF(BW27=0,"",(BW27/P27)))</f>
        <v>0.4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5000</v>
      </c>
      <c r="CQ27" s="141">
        <v>5000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121</v>
      </c>
      <c r="C28" s="203"/>
      <c r="D28" s="203" t="s">
        <v>69</v>
      </c>
      <c r="E28" s="203" t="s">
        <v>70</v>
      </c>
      <c r="F28" s="203" t="s">
        <v>82</v>
      </c>
      <c r="G28" s="203"/>
      <c r="H28" s="90"/>
      <c r="I28" s="90"/>
      <c r="J28" s="188"/>
      <c r="K28" s="81">
        <v>9</v>
      </c>
      <c r="L28" s="81">
        <v>4</v>
      </c>
      <c r="M28" s="81">
        <v>4</v>
      </c>
      <c r="N28" s="91">
        <v>1</v>
      </c>
      <c r="O28" s="92">
        <v>0</v>
      </c>
      <c r="P28" s="93">
        <f>N28+O28</f>
        <v>1</v>
      </c>
      <c r="Q28" s="82">
        <f>IFERROR(P28/M28,"-")</f>
        <v>0.25</v>
      </c>
      <c r="R28" s="81">
        <v>0</v>
      </c>
      <c r="S28" s="81">
        <v>0</v>
      </c>
      <c r="T28" s="82">
        <f>IFERROR(S28/(O28+P28),"-")</f>
        <v>0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>
        <v>1</v>
      </c>
      <c r="CG28" s="134">
        <f>IF(P28=0,"",IF(CF28=0,"",(CF28/P28)))</f>
        <v>1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0.68</v>
      </c>
      <c r="B29" s="203" t="s">
        <v>122</v>
      </c>
      <c r="C29" s="203"/>
      <c r="D29" s="203" t="s">
        <v>116</v>
      </c>
      <c r="E29" s="203" t="s">
        <v>117</v>
      </c>
      <c r="F29" s="203" t="s">
        <v>64</v>
      </c>
      <c r="G29" s="203" t="s">
        <v>86</v>
      </c>
      <c r="H29" s="90" t="s">
        <v>109</v>
      </c>
      <c r="I29" s="204" t="s">
        <v>123</v>
      </c>
      <c r="J29" s="188">
        <v>150000</v>
      </c>
      <c r="K29" s="81">
        <v>0</v>
      </c>
      <c r="L29" s="81">
        <v>0</v>
      </c>
      <c r="M29" s="81">
        <v>0</v>
      </c>
      <c r="N29" s="91">
        <v>8</v>
      </c>
      <c r="O29" s="92">
        <v>1</v>
      </c>
      <c r="P29" s="93">
        <f>N29+O29</f>
        <v>9</v>
      </c>
      <c r="Q29" s="82" t="str">
        <f>IFERROR(P29/M29,"-")</f>
        <v>-</v>
      </c>
      <c r="R29" s="81">
        <v>0</v>
      </c>
      <c r="S29" s="81">
        <v>2</v>
      </c>
      <c r="T29" s="82">
        <f>IFERROR(S29/(O29+P29),"-")</f>
        <v>0.2</v>
      </c>
      <c r="U29" s="182">
        <f>IFERROR(J29/SUM(P29:P30),"-")</f>
        <v>13636.363636364</v>
      </c>
      <c r="V29" s="84">
        <v>2</v>
      </c>
      <c r="W29" s="82">
        <f>IF(P29=0,"-",V29/P29)</f>
        <v>0.22222222222222</v>
      </c>
      <c r="X29" s="186">
        <v>19000</v>
      </c>
      <c r="Y29" s="187">
        <f>IFERROR(X29/P29,"-")</f>
        <v>2111.1111111111</v>
      </c>
      <c r="Z29" s="187">
        <f>IFERROR(X29/V29,"-")</f>
        <v>9500</v>
      </c>
      <c r="AA29" s="188">
        <f>SUM(X29:X30)-SUM(J29:J30)</f>
        <v>-48000</v>
      </c>
      <c r="AB29" s="85">
        <f>SUM(X29:X30)/SUM(J29:J30)</f>
        <v>0.68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0.11111111111111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4</v>
      </c>
      <c r="BO29" s="120">
        <f>IF(P29=0,"",IF(BN29=0,"",(BN29/P29)))</f>
        <v>0.44444444444444</v>
      </c>
      <c r="BP29" s="121">
        <v>1</v>
      </c>
      <c r="BQ29" s="122">
        <f>IFERROR(BP29/BN29,"-")</f>
        <v>0.25</v>
      </c>
      <c r="BR29" s="123">
        <v>16000</v>
      </c>
      <c r="BS29" s="124">
        <f>IFERROR(BR29/BN29,"-")</f>
        <v>4000</v>
      </c>
      <c r="BT29" s="125"/>
      <c r="BU29" s="125"/>
      <c r="BV29" s="125">
        <v>1</v>
      </c>
      <c r="BW29" s="126">
        <v>4</v>
      </c>
      <c r="BX29" s="127">
        <f>IF(P29=0,"",IF(BW29=0,"",(BW29/P29)))</f>
        <v>0.44444444444444</v>
      </c>
      <c r="BY29" s="128">
        <v>1</v>
      </c>
      <c r="BZ29" s="129">
        <f>IFERROR(BY29/BW29,"-")</f>
        <v>0.25</v>
      </c>
      <c r="CA29" s="130">
        <v>3000</v>
      </c>
      <c r="CB29" s="131">
        <f>IFERROR(CA29/BW29,"-")</f>
        <v>750</v>
      </c>
      <c r="CC29" s="132">
        <v>1</v>
      </c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2</v>
      </c>
      <c r="CP29" s="141">
        <v>19000</v>
      </c>
      <c r="CQ29" s="141">
        <v>16000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124</v>
      </c>
      <c r="C30" s="203"/>
      <c r="D30" s="203" t="s">
        <v>116</v>
      </c>
      <c r="E30" s="203" t="s">
        <v>117</v>
      </c>
      <c r="F30" s="203" t="s">
        <v>82</v>
      </c>
      <c r="G30" s="203"/>
      <c r="H30" s="90"/>
      <c r="I30" s="90"/>
      <c r="J30" s="188"/>
      <c r="K30" s="81">
        <v>17</v>
      </c>
      <c r="L30" s="81">
        <v>14</v>
      </c>
      <c r="M30" s="81">
        <v>4</v>
      </c>
      <c r="N30" s="91">
        <v>2</v>
      </c>
      <c r="O30" s="92">
        <v>0</v>
      </c>
      <c r="P30" s="93">
        <f>N30+O30</f>
        <v>2</v>
      </c>
      <c r="Q30" s="82">
        <f>IFERROR(P30/M30,"-")</f>
        <v>0.5</v>
      </c>
      <c r="R30" s="81">
        <v>1</v>
      </c>
      <c r="S30" s="81">
        <v>0</v>
      </c>
      <c r="T30" s="82">
        <f>IFERROR(S30/(O30+P30),"-")</f>
        <v>0</v>
      </c>
      <c r="U30" s="182"/>
      <c r="V30" s="84">
        <v>1</v>
      </c>
      <c r="W30" s="82">
        <f>IF(P30=0,"-",V30/P30)</f>
        <v>0.5</v>
      </c>
      <c r="X30" s="186">
        <v>83000</v>
      </c>
      <c r="Y30" s="187">
        <f>IFERROR(X30/P30,"-")</f>
        <v>41500</v>
      </c>
      <c r="Z30" s="187">
        <f>IFERROR(X30/V30,"-")</f>
        <v>83000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>
        <v>2</v>
      </c>
      <c r="BX30" s="127">
        <f>IF(P30=0,"",IF(BW30=0,"",(BW30/P30)))</f>
        <v>1</v>
      </c>
      <c r="BY30" s="128">
        <v>2</v>
      </c>
      <c r="BZ30" s="129">
        <f>IFERROR(BY30/BW30,"-")</f>
        <v>1</v>
      </c>
      <c r="CA30" s="130">
        <v>287000</v>
      </c>
      <c r="CB30" s="131">
        <f>IFERROR(CA30/BW30,"-")</f>
        <v>143500</v>
      </c>
      <c r="CC30" s="132"/>
      <c r="CD30" s="132"/>
      <c r="CE30" s="132">
        <v>2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83000</v>
      </c>
      <c r="CQ30" s="141">
        <v>204000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>
        <f>AB31</f>
        <v>0.16363636363636</v>
      </c>
      <c r="B31" s="203" t="s">
        <v>125</v>
      </c>
      <c r="C31" s="203"/>
      <c r="D31" s="203" t="s">
        <v>62</v>
      </c>
      <c r="E31" s="203" t="s">
        <v>63</v>
      </c>
      <c r="F31" s="203" t="s">
        <v>64</v>
      </c>
      <c r="G31" s="203" t="s">
        <v>126</v>
      </c>
      <c r="H31" s="90" t="s">
        <v>127</v>
      </c>
      <c r="I31" s="90" t="s">
        <v>128</v>
      </c>
      <c r="J31" s="188">
        <v>220000</v>
      </c>
      <c r="K31" s="81">
        <v>0</v>
      </c>
      <c r="L31" s="81">
        <v>0</v>
      </c>
      <c r="M31" s="81">
        <v>0</v>
      </c>
      <c r="N31" s="91">
        <v>11</v>
      </c>
      <c r="O31" s="92">
        <v>0</v>
      </c>
      <c r="P31" s="93">
        <f>N31+O31</f>
        <v>11</v>
      </c>
      <c r="Q31" s="82" t="str">
        <f>IFERROR(P31/M31,"-")</f>
        <v>-</v>
      </c>
      <c r="R31" s="81">
        <v>1</v>
      </c>
      <c r="S31" s="81">
        <v>0</v>
      </c>
      <c r="T31" s="82">
        <f>IFERROR(S31/(O31+P31),"-")</f>
        <v>0</v>
      </c>
      <c r="U31" s="182">
        <f>IFERROR(J31/SUM(P31:P32),"-")</f>
        <v>18333.333333333</v>
      </c>
      <c r="V31" s="84">
        <v>2</v>
      </c>
      <c r="W31" s="82">
        <f>IF(P31=0,"-",V31/P31)</f>
        <v>0.18181818181818</v>
      </c>
      <c r="X31" s="186">
        <v>36000</v>
      </c>
      <c r="Y31" s="187">
        <f>IFERROR(X31/P31,"-")</f>
        <v>3272.7272727273</v>
      </c>
      <c r="Z31" s="187">
        <f>IFERROR(X31/V31,"-")</f>
        <v>18000</v>
      </c>
      <c r="AA31" s="188">
        <f>SUM(X31:X32)-SUM(J31:J32)</f>
        <v>-184000</v>
      </c>
      <c r="AB31" s="85">
        <f>SUM(X31:X32)/SUM(J31:J32)</f>
        <v>0.16363636363636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0.090909090909091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1</v>
      </c>
      <c r="BF31" s="113">
        <f>IF(P31=0,"",IF(BE31=0,"",(BE31/P31)))</f>
        <v>0.090909090909091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4</v>
      </c>
      <c r="BO31" s="120">
        <f>IF(P31=0,"",IF(BN31=0,"",(BN31/P31)))</f>
        <v>0.36363636363636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4</v>
      </c>
      <c r="BX31" s="127">
        <f>IF(P31=0,"",IF(BW31=0,"",(BW31/P31)))</f>
        <v>0.36363636363636</v>
      </c>
      <c r="BY31" s="128">
        <v>1</v>
      </c>
      <c r="BZ31" s="129">
        <f>IFERROR(BY31/BW31,"-")</f>
        <v>0.25</v>
      </c>
      <c r="CA31" s="130">
        <v>20000</v>
      </c>
      <c r="CB31" s="131">
        <f>IFERROR(CA31/BW31,"-")</f>
        <v>5000</v>
      </c>
      <c r="CC31" s="132">
        <v>1</v>
      </c>
      <c r="CD31" s="132"/>
      <c r="CE31" s="132"/>
      <c r="CF31" s="133">
        <v>1</v>
      </c>
      <c r="CG31" s="134">
        <f>IF(P31=0,"",IF(CF31=0,"",(CF31/P31)))</f>
        <v>0.090909090909091</v>
      </c>
      <c r="CH31" s="135">
        <v>1</v>
      </c>
      <c r="CI31" s="136">
        <f>IFERROR(CH31/CF31,"-")</f>
        <v>1</v>
      </c>
      <c r="CJ31" s="137">
        <v>16000</v>
      </c>
      <c r="CK31" s="138">
        <f>IFERROR(CJ31/CF31,"-")</f>
        <v>16000</v>
      </c>
      <c r="CL31" s="139"/>
      <c r="CM31" s="139"/>
      <c r="CN31" s="139">
        <v>1</v>
      </c>
      <c r="CO31" s="140">
        <v>2</v>
      </c>
      <c r="CP31" s="141">
        <v>36000</v>
      </c>
      <c r="CQ31" s="141">
        <v>20000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129</v>
      </c>
      <c r="C32" s="203"/>
      <c r="D32" s="203" t="s">
        <v>62</v>
      </c>
      <c r="E32" s="203" t="s">
        <v>63</v>
      </c>
      <c r="F32" s="203" t="s">
        <v>82</v>
      </c>
      <c r="G32" s="203"/>
      <c r="H32" s="90"/>
      <c r="I32" s="90"/>
      <c r="J32" s="188"/>
      <c r="K32" s="81">
        <v>19</v>
      </c>
      <c r="L32" s="81">
        <v>10</v>
      </c>
      <c r="M32" s="81">
        <v>16</v>
      </c>
      <c r="N32" s="91">
        <v>1</v>
      </c>
      <c r="O32" s="92">
        <v>0</v>
      </c>
      <c r="P32" s="93">
        <f>N32+O32</f>
        <v>1</v>
      </c>
      <c r="Q32" s="82">
        <f>IFERROR(P32/M32,"-")</f>
        <v>0.0625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>
        <v>1</v>
      </c>
      <c r="CG32" s="134">
        <f>IF(P32=0,"",IF(CF32=0,"",(CF32/P32)))</f>
        <v>1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1.22</v>
      </c>
      <c r="B33" s="203" t="s">
        <v>130</v>
      </c>
      <c r="C33" s="203"/>
      <c r="D33" s="203" t="s">
        <v>69</v>
      </c>
      <c r="E33" s="203" t="s">
        <v>131</v>
      </c>
      <c r="F33" s="203" t="s">
        <v>64</v>
      </c>
      <c r="G33" s="203" t="s">
        <v>126</v>
      </c>
      <c r="H33" s="90" t="s">
        <v>132</v>
      </c>
      <c r="I33" s="90" t="s">
        <v>133</v>
      </c>
      <c r="J33" s="188">
        <v>150000</v>
      </c>
      <c r="K33" s="81">
        <v>0</v>
      </c>
      <c r="L33" s="81">
        <v>0</v>
      </c>
      <c r="M33" s="81">
        <v>0</v>
      </c>
      <c r="N33" s="91">
        <v>11</v>
      </c>
      <c r="O33" s="92">
        <v>0</v>
      </c>
      <c r="P33" s="93">
        <f>N33+O33</f>
        <v>11</v>
      </c>
      <c r="Q33" s="82" t="str">
        <f>IFERROR(P33/M33,"-")</f>
        <v>-</v>
      </c>
      <c r="R33" s="81">
        <v>0</v>
      </c>
      <c r="S33" s="81">
        <v>2</v>
      </c>
      <c r="T33" s="82">
        <f>IFERROR(S33/(O33+P33),"-")</f>
        <v>0.18181818181818</v>
      </c>
      <c r="U33" s="182">
        <f>IFERROR(J33/SUM(P33:P34),"-")</f>
        <v>13636.363636364</v>
      </c>
      <c r="V33" s="84">
        <v>3</v>
      </c>
      <c r="W33" s="82">
        <f>IF(P33=0,"-",V33/P33)</f>
        <v>0.27272727272727</v>
      </c>
      <c r="X33" s="186">
        <v>183000</v>
      </c>
      <c r="Y33" s="187">
        <f>IFERROR(X33/P33,"-")</f>
        <v>16636.363636364</v>
      </c>
      <c r="Z33" s="187">
        <f>IFERROR(X33/V33,"-")</f>
        <v>61000</v>
      </c>
      <c r="AA33" s="188">
        <f>SUM(X33:X34)-SUM(J33:J34)</f>
        <v>33000</v>
      </c>
      <c r="AB33" s="85">
        <f>SUM(X33:X34)/SUM(J33:J34)</f>
        <v>1.22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2</v>
      </c>
      <c r="AN33" s="101">
        <f>IF(P33=0,"",IF(AM33=0,"",(AM33/P33)))</f>
        <v>0.18181818181818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5</v>
      </c>
      <c r="BO33" s="120">
        <f>IF(P33=0,"",IF(BN33=0,"",(BN33/P33)))</f>
        <v>0.45454545454545</v>
      </c>
      <c r="BP33" s="121">
        <v>1</v>
      </c>
      <c r="BQ33" s="122">
        <f>IFERROR(BP33/BN33,"-")</f>
        <v>0.2</v>
      </c>
      <c r="BR33" s="123">
        <v>170000</v>
      </c>
      <c r="BS33" s="124">
        <f>IFERROR(BR33/BN33,"-")</f>
        <v>34000</v>
      </c>
      <c r="BT33" s="125"/>
      <c r="BU33" s="125"/>
      <c r="BV33" s="125">
        <v>1</v>
      </c>
      <c r="BW33" s="126">
        <v>3</v>
      </c>
      <c r="BX33" s="127">
        <f>IF(P33=0,"",IF(BW33=0,"",(BW33/P33)))</f>
        <v>0.27272727272727</v>
      </c>
      <c r="BY33" s="128">
        <v>2</v>
      </c>
      <c r="BZ33" s="129">
        <f>IFERROR(BY33/BW33,"-")</f>
        <v>0.66666666666667</v>
      </c>
      <c r="CA33" s="130">
        <v>13000</v>
      </c>
      <c r="CB33" s="131">
        <f>IFERROR(CA33/BW33,"-")</f>
        <v>4333.3333333333</v>
      </c>
      <c r="CC33" s="132">
        <v>1</v>
      </c>
      <c r="CD33" s="132">
        <v>1</v>
      </c>
      <c r="CE33" s="132"/>
      <c r="CF33" s="133">
        <v>1</v>
      </c>
      <c r="CG33" s="134">
        <f>IF(P33=0,"",IF(CF33=0,"",(CF33/P33)))</f>
        <v>0.090909090909091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3</v>
      </c>
      <c r="CP33" s="141">
        <v>183000</v>
      </c>
      <c r="CQ33" s="141">
        <v>170000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80"/>
      <c r="B34" s="203" t="s">
        <v>134</v>
      </c>
      <c r="C34" s="203"/>
      <c r="D34" s="203" t="s">
        <v>69</v>
      </c>
      <c r="E34" s="203" t="s">
        <v>131</v>
      </c>
      <c r="F34" s="203" t="s">
        <v>82</v>
      </c>
      <c r="G34" s="203"/>
      <c r="H34" s="90"/>
      <c r="I34" s="90"/>
      <c r="J34" s="188"/>
      <c r="K34" s="81">
        <v>7</v>
      </c>
      <c r="L34" s="81">
        <v>5</v>
      </c>
      <c r="M34" s="81">
        <v>43</v>
      </c>
      <c r="N34" s="91">
        <v>0</v>
      </c>
      <c r="O34" s="92">
        <v>0</v>
      </c>
      <c r="P34" s="93">
        <f>N34+O34</f>
        <v>0</v>
      </c>
      <c r="Q34" s="82">
        <f>IFERROR(P34/M34,"-")</f>
        <v>0</v>
      </c>
      <c r="R34" s="81">
        <v>0</v>
      </c>
      <c r="S34" s="81">
        <v>0</v>
      </c>
      <c r="T34" s="82" t="str">
        <f>IFERROR(S34/(O34+P34),"-")</f>
        <v>-</v>
      </c>
      <c r="U34" s="182"/>
      <c r="V34" s="84">
        <v>0</v>
      </c>
      <c r="W34" s="82" t="str">
        <f>IF(P34=0,"-",V34/P34)</f>
        <v>-</v>
      </c>
      <c r="X34" s="186">
        <v>0</v>
      </c>
      <c r="Y34" s="187" t="str">
        <f>IFERROR(X34/P34,"-")</f>
        <v>-</v>
      </c>
      <c r="Z34" s="187" t="str">
        <f>IFERROR(X34/V34,"-")</f>
        <v>-</v>
      </c>
      <c r="AA34" s="188"/>
      <c r="AB34" s="85"/>
      <c r="AC34" s="79"/>
      <c r="AD34" s="94"/>
      <c r="AE34" s="95" t="str">
        <f>IF(P34=0,"",IF(AD34=0,"",(AD34/P34)))</f>
        <v/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 t="str">
        <f>IF(P34=0,"",IF(AM34=0,"",(AM34/P34)))</f>
        <v/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 t="str">
        <f>IF(P34=0,"",IF(AV34=0,"",(AV34/P34)))</f>
        <v/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 t="str">
        <f>IF(P34=0,"",IF(BE34=0,"",(BE34/P34)))</f>
        <v/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 t="str">
        <f>IF(P34=0,"",IF(BN34=0,"",(BN34/P34)))</f>
        <v/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 t="str">
        <f>IF(P34=0,"",IF(BW34=0,"",(BW34/P34)))</f>
        <v/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 t="str">
        <f>IF(P34=0,"",IF(CF34=0,"",(CF34/P34)))</f>
        <v/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0.022727272727273</v>
      </c>
      <c r="B35" s="203" t="s">
        <v>135</v>
      </c>
      <c r="C35" s="203"/>
      <c r="D35" s="203" t="s">
        <v>62</v>
      </c>
      <c r="E35" s="203" t="s">
        <v>63</v>
      </c>
      <c r="F35" s="203" t="s">
        <v>64</v>
      </c>
      <c r="G35" s="203" t="s">
        <v>136</v>
      </c>
      <c r="H35" s="90" t="s">
        <v>127</v>
      </c>
      <c r="I35" s="205" t="s">
        <v>137</v>
      </c>
      <c r="J35" s="188">
        <v>220000</v>
      </c>
      <c r="K35" s="81">
        <v>0</v>
      </c>
      <c r="L35" s="81">
        <v>0</v>
      </c>
      <c r="M35" s="81">
        <v>0</v>
      </c>
      <c r="N35" s="91">
        <v>11</v>
      </c>
      <c r="O35" s="92">
        <v>0</v>
      </c>
      <c r="P35" s="93">
        <f>N35+O35</f>
        <v>11</v>
      </c>
      <c r="Q35" s="82" t="str">
        <f>IFERROR(P35/M35,"-")</f>
        <v>-</v>
      </c>
      <c r="R35" s="81">
        <v>0</v>
      </c>
      <c r="S35" s="81">
        <v>2</v>
      </c>
      <c r="T35" s="82">
        <f>IFERROR(S35/(O35+P35),"-")</f>
        <v>0.18181818181818</v>
      </c>
      <c r="U35" s="182">
        <f>IFERROR(J35/SUM(P35:P36),"-")</f>
        <v>15714.285714286</v>
      </c>
      <c r="V35" s="84">
        <v>1</v>
      </c>
      <c r="W35" s="82">
        <f>IF(P35=0,"-",V35/P35)</f>
        <v>0.090909090909091</v>
      </c>
      <c r="X35" s="186">
        <v>5000</v>
      </c>
      <c r="Y35" s="187">
        <f>IFERROR(X35/P35,"-")</f>
        <v>454.54545454545</v>
      </c>
      <c r="Z35" s="187">
        <f>IFERROR(X35/V35,"-")</f>
        <v>5000</v>
      </c>
      <c r="AA35" s="188">
        <f>SUM(X35:X36)-SUM(J35:J36)</f>
        <v>-215000</v>
      </c>
      <c r="AB35" s="85">
        <f>SUM(X35:X36)/SUM(J35:J36)</f>
        <v>0.022727272727273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0.090909090909091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5</v>
      </c>
      <c r="BF35" s="113">
        <f>IF(P35=0,"",IF(BE35=0,"",(BE35/P35)))</f>
        <v>0.45454545454545</v>
      </c>
      <c r="BG35" s="112">
        <v>1</v>
      </c>
      <c r="BH35" s="114">
        <f>IFERROR(BG35/BE35,"-")</f>
        <v>0.2</v>
      </c>
      <c r="BI35" s="115">
        <v>5000</v>
      </c>
      <c r="BJ35" s="116">
        <f>IFERROR(BI35/BE35,"-")</f>
        <v>1000</v>
      </c>
      <c r="BK35" s="117">
        <v>1</v>
      </c>
      <c r="BL35" s="117"/>
      <c r="BM35" s="117"/>
      <c r="BN35" s="119">
        <v>3</v>
      </c>
      <c r="BO35" s="120">
        <f>IF(P35=0,"",IF(BN35=0,"",(BN35/P35)))</f>
        <v>0.27272727272727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2</v>
      </c>
      <c r="BX35" s="127">
        <f>IF(P35=0,"",IF(BW35=0,"",(BW35/P35)))</f>
        <v>0.18181818181818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5000</v>
      </c>
      <c r="CQ35" s="141">
        <v>5000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138</v>
      </c>
      <c r="C36" s="203"/>
      <c r="D36" s="203" t="s">
        <v>62</v>
      </c>
      <c r="E36" s="203" t="s">
        <v>63</v>
      </c>
      <c r="F36" s="203" t="s">
        <v>82</v>
      </c>
      <c r="G36" s="203"/>
      <c r="H36" s="90"/>
      <c r="I36" s="90"/>
      <c r="J36" s="188"/>
      <c r="K36" s="81">
        <v>20</v>
      </c>
      <c r="L36" s="81">
        <v>16</v>
      </c>
      <c r="M36" s="81">
        <v>3</v>
      </c>
      <c r="N36" s="91">
        <v>3</v>
      </c>
      <c r="O36" s="92">
        <v>0</v>
      </c>
      <c r="P36" s="93">
        <f>N36+O36</f>
        <v>3</v>
      </c>
      <c r="Q36" s="82">
        <f>IFERROR(P36/M36,"-")</f>
        <v>1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0.33333333333333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0.33333333333333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1</v>
      </c>
      <c r="BX36" s="127">
        <f>IF(P36=0,"",IF(BW36=0,"",(BW36/P36)))</f>
        <v>0.33333333333333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0.04</v>
      </c>
      <c r="B37" s="203" t="s">
        <v>139</v>
      </c>
      <c r="C37" s="203"/>
      <c r="D37" s="203" t="s">
        <v>69</v>
      </c>
      <c r="E37" s="203" t="s">
        <v>131</v>
      </c>
      <c r="F37" s="203" t="s">
        <v>64</v>
      </c>
      <c r="G37" s="203" t="s">
        <v>136</v>
      </c>
      <c r="H37" s="90" t="s">
        <v>132</v>
      </c>
      <c r="I37" s="90" t="s">
        <v>128</v>
      </c>
      <c r="J37" s="188">
        <v>150000</v>
      </c>
      <c r="K37" s="81">
        <v>0</v>
      </c>
      <c r="L37" s="81">
        <v>0</v>
      </c>
      <c r="M37" s="81">
        <v>0</v>
      </c>
      <c r="N37" s="91">
        <v>17</v>
      </c>
      <c r="O37" s="92">
        <v>0</v>
      </c>
      <c r="P37" s="93">
        <f>N37+O37</f>
        <v>17</v>
      </c>
      <c r="Q37" s="82" t="str">
        <f>IFERROR(P37/M37,"-")</f>
        <v>-</v>
      </c>
      <c r="R37" s="81">
        <v>1</v>
      </c>
      <c r="S37" s="81">
        <v>3</v>
      </c>
      <c r="T37" s="82">
        <f>IFERROR(S37/(O37+P37),"-")</f>
        <v>0.17647058823529</v>
      </c>
      <c r="U37" s="182">
        <f>IFERROR(J37/SUM(P37:P38),"-")</f>
        <v>7894.7368421053</v>
      </c>
      <c r="V37" s="84">
        <v>2</v>
      </c>
      <c r="W37" s="82">
        <f>IF(P37=0,"-",V37/P37)</f>
        <v>0.11764705882353</v>
      </c>
      <c r="X37" s="186">
        <v>6000</v>
      </c>
      <c r="Y37" s="187">
        <f>IFERROR(X37/P37,"-")</f>
        <v>352.94117647059</v>
      </c>
      <c r="Z37" s="187">
        <f>IFERROR(X37/V37,"-")</f>
        <v>3000</v>
      </c>
      <c r="AA37" s="188">
        <f>SUM(X37:X38)-SUM(J37:J38)</f>
        <v>-144000</v>
      </c>
      <c r="AB37" s="85">
        <f>SUM(X37:X38)/SUM(J37:J38)</f>
        <v>0.04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2</v>
      </c>
      <c r="AN37" s="101">
        <f>IF(P37=0,"",IF(AM37=0,"",(AM37/P37)))</f>
        <v>0.11764705882353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4</v>
      </c>
      <c r="BF37" s="113">
        <f>IF(P37=0,"",IF(BE37=0,"",(BE37/P37)))</f>
        <v>0.23529411764706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5</v>
      </c>
      <c r="BO37" s="120">
        <f>IF(P37=0,"",IF(BN37=0,"",(BN37/P37)))</f>
        <v>0.29411764705882</v>
      </c>
      <c r="BP37" s="121">
        <v>1</v>
      </c>
      <c r="BQ37" s="122">
        <f>IFERROR(BP37/BN37,"-")</f>
        <v>0.2</v>
      </c>
      <c r="BR37" s="123">
        <v>3000</v>
      </c>
      <c r="BS37" s="124">
        <f>IFERROR(BR37/BN37,"-")</f>
        <v>600</v>
      </c>
      <c r="BT37" s="125">
        <v>1</v>
      </c>
      <c r="BU37" s="125"/>
      <c r="BV37" s="125"/>
      <c r="BW37" s="126">
        <v>4</v>
      </c>
      <c r="BX37" s="127">
        <f>IF(P37=0,"",IF(BW37=0,"",(BW37/P37)))</f>
        <v>0.23529411764706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>
        <v>2</v>
      </c>
      <c r="CG37" s="134">
        <f>IF(P37=0,"",IF(CF37=0,"",(CF37/P37)))</f>
        <v>0.11764705882353</v>
      </c>
      <c r="CH37" s="135">
        <v>1</v>
      </c>
      <c r="CI37" s="136">
        <f>IFERROR(CH37/CF37,"-")</f>
        <v>0.5</v>
      </c>
      <c r="CJ37" s="137">
        <v>3000</v>
      </c>
      <c r="CK37" s="138">
        <f>IFERROR(CJ37/CF37,"-")</f>
        <v>1500</v>
      </c>
      <c r="CL37" s="139">
        <v>1</v>
      </c>
      <c r="CM37" s="139"/>
      <c r="CN37" s="139"/>
      <c r="CO37" s="140">
        <v>2</v>
      </c>
      <c r="CP37" s="141">
        <v>6000</v>
      </c>
      <c r="CQ37" s="141">
        <v>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140</v>
      </c>
      <c r="C38" s="203"/>
      <c r="D38" s="203" t="s">
        <v>69</v>
      </c>
      <c r="E38" s="203" t="s">
        <v>131</v>
      </c>
      <c r="F38" s="203" t="s">
        <v>82</v>
      </c>
      <c r="G38" s="203"/>
      <c r="H38" s="90"/>
      <c r="I38" s="90"/>
      <c r="J38" s="188"/>
      <c r="K38" s="81">
        <v>13</v>
      </c>
      <c r="L38" s="81">
        <v>11</v>
      </c>
      <c r="M38" s="81">
        <v>10</v>
      </c>
      <c r="N38" s="91">
        <v>2</v>
      </c>
      <c r="O38" s="92">
        <v>0</v>
      </c>
      <c r="P38" s="93">
        <f>N38+O38</f>
        <v>2</v>
      </c>
      <c r="Q38" s="82">
        <f>IFERROR(P38/M38,"-")</f>
        <v>0.2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0.5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1</v>
      </c>
      <c r="BX38" s="127">
        <f>IF(P38=0,"",IF(BW38=0,"",(BW38/P38)))</f>
        <v>0.5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0</v>
      </c>
      <c r="B39" s="203" t="s">
        <v>141</v>
      </c>
      <c r="C39" s="203"/>
      <c r="D39" s="203" t="s">
        <v>62</v>
      </c>
      <c r="E39" s="203" t="s">
        <v>63</v>
      </c>
      <c r="F39" s="203" t="s">
        <v>64</v>
      </c>
      <c r="G39" s="203" t="s">
        <v>142</v>
      </c>
      <c r="H39" s="90" t="s">
        <v>109</v>
      </c>
      <c r="I39" s="204" t="s">
        <v>113</v>
      </c>
      <c r="J39" s="188">
        <v>130000</v>
      </c>
      <c r="K39" s="81">
        <v>0</v>
      </c>
      <c r="L39" s="81">
        <v>0</v>
      </c>
      <c r="M39" s="81">
        <v>0</v>
      </c>
      <c r="N39" s="91">
        <v>15</v>
      </c>
      <c r="O39" s="92">
        <v>0</v>
      </c>
      <c r="P39" s="93">
        <f>N39+O39</f>
        <v>15</v>
      </c>
      <c r="Q39" s="82" t="str">
        <f>IFERROR(P39/M39,"-")</f>
        <v>-</v>
      </c>
      <c r="R39" s="81">
        <v>0</v>
      </c>
      <c r="S39" s="81">
        <v>3</v>
      </c>
      <c r="T39" s="82">
        <f>IFERROR(S39/(O39+P39),"-")</f>
        <v>0.2</v>
      </c>
      <c r="U39" s="182">
        <f>IFERROR(J39/SUM(P39:P40),"-")</f>
        <v>8125</v>
      </c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>
        <f>SUM(X39:X40)-SUM(J39:J40)</f>
        <v>-130000</v>
      </c>
      <c r="AB39" s="85">
        <f>SUM(X39:X40)/SUM(J39:J40)</f>
        <v>0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2</v>
      </c>
      <c r="AN39" s="101">
        <f>IF(P39=0,"",IF(AM39=0,"",(AM39/P39)))</f>
        <v>0.13333333333333</v>
      </c>
      <c r="AO39" s="100"/>
      <c r="AP39" s="102">
        <f>IFERROR(AP39/AM39,"-")</f>
        <v>0</v>
      </c>
      <c r="AQ39" s="103"/>
      <c r="AR39" s="104">
        <f>IFERROR(AQ39/AM39,"-")</f>
        <v>0</v>
      </c>
      <c r="AS39" s="105"/>
      <c r="AT39" s="105"/>
      <c r="AU39" s="105"/>
      <c r="AV39" s="106">
        <v>1</v>
      </c>
      <c r="AW39" s="107">
        <f>IF(P39=0,"",IF(AV39=0,"",(AV39/P39)))</f>
        <v>0.066666666666667</v>
      </c>
      <c r="AX39" s="106"/>
      <c r="AY39" s="108">
        <f>IFERROR(AX39/AV39,"-")</f>
        <v>0</v>
      </c>
      <c r="AZ39" s="109"/>
      <c r="BA39" s="110">
        <f>IFERROR(AZ39/AV39,"-")</f>
        <v>0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4</v>
      </c>
      <c r="BO39" s="120">
        <f>IF(P39=0,"",IF(BN39=0,"",(BN39/P39)))</f>
        <v>0.26666666666667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6</v>
      </c>
      <c r="BX39" s="127">
        <f>IF(P39=0,"",IF(BW39=0,"",(BW39/P39)))</f>
        <v>0.4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>
        <v>2</v>
      </c>
      <c r="CG39" s="134">
        <f>IF(P39=0,"",IF(CF39=0,"",(CF39/P39)))</f>
        <v>0.13333333333333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143</v>
      </c>
      <c r="C40" s="203"/>
      <c r="D40" s="203" t="s">
        <v>62</v>
      </c>
      <c r="E40" s="203" t="s">
        <v>63</v>
      </c>
      <c r="F40" s="203" t="s">
        <v>82</v>
      </c>
      <c r="G40" s="203"/>
      <c r="H40" s="90"/>
      <c r="I40" s="90"/>
      <c r="J40" s="188"/>
      <c r="K40" s="81">
        <v>12</v>
      </c>
      <c r="L40" s="81">
        <v>10</v>
      </c>
      <c r="M40" s="81">
        <v>1</v>
      </c>
      <c r="N40" s="91">
        <v>1</v>
      </c>
      <c r="O40" s="92">
        <v>0</v>
      </c>
      <c r="P40" s="93">
        <f>N40+O40</f>
        <v>1</v>
      </c>
      <c r="Q40" s="82">
        <f>IFERROR(P40/M40,"-")</f>
        <v>1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1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0.076923076923077</v>
      </c>
      <c r="B41" s="203" t="s">
        <v>144</v>
      </c>
      <c r="C41" s="203"/>
      <c r="D41" s="203" t="s">
        <v>69</v>
      </c>
      <c r="E41" s="203" t="s">
        <v>70</v>
      </c>
      <c r="F41" s="203" t="s">
        <v>64</v>
      </c>
      <c r="G41" s="203" t="s">
        <v>142</v>
      </c>
      <c r="H41" s="90" t="s">
        <v>109</v>
      </c>
      <c r="I41" s="205" t="s">
        <v>145</v>
      </c>
      <c r="J41" s="188">
        <v>130000</v>
      </c>
      <c r="K41" s="81">
        <v>0</v>
      </c>
      <c r="L41" s="81">
        <v>0</v>
      </c>
      <c r="M41" s="81">
        <v>0</v>
      </c>
      <c r="N41" s="91">
        <v>8</v>
      </c>
      <c r="O41" s="92">
        <v>0</v>
      </c>
      <c r="P41" s="93">
        <f>N41+O41</f>
        <v>8</v>
      </c>
      <c r="Q41" s="82" t="str">
        <f>IFERROR(P41/M41,"-")</f>
        <v>-</v>
      </c>
      <c r="R41" s="81">
        <v>0</v>
      </c>
      <c r="S41" s="81">
        <v>1</v>
      </c>
      <c r="T41" s="82">
        <f>IFERROR(S41/(O41+P41),"-")</f>
        <v>0.125</v>
      </c>
      <c r="U41" s="182">
        <f>IFERROR(J41/SUM(P41:P42),"-")</f>
        <v>14444.444444444</v>
      </c>
      <c r="V41" s="84">
        <v>1</v>
      </c>
      <c r="W41" s="82">
        <f>IF(P41=0,"-",V41/P41)</f>
        <v>0.125</v>
      </c>
      <c r="X41" s="186">
        <v>10000</v>
      </c>
      <c r="Y41" s="187">
        <f>IFERROR(X41/P41,"-")</f>
        <v>1250</v>
      </c>
      <c r="Z41" s="187">
        <f>IFERROR(X41/V41,"-")</f>
        <v>10000</v>
      </c>
      <c r="AA41" s="188">
        <f>SUM(X41:X42)-SUM(J41:J42)</f>
        <v>-120000</v>
      </c>
      <c r="AB41" s="85">
        <f>SUM(X41:X42)/SUM(J41:J42)</f>
        <v>0.076923076923077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0.125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3</v>
      </c>
      <c r="BO41" s="120">
        <f>IF(P41=0,"",IF(BN41=0,"",(BN41/P41)))</f>
        <v>0.375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3</v>
      </c>
      <c r="BX41" s="127">
        <f>IF(P41=0,"",IF(BW41=0,"",(BW41/P41)))</f>
        <v>0.375</v>
      </c>
      <c r="BY41" s="128">
        <v>1</v>
      </c>
      <c r="BZ41" s="129">
        <f>IFERROR(BY41/BW41,"-")</f>
        <v>0.33333333333333</v>
      </c>
      <c r="CA41" s="130">
        <v>10000</v>
      </c>
      <c r="CB41" s="131">
        <f>IFERROR(CA41/BW41,"-")</f>
        <v>3333.3333333333</v>
      </c>
      <c r="CC41" s="132"/>
      <c r="CD41" s="132">
        <v>1</v>
      </c>
      <c r="CE41" s="132"/>
      <c r="CF41" s="133">
        <v>1</v>
      </c>
      <c r="CG41" s="134">
        <f>IF(P41=0,"",IF(CF41=0,"",(CF41/P41)))</f>
        <v>0.125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1</v>
      </c>
      <c r="CP41" s="141">
        <v>10000</v>
      </c>
      <c r="CQ41" s="141">
        <v>10000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146</v>
      </c>
      <c r="C42" s="203"/>
      <c r="D42" s="203" t="s">
        <v>69</v>
      </c>
      <c r="E42" s="203" t="s">
        <v>70</v>
      </c>
      <c r="F42" s="203" t="s">
        <v>82</v>
      </c>
      <c r="G42" s="203"/>
      <c r="H42" s="90"/>
      <c r="I42" s="90"/>
      <c r="J42" s="188"/>
      <c r="K42" s="81">
        <v>10</v>
      </c>
      <c r="L42" s="81">
        <v>8</v>
      </c>
      <c r="M42" s="81">
        <v>2</v>
      </c>
      <c r="N42" s="91">
        <v>1</v>
      </c>
      <c r="O42" s="92">
        <v>0</v>
      </c>
      <c r="P42" s="93">
        <f>N42+O42</f>
        <v>1</v>
      </c>
      <c r="Q42" s="82">
        <f>IFERROR(P42/M42,"-")</f>
        <v>0.5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1</v>
      </c>
      <c r="BX42" s="127">
        <f>IF(P42=0,"",IF(BW42=0,"",(BW42/P42)))</f>
        <v>1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</v>
      </c>
      <c r="B43" s="203" t="s">
        <v>147</v>
      </c>
      <c r="C43" s="203"/>
      <c r="D43" s="203" t="s">
        <v>69</v>
      </c>
      <c r="E43" s="203" t="s">
        <v>131</v>
      </c>
      <c r="F43" s="203" t="s">
        <v>64</v>
      </c>
      <c r="G43" s="203" t="s">
        <v>65</v>
      </c>
      <c r="H43" s="90" t="s">
        <v>127</v>
      </c>
      <c r="I43" s="204" t="s">
        <v>113</v>
      </c>
      <c r="J43" s="188">
        <v>120000</v>
      </c>
      <c r="K43" s="81">
        <v>0</v>
      </c>
      <c r="L43" s="81">
        <v>0</v>
      </c>
      <c r="M43" s="81">
        <v>0</v>
      </c>
      <c r="N43" s="91">
        <v>8</v>
      </c>
      <c r="O43" s="92">
        <v>0</v>
      </c>
      <c r="P43" s="93">
        <f>N43+O43</f>
        <v>8</v>
      </c>
      <c r="Q43" s="82" t="str">
        <f>IFERROR(P43/M43,"-")</f>
        <v>-</v>
      </c>
      <c r="R43" s="81">
        <v>0</v>
      </c>
      <c r="S43" s="81">
        <v>0</v>
      </c>
      <c r="T43" s="82">
        <f>IFERROR(S43/(O43+P43),"-")</f>
        <v>0</v>
      </c>
      <c r="U43" s="182">
        <f>IFERROR(J43/SUM(P43:P44),"-")</f>
        <v>13333.333333333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SUM(X43:X44)-SUM(J43:J44)</f>
        <v>-120000</v>
      </c>
      <c r="AB43" s="85">
        <f>SUM(X43:X44)/SUM(J43:J44)</f>
        <v>0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3</v>
      </c>
      <c r="BF43" s="113">
        <f>IF(P43=0,"",IF(BE43=0,"",(BE43/P43)))</f>
        <v>0.375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3</v>
      </c>
      <c r="BO43" s="120">
        <f>IF(P43=0,"",IF(BN43=0,"",(BN43/P43)))</f>
        <v>0.375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2</v>
      </c>
      <c r="BX43" s="127">
        <f>IF(P43=0,"",IF(BW43=0,"",(BW43/P43)))</f>
        <v>0.25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148</v>
      </c>
      <c r="C44" s="203"/>
      <c r="D44" s="203" t="s">
        <v>69</v>
      </c>
      <c r="E44" s="203" t="s">
        <v>131</v>
      </c>
      <c r="F44" s="203" t="s">
        <v>82</v>
      </c>
      <c r="G44" s="203"/>
      <c r="H44" s="90"/>
      <c r="I44" s="90"/>
      <c r="J44" s="188"/>
      <c r="K44" s="81">
        <v>18</v>
      </c>
      <c r="L44" s="81">
        <v>5</v>
      </c>
      <c r="M44" s="81">
        <v>1</v>
      </c>
      <c r="N44" s="91">
        <v>1</v>
      </c>
      <c r="O44" s="92">
        <v>0</v>
      </c>
      <c r="P44" s="93">
        <f>N44+O44</f>
        <v>1</v>
      </c>
      <c r="Q44" s="82">
        <f>IFERROR(P44/M44,"-")</f>
        <v>1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>
        <v>1</v>
      </c>
      <c r="BX44" s="127">
        <f>IF(P44=0,"",IF(BW44=0,"",(BW44/P44)))</f>
        <v>1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0.625</v>
      </c>
      <c r="B45" s="203" t="s">
        <v>149</v>
      </c>
      <c r="C45" s="203"/>
      <c r="D45" s="203" t="s">
        <v>116</v>
      </c>
      <c r="E45" s="203" t="s">
        <v>117</v>
      </c>
      <c r="F45" s="203" t="s">
        <v>64</v>
      </c>
      <c r="G45" s="203" t="s">
        <v>65</v>
      </c>
      <c r="H45" s="90" t="s">
        <v>127</v>
      </c>
      <c r="I45" s="205" t="s">
        <v>118</v>
      </c>
      <c r="J45" s="188">
        <v>120000</v>
      </c>
      <c r="K45" s="81">
        <v>0</v>
      </c>
      <c r="L45" s="81">
        <v>0</v>
      </c>
      <c r="M45" s="81">
        <v>0</v>
      </c>
      <c r="N45" s="91">
        <v>9</v>
      </c>
      <c r="O45" s="92">
        <v>0</v>
      </c>
      <c r="P45" s="93">
        <f>N45+O45</f>
        <v>9</v>
      </c>
      <c r="Q45" s="82" t="str">
        <f>IFERROR(P45/M45,"-")</f>
        <v>-</v>
      </c>
      <c r="R45" s="81">
        <v>1</v>
      </c>
      <c r="S45" s="81">
        <v>0</v>
      </c>
      <c r="T45" s="82">
        <f>IFERROR(S45/(O45+P45),"-")</f>
        <v>0</v>
      </c>
      <c r="U45" s="182">
        <f>IFERROR(J45/SUM(P45:P46),"-")</f>
        <v>12000</v>
      </c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>
        <f>SUM(X45:X46)-SUM(J45:J46)</f>
        <v>-45000</v>
      </c>
      <c r="AB45" s="85">
        <f>SUM(X45:X46)/SUM(J45:J46)</f>
        <v>0.625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2</v>
      </c>
      <c r="AN45" s="101">
        <f>IF(P45=0,"",IF(AM45=0,"",(AM45/P45)))</f>
        <v>0.22222222222222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2</v>
      </c>
      <c r="BF45" s="113">
        <f>IF(P45=0,"",IF(BE45=0,"",(BE45/P45)))</f>
        <v>0.22222222222222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3</v>
      </c>
      <c r="BO45" s="120">
        <f>IF(P45=0,"",IF(BN45=0,"",(BN45/P45)))</f>
        <v>0.33333333333333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1</v>
      </c>
      <c r="BX45" s="127">
        <f>IF(P45=0,"",IF(BW45=0,"",(BW45/P45)))</f>
        <v>0.11111111111111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>
        <v>1</v>
      </c>
      <c r="CG45" s="134">
        <f>IF(P45=0,"",IF(CF45=0,"",(CF45/P45)))</f>
        <v>0.11111111111111</v>
      </c>
      <c r="CH45" s="135"/>
      <c r="CI45" s="136">
        <f>IFERROR(CH45/CF45,"-")</f>
        <v>0</v>
      </c>
      <c r="CJ45" s="137"/>
      <c r="CK45" s="138">
        <f>IFERROR(CJ45/CF45,"-")</f>
        <v>0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150</v>
      </c>
      <c r="C46" s="203"/>
      <c r="D46" s="203" t="s">
        <v>116</v>
      </c>
      <c r="E46" s="203" t="s">
        <v>117</v>
      </c>
      <c r="F46" s="203" t="s">
        <v>82</v>
      </c>
      <c r="G46" s="203"/>
      <c r="H46" s="90"/>
      <c r="I46" s="90"/>
      <c r="J46" s="188"/>
      <c r="K46" s="81">
        <v>7</v>
      </c>
      <c r="L46" s="81">
        <v>6</v>
      </c>
      <c r="M46" s="81">
        <v>3</v>
      </c>
      <c r="N46" s="91">
        <v>1</v>
      </c>
      <c r="O46" s="92">
        <v>0</v>
      </c>
      <c r="P46" s="93">
        <f>N46+O46</f>
        <v>1</v>
      </c>
      <c r="Q46" s="82">
        <f>IFERROR(P46/M46,"-")</f>
        <v>0.33333333333333</v>
      </c>
      <c r="R46" s="81">
        <v>1</v>
      </c>
      <c r="S46" s="81">
        <v>0</v>
      </c>
      <c r="T46" s="82">
        <f>IFERROR(S46/(O46+P46),"-")</f>
        <v>0</v>
      </c>
      <c r="U46" s="182"/>
      <c r="V46" s="84">
        <v>1</v>
      </c>
      <c r="W46" s="82">
        <f>IF(P46=0,"-",V46/P46)</f>
        <v>1</v>
      </c>
      <c r="X46" s="186">
        <v>75000</v>
      </c>
      <c r="Y46" s="187">
        <f>IFERROR(X46/P46,"-")</f>
        <v>75000</v>
      </c>
      <c r="Z46" s="187">
        <f>IFERROR(X46/V46,"-")</f>
        <v>75000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1</v>
      </c>
      <c r="BG46" s="112">
        <v>1</v>
      </c>
      <c r="BH46" s="114">
        <f>IFERROR(BG46/BE46,"-")</f>
        <v>1</v>
      </c>
      <c r="BI46" s="115">
        <v>75000</v>
      </c>
      <c r="BJ46" s="116">
        <f>IFERROR(BI46/BE46,"-")</f>
        <v>75000</v>
      </c>
      <c r="BK46" s="117"/>
      <c r="BL46" s="117"/>
      <c r="BM46" s="117">
        <v>1</v>
      </c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75000</v>
      </c>
      <c r="CQ46" s="141">
        <v>75000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0.85</v>
      </c>
      <c r="B47" s="203" t="s">
        <v>151</v>
      </c>
      <c r="C47" s="203"/>
      <c r="D47" s="203" t="s">
        <v>78</v>
      </c>
      <c r="E47" s="203" t="s">
        <v>152</v>
      </c>
      <c r="F47" s="203" t="s">
        <v>64</v>
      </c>
      <c r="G47" s="203" t="s">
        <v>153</v>
      </c>
      <c r="H47" s="90" t="s">
        <v>154</v>
      </c>
      <c r="I47" s="90" t="s">
        <v>155</v>
      </c>
      <c r="J47" s="188">
        <v>60000</v>
      </c>
      <c r="K47" s="81">
        <v>0</v>
      </c>
      <c r="L47" s="81">
        <v>0</v>
      </c>
      <c r="M47" s="81">
        <v>0</v>
      </c>
      <c r="N47" s="91">
        <v>8</v>
      </c>
      <c r="O47" s="92">
        <v>0</v>
      </c>
      <c r="P47" s="93">
        <f>N47+O47</f>
        <v>8</v>
      </c>
      <c r="Q47" s="82" t="str">
        <f>IFERROR(P47/M47,"-")</f>
        <v>-</v>
      </c>
      <c r="R47" s="81">
        <v>1</v>
      </c>
      <c r="S47" s="81">
        <v>1</v>
      </c>
      <c r="T47" s="82">
        <f>IFERROR(S47/(O47+P47),"-")</f>
        <v>0.125</v>
      </c>
      <c r="U47" s="182">
        <f>IFERROR(J47/SUM(P47:P48),"-")</f>
        <v>6666.6666666667</v>
      </c>
      <c r="V47" s="84">
        <v>1</v>
      </c>
      <c r="W47" s="82">
        <f>IF(P47=0,"-",V47/P47)</f>
        <v>0.125</v>
      </c>
      <c r="X47" s="186">
        <v>51000</v>
      </c>
      <c r="Y47" s="187">
        <f>IFERROR(X47/P47,"-")</f>
        <v>6375</v>
      </c>
      <c r="Z47" s="187">
        <f>IFERROR(X47/V47,"-")</f>
        <v>51000</v>
      </c>
      <c r="AA47" s="188">
        <f>SUM(X47:X48)-SUM(J47:J48)</f>
        <v>-9000</v>
      </c>
      <c r="AB47" s="85">
        <f>SUM(X47:X48)/SUM(J47:J48)</f>
        <v>0.85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0.125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5</v>
      </c>
      <c r="BO47" s="120">
        <f>IF(P47=0,"",IF(BN47=0,"",(BN47/P47)))</f>
        <v>0.625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1</v>
      </c>
      <c r="BX47" s="127">
        <f>IF(P47=0,"",IF(BW47=0,"",(BW47/P47)))</f>
        <v>0.125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>
        <v>1</v>
      </c>
      <c r="CG47" s="134">
        <f>IF(P47=0,"",IF(CF47=0,"",(CF47/P47)))</f>
        <v>0.125</v>
      </c>
      <c r="CH47" s="135">
        <v>1</v>
      </c>
      <c r="CI47" s="136">
        <f>IFERROR(CH47/CF47,"-")</f>
        <v>1</v>
      </c>
      <c r="CJ47" s="137">
        <v>51000</v>
      </c>
      <c r="CK47" s="138">
        <f>IFERROR(CJ47/CF47,"-")</f>
        <v>51000</v>
      </c>
      <c r="CL47" s="139"/>
      <c r="CM47" s="139"/>
      <c r="CN47" s="139">
        <v>1</v>
      </c>
      <c r="CO47" s="140">
        <v>1</v>
      </c>
      <c r="CP47" s="141">
        <v>51000</v>
      </c>
      <c r="CQ47" s="141">
        <v>51000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156</v>
      </c>
      <c r="C48" s="203"/>
      <c r="D48" s="203" t="s">
        <v>78</v>
      </c>
      <c r="E48" s="203" t="s">
        <v>152</v>
      </c>
      <c r="F48" s="203" t="s">
        <v>82</v>
      </c>
      <c r="G48" s="203"/>
      <c r="H48" s="90"/>
      <c r="I48" s="90"/>
      <c r="J48" s="188"/>
      <c r="K48" s="81">
        <v>14</v>
      </c>
      <c r="L48" s="81">
        <v>6</v>
      </c>
      <c r="M48" s="81">
        <v>1</v>
      </c>
      <c r="N48" s="91">
        <v>1</v>
      </c>
      <c r="O48" s="92">
        <v>0</v>
      </c>
      <c r="P48" s="93">
        <f>N48+O48</f>
        <v>1</v>
      </c>
      <c r="Q48" s="82">
        <f>IFERROR(P48/M48,"-")</f>
        <v>1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1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</v>
      </c>
      <c r="B49" s="203" t="s">
        <v>157</v>
      </c>
      <c r="C49" s="203"/>
      <c r="D49" s="203" t="s">
        <v>158</v>
      </c>
      <c r="E49" s="203" t="s">
        <v>159</v>
      </c>
      <c r="F49" s="203" t="s">
        <v>64</v>
      </c>
      <c r="G49" s="203" t="s">
        <v>160</v>
      </c>
      <c r="H49" s="90" t="s">
        <v>161</v>
      </c>
      <c r="I49" s="90" t="s">
        <v>162</v>
      </c>
      <c r="J49" s="188">
        <v>50000</v>
      </c>
      <c r="K49" s="81">
        <v>0</v>
      </c>
      <c r="L49" s="81">
        <v>0</v>
      </c>
      <c r="M49" s="81">
        <v>0</v>
      </c>
      <c r="N49" s="91">
        <v>4</v>
      </c>
      <c r="O49" s="92">
        <v>0</v>
      </c>
      <c r="P49" s="93">
        <f>N49+O49</f>
        <v>4</v>
      </c>
      <c r="Q49" s="82" t="str">
        <f>IFERROR(P49/M49,"-")</f>
        <v>-</v>
      </c>
      <c r="R49" s="81">
        <v>1</v>
      </c>
      <c r="S49" s="81">
        <v>1</v>
      </c>
      <c r="T49" s="82">
        <f>IFERROR(S49/(O49+P49),"-")</f>
        <v>0.25</v>
      </c>
      <c r="U49" s="182">
        <f>IFERROR(J49/SUM(P49:P50),"-")</f>
        <v>10000</v>
      </c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>
        <f>SUM(X49:X50)-SUM(J49:J50)</f>
        <v>-50000</v>
      </c>
      <c r="AB49" s="85">
        <f>SUM(X49:X50)/SUM(J49:J50)</f>
        <v>0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>
        <v>1</v>
      </c>
      <c r="AW49" s="107">
        <f>IF(P49=0,"",IF(AV49=0,"",(AV49/P49)))</f>
        <v>0.25</v>
      </c>
      <c r="AX49" s="106"/>
      <c r="AY49" s="108">
        <f>IFERROR(AX49/AV49,"-")</f>
        <v>0</v>
      </c>
      <c r="AZ49" s="109"/>
      <c r="BA49" s="110">
        <f>IFERROR(AZ49/AV49,"-")</f>
        <v>0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3</v>
      </c>
      <c r="BO49" s="120">
        <f>IF(P49=0,"",IF(BN49=0,"",(BN49/P49)))</f>
        <v>0.75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163</v>
      </c>
      <c r="C50" s="203"/>
      <c r="D50" s="203" t="s">
        <v>158</v>
      </c>
      <c r="E50" s="203" t="s">
        <v>159</v>
      </c>
      <c r="F50" s="203" t="s">
        <v>82</v>
      </c>
      <c r="G50" s="203"/>
      <c r="H50" s="90"/>
      <c r="I50" s="90"/>
      <c r="J50" s="188"/>
      <c r="K50" s="81">
        <v>6</v>
      </c>
      <c r="L50" s="81">
        <v>4</v>
      </c>
      <c r="M50" s="81">
        <v>1</v>
      </c>
      <c r="N50" s="91">
        <v>1</v>
      </c>
      <c r="O50" s="92">
        <v>0</v>
      </c>
      <c r="P50" s="93">
        <f>N50+O50</f>
        <v>1</v>
      </c>
      <c r="Q50" s="82">
        <f>IFERROR(P50/M50,"-")</f>
        <v>1</v>
      </c>
      <c r="R50" s="81">
        <v>1</v>
      </c>
      <c r="S50" s="81">
        <v>0</v>
      </c>
      <c r="T50" s="82">
        <f>IFERROR(S50/(O50+P50),"-")</f>
        <v>0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1</v>
      </c>
      <c r="BF50" s="113">
        <f>IF(P50=0,"",IF(BE50=0,"",(BE50/P50)))</f>
        <v>1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0</v>
      </c>
      <c r="B51" s="203" t="s">
        <v>164</v>
      </c>
      <c r="C51" s="203"/>
      <c r="D51" s="203" t="s">
        <v>165</v>
      </c>
      <c r="E51" s="203" t="s">
        <v>166</v>
      </c>
      <c r="F51" s="203" t="s">
        <v>64</v>
      </c>
      <c r="G51" s="203" t="s">
        <v>160</v>
      </c>
      <c r="H51" s="90" t="s">
        <v>161</v>
      </c>
      <c r="I51" s="90" t="s">
        <v>167</v>
      </c>
      <c r="J51" s="188">
        <v>50000</v>
      </c>
      <c r="K51" s="81">
        <v>0</v>
      </c>
      <c r="L51" s="81">
        <v>0</v>
      </c>
      <c r="M51" s="81">
        <v>0</v>
      </c>
      <c r="N51" s="91">
        <v>4</v>
      </c>
      <c r="O51" s="92">
        <v>0</v>
      </c>
      <c r="P51" s="93">
        <f>N51+O51</f>
        <v>4</v>
      </c>
      <c r="Q51" s="82" t="str">
        <f>IFERROR(P51/M51,"-")</f>
        <v>-</v>
      </c>
      <c r="R51" s="81">
        <v>0</v>
      </c>
      <c r="S51" s="81">
        <v>1</v>
      </c>
      <c r="T51" s="82">
        <f>IFERROR(S51/(O51+P51),"-")</f>
        <v>0.25</v>
      </c>
      <c r="U51" s="182">
        <f>IFERROR(J51/SUM(P51:P52),"-")</f>
        <v>8333.3333333333</v>
      </c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>
        <f>SUM(X51:X52)-SUM(J51:J52)</f>
        <v>-50000</v>
      </c>
      <c r="AB51" s="85">
        <f>SUM(X51:X52)/SUM(J51:J52)</f>
        <v>0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1</v>
      </c>
      <c r="AN51" s="101">
        <f>IF(P51=0,"",IF(AM51=0,"",(AM51/P51)))</f>
        <v>0.25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>
        <v>1</v>
      </c>
      <c r="AW51" s="107">
        <f>IF(P51=0,"",IF(AV51=0,"",(AV51/P51)))</f>
        <v>0.25</v>
      </c>
      <c r="AX51" s="106"/>
      <c r="AY51" s="108">
        <f>IFERROR(AX51/AV51,"-")</f>
        <v>0</v>
      </c>
      <c r="AZ51" s="109"/>
      <c r="BA51" s="110">
        <f>IFERROR(AZ51/AV51,"-")</f>
        <v>0</v>
      </c>
      <c r="BB51" s="111"/>
      <c r="BC51" s="111"/>
      <c r="BD51" s="111"/>
      <c r="BE51" s="112">
        <v>1</v>
      </c>
      <c r="BF51" s="113">
        <f>IF(P51=0,"",IF(BE51=0,"",(BE51/P51)))</f>
        <v>0.25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>
        <v>1</v>
      </c>
      <c r="BX51" s="127">
        <f>IF(P51=0,"",IF(BW51=0,"",(BW51/P51)))</f>
        <v>0.25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168</v>
      </c>
      <c r="C52" s="203"/>
      <c r="D52" s="203" t="s">
        <v>165</v>
      </c>
      <c r="E52" s="203" t="s">
        <v>166</v>
      </c>
      <c r="F52" s="203" t="s">
        <v>82</v>
      </c>
      <c r="G52" s="203"/>
      <c r="H52" s="90"/>
      <c r="I52" s="90"/>
      <c r="J52" s="188"/>
      <c r="K52" s="81">
        <v>3</v>
      </c>
      <c r="L52" s="81">
        <v>3</v>
      </c>
      <c r="M52" s="81">
        <v>2</v>
      </c>
      <c r="N52" s="91">
        <v>2</v>
      </c>
      <c r="O52" s="92">
        <v>0</v>
      </c>
      <c r="P52" s="93">
        <f>N52+O52</f>
        <v>2</v>
      </c>
      <c r="Q52" s="82">
        <f>IFERROR(P52/M52,"-")</f>
        <v>1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0.5</v>
      </c>
      <c r="BG52" s="112">
        <v>1</v>
      </c>
      <c r="BH52" s="114">
        <f>IFERROR(BG52/BE52,"-")</f>
        <v>1</v>
      </c>
      <c r="BI52" s="115">
        <v>33000</v>
      </c>
      <c r="BJ52" s="116">
        <f>IFERROR(BI52/BE52,"-")</f>
        <v>33000</v>
      </c>
      <c r="BK52" s="117"/>
      <c r="BL52" s="117"/>
      <c r="BM52" s="117">
        <v>1</v>
      </c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1</v>
      </c>
      <c r="BX52" s="127">
        <f>IF(P52=0,"",IF(BW52=0,"",(BW52/P52)))</f>
        <v>0.5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>
        <v>33000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</v>
      </c>
      <c r="B53" s="203" t="s">
        <v>169</v>
      </c>
      <c r="C53" s="203"/>
      <c r="D53" s="203" t="s">
        <v>170</v>
      </c>
      <c r="E53" s="203" t="s">
        <v>63</v>
      </c>
      <c r="F53" s="203" t="s">
        <v>64</v>
      </c>
      <c r="G53" s="203" t="s">
        <v>160</v>
      </c>
      <c r="H53" s="90" t="s">
        <v>161</v>
      </c>
      <c r="I53" s="90" t="s">
        <v>171</v>
      </c>
      <c r="J53" s="188">
        <v>50000</v>
      </c>
      <c r="K53" s="81">
        <v>0</v>
      </c>
      <c r="L53" s="81">
        <v>0</v>
      </c>
      <c r="M53" s="81">
        <v>0</v>
      </c>
      <c r="N53" s="91">
        <v>1</v>
      </c>
      <c r="O53" s="92">
        <v>0</v>
      </c>
      <c r="P53" s="93">
        <f>N53+O53</f>
        <v>1</v>
      </c>
      <c r="Q53" s="82" t="str">
        <f>IFERROR(P53/M53,"-")</f>
        <v>-</v>
      </c>
      <c r="R53" s="81">
        <v>0</v>
      </c>
      <c r="S53" s="81">
        <v>0</v>
      </c>
      <c r="T53" s="82">
        <f>IFERROR(S53/(O53+P53),"-")</f>
        <v>0</v>
      </c>
      <c r="U53" s="182">
        <f>IFERROR(J53/SUM(P53:P54),"-")</f>
        <v>50000</v>
      </c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>
        <f>SUM(X53:X54)-SUM(J53:J54)</f>
        <v>-50000</v>
      </c>
      <c r="AB53" s="85">
        <f>SUM(X53:X54)/SUM(J53:J54)</f>
        <v>0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>
        <v>1</v>
      </c>
      <c r="AW53" s="107">
        <f>IF(P53=0,"",IF(AV53=0,"",(AV53/P53)))</f>
        <v>1</v>
      </c>
      <c r="AX53" s="106"/>
      <c r="AY53" s="108">
        <f>IFERROR(AX53/AV53,"-")</f>
        <v>0</v>
      </c>
      <c r="AZ53" s="109"/>
      <c r="BA53" s="110">
        <f>IFERROR(AZ53/AV53,"-")</f>
        <v>0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172</v>
      </c>
      <c r="C54" s="203"/>
      <c r="D54" s="203" t="s">
        <v>170</v>
      </c>
      <c r="E54" s="203" t="s">
        <v>63</v>
      </c>
      <c r="F54" s="203" t="s">
        <v>82</v>
      </c>
      <c r="G54" s="203"/>
      <c r="H54" s="90"/>
      <c r="I54" s="90"/>
      <c r="J54" s="188"/>
      <c r="K54" s="81">
        <v>3</v>
      </c>
      <c r="L54" s="81">
        <v>3</v>
      </c>
      <c r="M54" s="81">
        <v>0</v>
      </c>
      <c r="N54" s="91">
        <v>0</v>
      </c>
      <c r="O54" s="92">
        <v>0</v>
      </c>
      <c r="P54" s="93">
        <f>N54+O54</f>
        <v>0</v>
      </c>
      <c r="Q54" s="82" t="str">
        <f>IFERROR(P54/M54,"-")</f>
        <v>-</v>
      </c>
      <c r="R54" s="81">
        <v>0</v>
      </c>
      <c r="S54" s="81">
        <v>0</v>
      </c>
      <c r="T54" s="82" t="str">
        <f>IFERROR(S54/(O54+P54),"-")</f>
        <v>-</v>
      </c>
      <c r="U54" s="182"/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/>
      <c r="AB54" s="85"/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</v>
      </c>
      <c r="B55" s="203" t="s">
        <v>173</v>
      </c>
      <c r="C55" s="203"/>
      <c r="D55" s="203" t="s">
        <v>174</v>
      </c>
      <c r="E55" s="203" t="s">
        <v>131</v>
      </c>
      <c r="F55" s="203" t="s">
        <v>64</v>
      </c>
      <c r="G55" s="203" t="s">
        <v>160</v>
      </c>
      <c r="H55" s="90" t="s">
        <v>161</v>
      </c>
      <c r="I55" s="90" t="s">
        <v>175</v>
      </c>
      <c r="J55" s="188">
        <v>50000</v>
      </c>
      <c r="K55" s="81">
        <v>0</v>
      </c>
      <c r="L55" s="81">
        <v>0</v>
      </c>
      <c r="M55" s="81">
        <v>0</v>
      </c>
      <c r="N55" s="91">
        <v>3</v>
      </c>
      <c r="O55" s="92">
        <v>0</v>
      </c>
      <c r="P55" s="93">
        <f>N55+O55</f>
        <v>3</v>
      </c>
      <c r="Q55" s="82" t="str">
        <f>IFERROR(P55/M55,"-")</f>
        <v>-</v>
      </c>
      <c r="R55" s="81">
        <v>0</v>
      </c>
      <c r="S55" s="81">
        <v>1</v>
      </c>
      <c r="T55" s="82">
        <f>IFERROR(S55/(O55+P55),"-")</f>
        <v>0.33333333333333</v>
      </c>
      <c r="U55" s="182">
        <f>IFERROR(J55/SUM(P55:P56),"-")</f>
        <v>12500</v>
      </c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>
        <f>SUM(X55:X56)-SUM(J55:J56)</f>
        <v>-50000</v>
      </c>
      <c r="AB55" s="85">
        <f>SUM(X55:X56)/SUM(J55:J56)</f>
        <v>0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2</v>
      </c>
      <c r="BF55" s="113">
        <f>IF(P55=0,"",IF(BE55=0,"",(BE55/P55)))</f>
        <v>0.66666666666667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1</v>
      </c>
      <c r="BX55" s="127">
        <f>IF(P55=0,"",IF(BW55=0,"",(BW55/P55)))</f>
        <v>0.33333333333333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176</v>
      </c>
      <c r="C56" s="203"/>
      <c r="D56" s="203" t="s">
        <v>174</v>
      </c>
      <c r="E56" s="203" t="s">
        <v>131</v>
      </c>
      <c r="F56" s="203" t="s">
        <v>82</v>
      </c>
      <c r="G56" s="203"/>
      <c r="H56" s="90"/>
      <c r="I56" s="90"/>
      <c r="J56" s="188"/>
      <c r="K56" s="81">
        <v>5</v>
      </c>
      <c r="L56" s="81">
        <v>5</v>
      </c>
      <c r="M56" s="81">
        <v>1</v>
      </c>
      <c r="N56" s="91">
        <v>1</v>
      </c>
      <c r="O56" s="92">
        <v>0</v>
      </c>
      <c r="P56" s="93">
        <f>N56+O56</f>
        <v>1</v>
      </c>
      <c r="Q56" s="82">
        <f>IFERROR(P56/M56,"-")</f>
        <v>1</v>
      </c>
      <c r="R56" s="81">
        <v>0</v>
      </c>
      <c r="S56" s="81">
        <v>0</v>
      </c>
      <c r="T56" s="82">
        <f>IFERROR(S56/(O56+P56),"-")</f>
        <v>0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>
        <f>IF(P56=0,"",IF(BN56=0,"",(BN56/P56)))</f>
        <v>0</v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>
        <v>1</v>
      </c>
      <c r="BX56" s="127">
        <f>IF(P56=0,"",IF(BW56=0,"",(BW56/P56)))</f>
        <v>1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</v>
      </c>
      <c r="B57" s="203" t="s">
        <v>177</v>
      </c>
      <c r="C57" s="203"/>
      <c r="D57" s="203"/>
      <c r="E57" s="203"/>
      <c r="F57" s="203" t="s">
        <v>64</v>
      </c>
      <c r="G57" s="203" t="s">
        <v>178</v>
      </c>
      <c r="H57" s="90" t="s">
        <v>179</v>
      </c>
      <c r="I57" s="90" t="s">
        <v>180</v>
      </c>
      <c r="J57" s="188">
        <v>80000</v>
      </c>
      <c r="K57" s="81">
        <v>0</v>
      </c>
      <c r="L57" s="81">
        <v>0</v>
      </c>
      <c r="M57" s="81">
        <v>0</v>
      </c>
      <c r="N57" s="91">
        <v>10</v>
      </c>
      <c r="O57" s="92">
        <v>0</v>
      </c>
      <c r="P57" s="93">
        <f>N57+O57</f>
        <v>10</v>
      </c>
      <c r="Q57" s="82" t="str">
        <f>IFERROR(P57/M57,"-")</f>
        <v>-</v>
      </c>
      <c r="R57" s="81">
        <v>0</v>
      </c>
      <c r="S57" s="81">
        <v>1</v>
      </c>
      <c r="T57" s="82">
        <f>IFERROR(S57/(O57+P57),"-")</f>
        <v>0.1</v>
      </c>
      <c r="U57" s="182">
        <f>IFERROR(J57/SUM(P57:P58),"-")</f>
        <v>8000</v>
      </c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>
        <f>SUM(X57:X58)-SUM(J57:J58)</f>
        <v>-80000</v>
      </c>
      <c r="AB57" s="85">
        <f>SUM(X57:X58)/SUM(J57:J58)</f>
        <v>0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>
        <v>2</v>
      </c>
      <c r="AN57" s="101">
        <f>IF(P57=0,"",IF(AM57=0,"",(AM57/P57)))</f>
        <v>0.2</v>
      </c>
      <c r="AO57" s="100"/>
      <c r="AP57" s="102">
        <f>IFERROR(AP57/AM57,"-")</f>
        <v>0</v>
      </c>
      <c r="AQ57" s="103"/>
      <c r="AR57" s="104">
        <f>IFERROR(AQ57/AM57,"-")</f>
        <v>0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0.1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4</v>
      </c>
      <c r="BO57" s="120">
        <f>IF(P57=0,"",IF(BN57=0,"",(BN57/P57)))</f>
        <v>0.4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2</v>
      </c>
      <c r="BX57" s="127">
        <f>IF(P57=0,"",IF(BW57=0,"",(BW57/P57)))</f>
        <v>0.2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>
        <v>1</v>
      </c>
      <c r="CG57" s="134">
        <f>IF(P57=0,"",IF(CF57=0,"",(CF57/P57)))</f>
        <v>0.1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181</v>
      </c>
      <c r="C58" s="203"/>
      <c r="D58" s="203"/>
      <c r="E58" s="203"/>
      <c r="F58" s="203" t="s">
        <v>82</v>
      </c>
      <c r="G58" s="203"/>
      <c r="H58" s="90"/>
      <c r="I58" s="90"/>
      <c r="J58" s="188"/>
      <c r="K58" s="81">
        <v>3</v>
      </c>
      <c r="L58" s="81">
        <v>3</v>
      </c>
      <c r="M58" s="81">
        <v>0</v>
      </c>
      <c r="N58" s="91">
        <v>0</v>
      </c>
      <c r="O58" s="92">
        <v>0</v>
      </c>
      <c r="P58" s="93">
        <f>N58+O58</f>
        <v>0</v>
      </c>
      <c r="Q58" s="82" t="str">
        <f>IFERROR(P58/M58,"-")</f>
        <v>-</v>
      </c>
      <c r="R58" s="81">
        <v>0</v>
      </c>
      <c r="S58" s="81">
        <v>0</v>
      </c>
      <c r="T58" s="82" t="str">
        <f>IFERROR(S58/(O58+P58),"-")</f>
        <v>-</v>
      </c>
      <c r="U58" s="182"/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/>
      <c r="AB58" s="85"/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1.3875</v>
      </c>
      <c r="B59" s="203" t="s">
        <v>182</v>
      </c>
      <c r="C59" s="203"/>
      <c r="D59" s="203" t="s">
        <v>183</v>
      </c>
      <c r="E59" s="203" t="s">
        <v>184</v>
      </c>
      <c r="F59" s="203" t="s">
        <v>64</v>
      </c>
      <c r="G59" s="203" t="s">
        <v>65</v>
      </c>
      <c r="H59" s="90" t="s">
        <v>185</v>
      </c>
      <c r="I59" s="204" t="s">
        <v>186</v>
      </c>
      <c r="J59" s="188">
        <v>80000</v>
      </c>
      <c r="K59" s="81">
        <v>0</v>
      </c>
      <c r="L59" s="81">
        <v>0</v>
      </c>
      <c r="M59" s="81">
        <v>0</v>
      </c>
      <c r="N59" s="91">
        <v>2</v>
      </c>
      <c r="O59" s="92">
        <v>0</v>
      </c>
      <c r="P59" s="93">
        <f>N59+O59</f>
        <v>2</v>
      </c>
      <c r="Q59" s="82" t="str">
        <f>IFERROR(P59/M59,"-")</f>
        <v>-</v>
      </c>
      <c r="R59" s="81">
        <v>1</v>
      </c>
      <c r="S59" s="81">
        <v>0</v>
      </c>
      <c r="T59" s="82">
        <f>IFERROR(S59/(O59+P59),"-")</f>
        <v>0</v>
      </c>
      <c r="U59" s="182">
        <f>IFERROR(J59/SUM(P59:P63),"-")</f>
        <v>6666.6666666667</v>
      </c>
      <c r="V59" s="84">
        <v>1</v>
      </c>
      <c r="W59" s="82">
        <f>IF(P59=0,"-",V59/P59)</f>
        <v>0.5</v>
      </c>
      <c r="X59" s="186">
        <v>21000</v>
      </c>
      <c r="Y59" s="187">
        <f>IFERROR(X59/P59,"-")</f>
        <v>10500</v>
      </c>
      <c r="Z59" s="187">
        <f>IFERROR(X59/V59,"-")</f>
        <v>21000</v>
      </c>
      <c r="AA59" s="188">
        <f>SUM(X59:X63)-SUM(J59:J63)</f>
        <v>31000</v>
      </c>
      <c r="AB59" s="85">
        <f>SUM(X59:X63)/SUM(J59:J63)</f>
        <v>1.3875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0.5</v>
      </c>
      <c r="BP59" s="121">
        <v>1</v>
      </c>
      <c r="BQ59" s="122">
        <f>IFERROR(BP59/BN59,"-")</f>
        <v>1</v>
      </c>
      <c r="BR59" s="123">
        <v>21000</v>
      </c>
      <c r="BS59" s="124">
        <f>IFERROR(BR59/BN59,"-")</f>
        <v>21000</v>
      </c>
      <c r="BT59" s="125"/>
      <c r="BU59" s="125"/>
      <c r="BV59" s="125">
        <v>1</v>
      </c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>
        <v>1</v>
      </c>
      <c r="CG59" s="134">
        <f>IF(P59=0,"",IF(CF59=0,"",(CF59/P59)))</f>
        <v>0.5</v>
      </c>
      <c r="CH59" s="135"/>
      <c r="CI59" s="136">
        <f>IFERROR(CH59/CF59,"-")</f>
        <v>0</v>
      </c>
      <c r="CJ59" s="137"/>
      <c r="CK59" s="138">
        <f>IFERROR(CJ59/CF59,"-")</f>
        <v>0</v>
      </c>
      <c r="CL59" s="139"/>
      <c r="CM59" s="139"/>
      <c r="CN59" s="139"/>
      <c r="CO59" s="140">
        <v>1</v>
      </c>
      <c r="CP59" s="141">
        <v>21000</v>
      </c>
      <c r="CQ59" s="141">
        <v>21000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187</v>
      </c>
      <c r="C60" s="203"/>
      <c r="D60" s="203" t="s">
        <v>188</v>
      </c>
      <c r="E60" s="203" t="s">
        <v>189</v>
      </c>
      <c r="F60" s="203" t="s">
        <v>64</v>
      </c>
      <c r="G60" s="203" t="s">
        <v>65</v>
      </c>
      <c r="H60" s="90" t="s">
        <v>185</v>
      </c>
      <c r="I60" s="204" t="s">
        <v>113</v>
      </c>
      <c r="J60" s="188"/>
      <c r="K60" s="81">
        <v>0</v>
      </c>
      <c r="L60" s="81">
        <v>0</v>
      </c>
      <c r="M60" s="81">
        <v>0</v>
      </c>
      <c r="N60" s="91">
        <v>2</v>
      </c>
      <c r="O60" s="92">
        <v>0</v>
      </c>
      <c r="P60" s="93">
        <f>N60+O60</f>
        <v>2</v>
      </c>
      <c r="Q60" s="82" t="str">
        <f>IFERROR(P60/M60,"-")</f>
        <v>-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2</v>
      </c>
      <c r="BO60" s="120">
        <f>IF(P60=0,"",IF(BN60=0,"",(BN60/P60)))</f>
        <v>1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190</v>
      </c>
      <c r="C61" s="203"/>
      <c r="D61" s="203" t="s">
        <v>191</v>
      </c>
      <c r="E61" s="203" t="s">
        <v>192</v>
      </c>
      <c r="F61" s="203" t="s">
        <v>64</v>
      </c>
      <c r="G61" s="203" t="s">
        <v>65</v>
      </c>
      <c r="H61" s="90" t="s">
        <v>185</v>
      </c>
      <c r="I61" s="204" t="s">
        <v>123</v>
      </c>
      <c r="J61" s="188"/>
      <c r="K61" s="81">
        <v>0</v>
      </c>
      <c r="L61" s="81">
        <v>0</v>
      </c>
      <c r="M61" s="81">
        <v>0</v>
      </c>
      <c r="N61" s="91">
        <v>4</v>
      </c>
      <c r="O61" s="92">
        <v>0</v>
      </c>
      <c r="P61" s="93">
        <f>N61+O61</f>
        <v>4</v>
      </c>
      <c r="Q61" s="82" t="str">
        <f>IFERROR(P61/M61,"-")</f>
        <v>-</v>
      </c>
      <c r="R61" s="81">
        <v>0</v>
      </c>
      <c r="S61" s="81">
        <v>0</v>
      </c>
      <c r="T61" s="82">
        <f>IFERROR(S61/(O61+P61),"-")</f>
        <v>0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3</v>
      </c>
      <c r="BO61" s="120">
        <f>IF(P61=0,"",IF(BN61=0,"",(BN61/P61)))</f>
        <v>0.75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1</v>
      </c>
      <c r="BX61" s="127">
        <f>IF(P61=0,"",IF(BW61=0,"",(BW61/P61)))</f>
        <v>0.25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193</v>
      </c>
      <c r="C62" s="203"/>
      <c r="D62" s="203" t="s">
        <v>194</v>
      </c>
      <c r="E62" s="203" t="s">
        <v>195</v>
      </c>
      <c r="F62" s="203" t="s">
        <v>64</v>
      </c>
      <c r="G62" s="203" t="s">
        <v>65</v>
      </c>
      <c r="H62" s="90" t="s">
        <v>185</v>
      </c>
      <c r="I62" s="204" t="s">
        <v>196</v>
      </c>
      <c r="J62" s="188"/>
      <c r="K62" s="81">
        <v>0</v>
      </c>
      <c r="L62" s="81">
        <v>0</v>
      </c>
      <c r="M62" s="81">
        <v>0</v>
      </c>
      <c r="N62" s="91">
        <v>3</v>
      </c>
      <c r="O62" s="92">
        <v>0</v>
      </c>
      <c r="P62" s="93">
        <f>N62+O62</f>
        <v>3</v>
      </c>
      <c r="Q62" s="82" t="str">
        <f>IFERROR(P62/M62,"-")</f>
        <v>-</v>
      </c>
      <c r="R62" s="81">
        <v>0</v>
      </c>
      <c r="S62" s="81">
        <v>0</v>
      </c>
      <c r="T62" s="82">
        <f>IFERROR(S62/(O62+P62),"-")</f>
        <v>0</v>
      </c>
      <c r="U62" s="182"/>
      <c r="V62" s="84">
        <v>1</v>
      </c>
      <c r="W62" s="82">
        <f>IF(P62=0,"-",V62/P62)</f>
        <v>0.33333333333333</v>
      </c>
      <c r="X62" s="186">
        <v>3000</v>
      </c>
      <c r="Y62" s="187">
        <f>IFERROR(X62/P62,"-")</f>
        <v>1000</v>
      </c>
      <c r="Z62" s="187">
        <f>IFERROR(X62/V62,"-")</f>
        <v>3000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1</v>
      </c>
      <c r="BF62" s="113">
        <f>IF(P62=0,"",IF(BE62=0,"",(BE62/P62)))</f>
        <v>0.33333333333333</v>
      </c>
      <c r="BG62" s="112">
        <v>1</v>
      </c>
      <c r="BH62" s="114">
        <f>IFERROR(BG62/BE62,"-")</f>
        <v>1</v>
      </c>
      <c r="BI62" s="115">
        <v>3000</v>
      </c>
      <c r="BJ62" s="116">
        <f>IFERROR(BI62/BE62,"-")</f>
        <v>3000</v>
      </c>
      <c r="BK62" s="117">
        <v>1</v>
      </c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1</v>
      </c>
      <c r="BX62" s="127">
        <f>IF(P62=0,"",IF(BW62=0,"",(BW62/P62)))</f>
        <v>0.33333333333333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>
        <v>1</v>
      </c>
      <c r="CG62" s="134">
        <f>IF(P62=0,"",IF(CF62=0,"",(CF62/P62)))</f>
        <v>0.33333333333333</v>
      </c>
      <c r="CH62" s="135"/>
      <c r="CI62" s="136">
        <f>IFERROR(CH62/CF62,"-")</f>
        <v>0</v>
      </c>
      <c r="CJ62" s="137"/>
      <c r="CK62" s="138">
        <f>IFERROR(CJ62/CF62,"-")</f>
        <v>0</v>
      </c>
      <c r="CL62" s="139"/>
      <c r="CM62" s="139"/>
      <c r="CN62" s="139"/>
      <c r="CO62" s="140">
        <v>1</v>
      </c>
      <c r="CP62" s="141">
        <v>3000</v>
      </c>
      <c r="CQ62" s="141">
        <v>3000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197</v>
      </c>
      <c r="C63" s="203"/>
      <c r="D63" s="203" t="s">
        <v>81</v>
      </c>
      <c r="E63" s="203" t="s">
        <v>81</v>
      </c>
      <c r="F63" s="203" t="s">
        <v>82</v>
      </c>
      <c r="G63" s="203" t="s">
        <v>198</v>
      </c>
      <c r="H63" s="90"/>
      <c r="I63" s="90"/>
      <c r="J63" s="188"/>
      <c r="K63" s="81">
        <v>16</v>
      </c>
      <c r="L63" s="81">
        <v>9</v>
      </c>
      <c r="M63" s="81">
        <v>3</v>
      </c>
      <c r="N63" s="91">
        <v>1</v>
      </c>
      <c r="O63" s="92">
        <v>0</v>
      </c>
      <c r="P63" s="93">
        <f>N63+O63</f>
        <v>1</v>
      </c>
      <c r="Q63" s="82">
        <f>IFERROR(P63/M63,"-")</f>
        <v>0.33333333333333</v>
      </c>
      <c r="R63" s="81">
        <v>1</v>
      </c>
      <c r="S63" s="81">
        <v>0</v>
      </c>
      <c r="T63" s="82">
        <f>IFERROR(S63/(O63+P63),"-")</f>
        <v>0</v>
      </c>
      <c r="U63" s="182"/>
      <c r="V63" s="84">
        <v>1</v>
      </c>
      <c r="W63" s="82">
        <f>IF(P63=0,"-",V63/P63)</f>
        <v>1</v>
      </c>
      <c r="X63" s="186">
        <v>87000</v>
      </c>
      <c r="Y63" s="187">
        <f>IFERROR(X63/P63,"-")</f>
        <v>87000</v>
      </c>
      <c r="Z63" s="187">
        <f>IFERROR(X63/V63,"-")</f>
        <v>87000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1</v>
      </c>
      <c r="BO63" s="120">
        <f>IF(P63=0,"",IF(BN63=0,"",(BN63/P63)))</f>
        <v>1</v>
      </c>
      <c r="BP63" s="121">
        <v>1</v>
      </c>
      <c r="BQ63" s="122">
        <f>IFERROR(BP63/BN63,"-")</f>
        <v>1</v>
      </c>
      <c r="BR63" s="123">
        <v>87000</v>
      </c>
      <c r="BS63" s="124">
        <f>IFERROR(BR63/BN63,"-")</f>
        <v>87000</v>
      </c>
      <c r="BT63" s="125"/>
      <c r="BU63" s="125"/>
      <c r="BV63" s="125">
        <v>1</v>
      </c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87000</v>
      </c>
      <c r="CQ63" s="141">
        <v>87000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30"/>
      <c r="B64" s="87"/>
      <c r="C64" s="88"/>
      <c r="D64" s="88"/>
      <c r="E64" s="88"/>
      <c r="F64" s="89"/>
      <c r="G64" s="90"/>
      <c r="H64" s="90"/>
      <c r="I64" s="90"/>
      <c r="J64" s="192"/>
      <c r="K64" s="34"/>
      <c r="L64" s="34"/>
      <c r="M64" s="31"/>
      <c r="N64" s="23"/>
      <c r="O64" s="23"/>
      <c r="P64" s="23"/>
      <c r="Q64" s="33"/>
      <c r="R64" s="32"/>
      <c r="S64" s="23"/>
      <c r="T64" s="32"/>
      <c r="U64" s="183"/>
      <c r="V64" s="25"/>
      <c r="W64" s="25"/>
      <c r="X64" s="189"/>
      <c r="Y64" s="189"/>
      <c r="Z64" s="189"/>
      <c r="AA64" s="189"/>
      <c r="AB64" s="33"/>
      <c r="AC64" s="59"/>
      <c r="AD64" s="63"/>
      <c r="AE64" s="64"/>
      <c r="AF64" s="63"/>
      <c r="AG64" s="67"/>
      <c r="AH64" s="68"/>
      <c r="AI64" s="69"/>
      <c r="AJ64" s="70"/>
      <c r="AK64" s="70"/>
      <c r="AL64" s="70"/>
      <c r="AM64" s="63"/>
      <c r="AN64" s="64"/>
      <c r="AO64" s="63"/>
      <c r="AP64" s="67"/>
      <c r="AQ64" s="68"/>
      <c r="AR64" s="69"/>
      <c r="AS64" s="70"/>
      <c r="AT64" s="70"/>
      <c r="AU64" s="70"/>
      <c r="AV64" s="63"/>
      <c r="AW64" s="64"/>
      <c r="AX64" s="63"/>
      <c r="AY64" s="67"/>
      <c r="AZ64" s="68"/>
      <c r="BA64" s="69"/>
      <c r="BB64" s="70"/>
      <c r="BC64" s="70"/>
      <c r="BD64" s="70"/>
      <c r="BE64" s="63"/>
      <c r="BF64" s="64"/>
      <c r="BG64" s="63"/>
      <c r="BH64" s="67"/>
      <c r="BI64" s="68"/>
      <c r="BJ64" s="69"/>
      <c r="BK64" s="70"/>
      <c r="BL64" s="70"/>
      <c r="BM64" s="70"/>
      <c r="BN64" s="65"/>
      <c r="BO64" s="66"/>
      <c r="BP64" s="63"/>
      <c r="BQ64" s="67"/>
      <c r="BR64" s="68"/>
      <c r="BS64" s="69"/>
      <c r="BT64" s="70"/>
      <c r="BU64" s="70"/>
      <c r="BV64" s="70"/>
      <c r="BW64" s="65"/>
      <c r="BX64" s="66"/>
      <c r="BY64" s="63"/>
      <c r="BZ64" s="67"/>
      <c r="CA64" s="68"/>
      <c r="CB64" s="69"/>
      <c r="CC64" s="70"/>
      <c r="CD64" s="70"/>
      <c r="CE64" s="70"/>
      <c r="CF64" s="65"/>
      <c r="CG64" s="66"/>
      <c r="CH64" s="63"/>
      <c r="CI64" s="67"/>
      <c r="CJ64" s="68"/>
      <c r="CK64" s="69"/>
      <c r="CL64" s="70"/>
      <c r="CM64" s="70"/>
      <c r="CN64" s="70"/>
      <c r="CO64" s="71"/>
      <c r="CP64" s="68"/>
      <c r="CQ64" s="68"/>
      <c r="CR64" s="68"/>
      <c r="CS64" s="72"/>
    </row>
    <row r="65" spans="1:98">
      <c r="A65" s="30"/>
      <c r="B65" s="37"/>
      <c r="C65" s="21"/>
      <c r="D65" s="21"/>
      <c r="E65" s="21"/>
      <c r="F65" s="22"/>
      <c r="G65" s="36"/>
      <c r="H65" s="36"/>
      <c r="I65" s="75"/>
      <c r="J65" s="193"/>
      <c r="K65" s="34"/>
      <c r="L65" s="34"/>
      <c r="M65" s="31"/>
      <c r="N65" s="23"/>
      <c r="O65" s="23"/>
      <c r="P65" s="23"/>
      <c r="Q65" s="33"/>
      <c r="R65" s="32"/>
      <c r="S65" s="23"/>
      <c r="T65" s="32"/>
      <c r="U65" s="183"/>
      <c r="V65" s="25"/>
      <c r="W65" s="25"/>
      <c r="X65" s="189"/>
      <c r="Y65" s="189"/>
      <c r="Z65" s="189"/>
      <c r="AA65" s="189"/>
      <c r="AB65" s="33"/>
      <c r="AC65" s="61"/>
      <c r="AD65" s="63"/>
      <c r="AE65" s="64"/>
      <c r="AF65" s="63"/>
      <c r="AG65" s="67"/>
      <c r="AH65" s="68"/>
      <c r="AI65" s="69"/>
      <c r="AJ65" s="70"/>
      <c r="AK65" s="70"/>
      <c r="AL65" s="70"/>
      <c r="AM65" s="63"/>
      <c r="AN65" s="64"/>
      <c r="AO65" s="63"/>
      <c r="AP65" s="67"/>
      <c r="AQ65" s="68"/>
      <c r="AR65" s="69"/>
      <c r="AS65" s="70"/>
      <c r="AT65" s="70"/>
      <c r="AU65" s="70"/>
      <c r="AV65" s="63"/>
      <c r="AW65" s="64"/>
      <c r="AX65" s="63"/>
      <c r="AY65" s="67"/>
      <c r="AZ65" s="68"/>
      <c r="BA65" s="69"/>
      <c r="BB65" s="70"/>
      <c r="BC65" s="70"/>
      <c r="BD65" s="70"/>
      <c r="BE65" s="63"/>
      <c r="BF65" s="64"/>
      <c r="BG65" s="63"/>
      <c r="BH65" s="67"/>
      <c r="BI65" s="68"/>
      <c r="BJ65" s="69"/>
      <c r="BK65" s="70"/>
      <c r="BL65" s="70"/>
      <c r="BM65" s="70"/>
      <c r="BN65" s="65"/>
      <c r="BO65" s="66"/>
      <c r="BP65" s="63"/>
      <c r="BQ65" s="67"/>
      <c r="BR65" s="68"/>
      <c r="BS65" s="69"/>
      <c r="BT65" s="70"/>
      <c r="BU65" s="70"/>
      <c r="BV65" s="70"/>
      <c r="BW65" s="65"/>
      <c r="BX65" s="66"/>
      <c r="BY65" s="63"/>
      <c r="BZ65" s="67"/>
      <c r="CA65" s="68"/>
      <c r="CB65" s="69"/>
      <c r="CC65" s="70"/>
      <c r="CD65" s="70"/>
      <c r="CE65" s="70"/>
      <c r="CF65" s="65"/>
      <c r="CG65" s="66"/>
      <c r="CH65" s="63"/>
      <c r="CI65" s="67"/>
      <c r="CJ65" s="68"/>
      <c r="CK65" s="69"/>
      <c r="CL65" s="70"/>
      <c r="CM65" s="70"/>
      <c r="CN65" s="70"/>
      <c r="CO65" s="71"/>
      <c r="CP65" s="68"/>
      <c r="CQ65" s="68"/>
      <c r="CR65" s="68"/>
      <c r="CS65" s="72"/>
    </row>
    <row r="66" spans="1:98">
      <c r="A66" s="19">
        <f>AB66</f>
        <v>0.73589743589744</v>
      </c>
      <c r="B66" s="39"/>
      <c r="C66" s="39"/>
      <c r="D66" s="39"/>
      <c r="E66" s="39"/>
      <c r="F66" s="39"/>
      <c r="G66" s="40" t="s">
        <v>199</v>
      </c>
      <c r="H66" s="40"/>
      <c r="I66" s="40"/>
      <c r="J66" s="190">
        <f>SUM(J6:J65)</f>
        <v>3120000</v>
      </c>
      <c r="K66" s="41">
        <f>SUM(K6:K65)</f>
        <v>415</v>
      </c>
      <c r="L66" s="41">
        <f>SUM(L6:L65)</f>
        <v>262</v>
      </c>
      <c r="M66" s="41">
        <f>SUM(M6:M65)</f>
        <v>169</v>
      </c>
      <c r="N66" s="41">
        <f>SUM(N6:N65)</f>
        <v>307</v>
      </c>
      <c r="O66" s="41">
        <f>SUM(O6:O65)</f>
        <v>3</v>
      </c>
      <c r="P66" s="41">
        <f>SUM(P6:P65)</f>
        <v>310</v>
      </c>
      <c r="Q66" s="42">
        <f>IFERROR(P66/M66,"-")</f>
        <v>1.8343195266272</v>
      </c>
      <c r="R66" s="78">
        <f>SUM(R6:R65)</f>
        <v>21</v>
      </c>
      <c r="S66" s="78">
        <f>SUM(S6:S65)</f>
        <v>34</v>
      </c>
      <c r="T66" s="42">
        <f>IFERROR(R66/P66,"-")</f>
        <v>0.067741935483871</v>
      </c>
      <c r="U66" s="184">
        <f>IFERROR(J66/P66,"-")</f>
        <v>10064.516129032</v>
      </c>
      <c r="V66" s="44">
        <f>SUM(V6:V65)</f>
        <v>27</v>
      </c>
      <c r="W66" s="42">
        <f>IFERROR(V66/P66,"-")</f>
        <v>0.087096774193548</v>
      </c>
      <c r="X66" s="190">
        <f>SUM(X6:X65)</f>
        <v>2296000</v>
      </c>
      <c r="Y66" s="190">
        <f>IFERROR(X66/P66,"-")</f>
        <v>7406.4516129032</v>
      </c>
      <c r="Z66" s="190">
        <f>IFERROR(X66/V66,"-")</f>
        <v>85037.037037037</v>
      </c>
      <c r="AA66" s="190">
        <f>X66-J66</f>
        <v>-824000</v>
      </c>
      <c r="AB66" s="47">
        <f>X66/J66</f>
        <v>0.73589743589744</v>
      </c>
      <c r="AC66" s="60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6"/>
    <mergeCell ref="J12:J16"/>
    <mergeCell ref="U12:U16"/>
    <mergeCell ref="AA12:AA16"/>
    <mergeCell ref="AB12:AB16"/>
    <mergeCell ref="A17:A20"/>
    <mergeCell ref="J17:J20"/>
    <mergeCell ref="U17:U20"/>
    <mergeCell ref="AA17:AA20"/>
    <mergeCell ref="AB17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3"/>
    <mergeCell ref="J59:J63"/>
    <mergeCell ref="U59:U63"/>
    <mergeCell ref="AA59:AA63"/>
    <mergeCell ref="AB59:AB6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200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</v>
      </c>
      <c r="B6" s="203" t="s">
        <v>201</v>
      </c>
      <c r="C6" s="203" t="s">
        <v>202</v>
      </c>
      <c r="D6" s="203" t="s">
        <v>203</v>
      </c>
      <c r="E6" s="203" t="s">
        <v>204</v>
      </c>
      <c r="F6" s="203" t="s">
        <v>64</v>
      </c>
      <c r="G6" s="203" t="s">
        <v>205</v>
      </c>
      <c r="H6" s="90" t="s">
        <v>206</v>
      </c>
      <c r="I6" s="90" t="s">
        <v>207</v>
      </c>
      <c r="J6" s="188">
        <v>60000</v>
      </c>
      <c r="K6" s="81">
        <v>0</v>
      </c>
      <c r="L6" s="81">
        <v>0</v>
      </c>
      <c r="M6" s="81">
        <v>0</v>
      </c>
      <c r="N6" s="91">
        <v>22</v>
      </c>
      <c r="O6" s="92">
        <v>0</v>
      </c>
      <c r="P6" s="93">
        <f>N6+O6</f>
        <v>22</v>
      </c>
      <c r="Q6" s="82" t="str">
        <f>IFERROR(P6/M6,"-")</f>
        <v>-</v>
      </c>
      <c r="R6" s="81">
        <v>0</v>
      </c>
      <c r="S6" s="81">
        <v>2</v>
      </c>
      <c r="T6" s="82">
        <f>IFERROR(S6/(O6+P6),"-")</f>
        <v>0.090909090909091</v>
      </c>
      <c r="U6" s="182">
        <f>IFERROR(J6/SUM(P6:P7),"-")</f>
        <v>2307.6923076923</v>
      </c>
      <c r="V6" s="84">
        <v>2</v>
      </c>
      <c r="W6" s="82">
        <f>IF(P6=0,"-",V6/P6)</f>
        <v>0.090909090909091</v>
      </c>
      <c r="X6" s="186">
        <v>30000</v>
      </c>
      <c r="Y6" s="187">
        <f>IFERROR(X6/P6,"-")</f>
        <v>1363.6363636364</v>
      </c>
      <c r="Z6" s="187">
        <f>IFERROR(X6/V6,"-")</f>
        <v>15000</v>
      </c>
      <c r="AA6" s="188">
        <f>SUM(X6:X7)-SUM(J6:J7)</f>
        <v>-30000</v>
      </c>
      <c r="AB6" s="85">
        <f>SUM(X6:X7)/SUM(J6:J7)</f>
        <v>0.5</v>
      </c>
      <c r="AC6" s="79"/>
      <c r="AD6" s="94">
        <v>1</v>
      </c>
      <c r="AE6" s="95">
        <f>IF(P6=0,"",IF(AD6=0,"",(AD6/P6)))</f>
        <v>0.045454545454545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6</v>
      </c>
      <c r="AN6" s="101">
        <f>IF(P6=0,"",IF(AM6=0,"",(AM6/P6)))</f>
        <v>0.27272727272727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0.13636363636364</v>
      </c>
      <c r="AX6" s="106">
        <v>1</v>
      </c>
      <c r="AY6" s="108">
        <f>IFERROR(AX6/AV6,"-")</f>
        <v>0.33333333333333</v>
      </c>
      <c r="AZ6" s="109">
        <v>20000</v>
      </c>
      <c r="BA6" s="110">
        <f>IFERROR(AZ6/AV6,"-")</f>
        <v>6666.6666666667</v>
      </c>
      <c r="BB6" s="111"/>
      <c r="BC6" s="111">
        <v>1</v>
      </c>
      <c r="BD6" s="111"/>
      <c r="BE6" s="112">
        <v>7</v>
      </c>
      <c r="BF6" s="113">
        <f>IF(P6=0,"",IF(BE6=0,"",(BE6/P6)))</f>
        <v>0.31818181818182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0.13636363636364</v>
      </c>
      <c r="BP6" s="121">
        <v>1</v>
      </c>
      <c r="BQ6" s="122">
        <f>IFERROR(BP6/BN6,"-")</f>
        <v>0.33333333333333</v>
      </c>
      <c r="BR6" s="123">
        <v>10000</v>
      </c>
      <c r="BS6" s="124">
        <f>IFERROR(BR6/BN6,"-")</f>
        <v>3333.3333333333</v>
      </c>
      <c r="BT6" s="125">
        <v>1</v>
      </c>
      <c r="BU6" s="125"/>
      <c r="BV6" s="125"/>
      <c r="BW6" s="126">
        <v>2</v>
      </c>
      <c r="BX6" s="127">
        <f>IF(P6=0,"",IF(BW6=0,"",(BW6/P6)))</f>
        <v>0.090909090909091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30000</v>
      </c>
      <c r="CQ6" s="141">
        <v>20000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208</v>
      </c>
      <c r="C7" s="203"/>
      <c r="D7" s="203"/>
      <c r="E7" s="203"/>
      <c r="F7" s="203" t="s">
        <v>82</v>
      </c>
      <c r="G7" s="203"/>
      <c r="H7" s="90"/>
      <c r="I7" s="90"/>
      <c r="J7" s="188"/>
      <c r="K7" s="81">
        <v>32</v>
      </c>
      <c r="L7" s="81">
        <v>13</v>
      </c>
      <c r="M7" s="81">
        <v>9</v>
      </c>
      <c r="N7" s="91">
        <v>4</v>
      </c>
      <c r="O7" s="92">
        <v>0</v>
      </c>
      <c r="P7" s="93">
        <f>N7+O7</f>
        <v>4</v>
      </c>
      <c r="Q7" s="82">
        <f>IFERROR(P7/M7,"-")</f>
        <v>0.44444444444444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0.00010810810810811</v>
      </c>
      <c r="B8" s="203" t="s">
        <v>209</v>
      </c>
      <c r="C8" s="203" t="s">
        <v>210</v>
      </c>
      <c r="D8" s="203" t="s">
        <v>211</v>
      </c>
      <c r="E8" s="203" t="s">
        <v>204</v>
      </c>
      <c r="F8" s="203" t="s">
        <v>64</v>
      </c>
      <c r="G8" s="203" t="s">
        <v>212</v>
      </c>
      <c r="H8" s="90" t="s">
        <v>213</v>
      </c>
      <c r="I8" s="90"/>
      <c r="J8" s="188">
        <v>370000</v>
      </c>
      <c r="K8" s="81">
        <v>0</v>
      </c>
      <c r="L8" s="81">
        <v>0</v>
      </c>
      <c r="M8" s="81">
        <v>0</v>
      </c>
      <c r="N8" s="91">
        <v>43</v>
      </c>
      <c r="O8" s="92">
        <v>0</v>
      </c>
      <c r="P8" s="93">
        <f>N8+O8</f>
        <v>43</v>
      </c>
      <c r="Q8" s="82" t="str">
        <f>IFERROR(P8/M8,"-")</f>
        <v>-</v>
      </c>
      <c r="R8" s="81">
        <v>3</v>
      </c>
      <c r="S8" s="81">
        <v>5</v>
      </c>
      <c r="T8" s="82">
        <f>IFERROR(S8/(O8+P8),"-")</f>
        <v>0.11627906976744</v>
      </c>
      <c r="U8" s="182">
        <f>IFERROR(J8/SUM(P8:P9),"-")</f>
        <v>7115.3846153846</v>
      </c>
      <c r="V8" s="84">
        <v>1</v>
      </c>
      <c r="W8" s="82">
        <f>IF(P8=0,"-",V8/P8)</f>
        <v>0.023255813953488</v>
      </c>
      <c r="X8" s="186">
        <v>40</v>
      </c>
      <c r="Y8" s="187">
        <f>IFERROR(X8/P8,"-")</f>
        <v>0.93023255813953</v>
      </c>
      <c r="Z8" s="187">
        <f>IFERROR(X8/V8,"-")</f>
        <v>40</v>
      </c>
      <c r="AA8" s="188">
        <f>SUM(X8:X9)-SUM(J8:J9)</f>
        <v>-369960</v>
      </c>
      <c r="AB8" s="85">
        <f>SUM(X8:X9)/SUM(J8:J9)</f>
        <v>0.00010810810810811</v>
      </c>
      <c r="AC8" s="79"/>
      <c r="AD8" s="94">
        <v>1</v>
      </c>
      <c r="AE8" s="95">
        <f>IF(P8=0,"",IF(AD8=0,"",(AD8/P8)))</f>
        <v>0.023255813953488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10</v>
      </c>
      <c r="AN8" s="101">
        <f>IF(P8=0,"",IF(AM8=0,"",(AM8/P8)))</f>
        <v>0.23255813953488</v>
      </c>
      <c r="AO8" s="100">
        <v>1</v>
      </c>
      <c r="AP8" s="102">
        <f>IFERROR(AP8/AM8,"-")</f>
        <v>0</v>
      </c>
      <c r="AQ8" s="103">
        <v>40</v>
      </c>
      <c r="AR8" s="104">
        <f>IFERROR(AQ8/AM8,"-")</f>
        <v>4</v>
      </c>
      <c r="AS8" s="105">
        <v>1</v>
      </c>
      <c r="AT8" s="105"/>
      <c r="AU8" s="105"/>
      <c r="AV8" s="106">
        <v>4</v>
      </c>
      <c r="AW8" s="107">
        <f>IF(P8=0,"",IF(AV8=0,"",(AV8/P8)))</f>
        <v>0.093023255813953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7</v>
      </c>
      <c r="BF8" s="113">
        <f>IF(P8=0,"",IF(BE8=0,"",(BE8/P8)))</f>
        <v>0.16279069767442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12</v>
      </c>
      <c r="BO8" s="120">
        <f>IF(P8=0,"",IF(BN8=0,"",(BN8/P8)))</f>
        <v>0.27906976744186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9</v>
      </c>
      <c r="BX8" s="127">
        <f>IF(P8=0,"",IF(BW8=0,"",(BW8/P8)))</f>
        <v>0.2093023255814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40</v>
      </c>
      <c r="CQ8" s="141">
        <v>40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214</v>
      </c>
      <c r="C9" s="203"/>
      <c r="D9" s="203"/>
      <c r="E9" s="203"/>
      <c r="F9" s="203" t="s">
        <v>82</v>
      </c>
      <c r="G9" s="203"/>
      <c r="H9" s="90"/>
      <c r="I9" s="90"/>
      <c r="J9" s="188"/>
      <c r="K9" s="81">
        <v>107</v>
      </c>
      <c r="L9" s="81">
        <v>55</v>
      </c>
      <c r="M9" s="81">
        <v>27</v>
      </c>
      <c r="N9" s="91">
        <v>9</v>
      </c>
      <c r="O9" s="92">
        <v>0</v>
      </c>
      <c r="P9" s="93">
        <f>N9+O9</f>
        <v>9</v>
      </c>
      <c r="Q9" s="82">
        <f>IFERROR(P9/M9,"-")</f>
        <v>0.33333333333333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0.22222222222222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0.33333333333333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0.11111111111111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0.069860465116279</v>
      </c>
      <c r="B12" s="39"/>
      <c r="C12" s="39"/>
      <c r="D12" s="39"/>
      <c r="E12" s="39"/>
      <c r="F12" s="39"/>
      <c r="G12" s="40" t="s">
        <v>215</v>
      </c>
      <c r="H12" s="40"/>
      <c r="I12" s="40"/>
      <c r="J12" s="190">
        <f>SUM(J6:J11)</f>
        <v>430000</v>
      </c>
      <c r="K12" s="41">
        <f>SUM(K6:K11)</f>
        <v>139</v>
      </c>
      <c r="L12" s="41">
        <f>SUM(L6:L11)</f>
        <v>68</v>
      </c>
      <c r="M12" s="41">
        <f>SUM(M6:M11)</f>
        <v>36</v>
      </c>
      <c r="N12" s="41">
        <f>SUM(N6:N11)</f>
        <v>78</v>
      </c>
      <c r="O12" s="41">
        <f>SUM(O6:O11)</f>
        <v>0</v>
      </c>
      <c r="P12" s="41">
        <f>SUM(P6:P11)</f>
        <v>78</v>
      </c>
      <c r="Q12" s="42">
        <f>IFERROR(P12/M12,"-")</f>
        <v>2.1666666666667</v>
      </c>
      <c r="R12" s="78">
        <f>SUM(R6:R11)</f>
        <v>3</v>
      </c>
      <c r="S12" s="78">
        <f>SUM(S6:S11)</f>
        <v>7</v>
      </c>
      <c r="T12" s="42">
        <f>IFERROR(R12/P12,"-")</f>
        <v>0.038461538461538</v>
      </c>
      <c r="U12" s="184">
        <f>IFERROR(J12/P12,"-")</f>
        <v>5512.8205128205</v>
      </c>
      <c r="V12" s="44">
        <f>SUM(V6:V11)</f>
        <v>3</v>
      </c>
      <c r="W12" s="42">
        <f>IFERROR(V12/P12,"-")</f>
        <v>0.038461538461538</v>
      </c>
      <c r="X12" s="190">
        <f>SUM(X6:X11)</f>
        <v>30040</v>
      </c>
      <c r="Y12" s="190">
        <f>IFERROR(X12/P12,"-")</f>
        <v>385.12820512821</v>
      </c>
      <c r="Z12" s="190">
        <f>IFERROR(X12/V12,"-")</f>
        <v>10013.333333333</v>
      </c>
      <c r="AA12" s="190">
        <f>X12-J12</f>
        <v>-399960</v>
      </c>
      <c r="AB12" s="47">
        <f>X12/J12</f>
        <v>0.069860465116279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