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<sst xmlns="http://schemas.openxmlformats.org/spreadsheetml/2006/main" uniqueCount="227">
  <si>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</si>
  <si>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</si>
  <si>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</si>
  <si>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</si>
  <si>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</si>
  <si>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</si>
  <si>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</si>
  <si>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</si>
  <si>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</si>
  <si>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</si>
  <si>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</si>
  <si>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</si>
  <si>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</si>
  <si>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</si>
  <si>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</si>
  <si>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</si>
  <si>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</si>
  <si>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</si>
  <si>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</si>
  <si>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</si>
  <si>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</si>
  <si>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</si>
  <si>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</si>
  <si>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</si>
  <si>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</si>
  <si>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</si>
  <si>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</si>
  <si>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</si>
  <si>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</si>
  <si>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</si>
  <si>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</si>
  <si>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</si>
  <si>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</si>
  <si>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</si>
  <si>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</si>
  <si>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</si>
  <si>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</si>
  <si>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</si>
  <si>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</si>
  <si>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</si>
  <si>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</si>
  <si>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</si>
  <si>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</si>
  <si>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</si>
  <si>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</si>
  <si>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</si>
  <si>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</si>
  <si>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</si>
  <si>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</si>
  <si>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</si>
  <si>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</si>
  <si>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</si>
  <si>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</si>
  <si>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</si>
  <si>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</si>
  <si>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</si>
  <si>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</si>
  <si>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</si>
  <si>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</si>
  <si>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</si>
  <si>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</si>
  <si>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ln_ink085</t>
  </si>
  <si>
    <t>①右女9版(ヘスティア)(LINEver)（百瀬凛花）</t>
  </si>
  <si>
    <t>①学生いませんギャルもいません熟女熟女熟女熟女(LINEver)</t>
  </si>
  <si>
    <t>line</t>
  </si>
  <si>
    <t>サンスポ関東</t>
  </si>
  <si>
    <t>全5段つかみ15段</t>
  </si>
  <si>
    <t>1～15日</t>
  </si>
  <si>
    <t>ic3382</t>
  </si>
  <si>
    <t>空電</t>
  </si>
  <si>
    <t>ln_ink086</t>
  </si>
  <si>
    <t>半5段つかみ15段</t>
  </si>
  <si>
    <t>ic3383</t>
  </si>
  <si>
    <t>ln_ink087</t>
  </si>
  <si>
    <t>②雑誌版SPA(LINEver)（高宮菜々子）</t>
  </si>
  <si>
    <t>②え?LINEでこんなに出会えんの！？ダメ元で始めたはずが</t>
  </si>
  <si>
    <t>16～31日</t>
  </si>
  <si>
    <t>ic3384</t>
  </si>
  <si>
    <t>ln_ink088</t>
  </si>
  <si>
    <t>ic3385</t>
  </si>
  <si>
    <t>ln_ink089</t>
  </si>
  <si>
    <t>サンスポ関西</t>
  </si>
  <si>
    <t>ic3386</t>
  </si>
  <si>
    <t>ln_ink090</t>
  </si>
  <si>
    <t>ic3387</t>
  </si>
  <si>
    <t>ln_ink091</t>
  </si>
  <si>
    <t>ic3388</t>
  </si>
  <si>
    <t>ln_ink092</t>
  </si>
  <si>
    <t>ic3389</t>
  </si>
  <si>
    <t>ln_ink093</t>
  </si>
  <si>
    <t>老人ホーム版(LINEver)（--）</t>
  </si>
  <si>
    <t>お相手待ちの女性が出ました(LINEver)</t>
  </si>
  <si>
    <t>デイリースポーツ関西</t>
  </si>
  <si>
    <t>全5段・半5段段つかみ10段保証</t>
  </si>
  <si>
    <t>10段保証</t>
  </si>
  <si>
    <t>ln_ink094</t>
  </si>
  <si>
    <t>DVDパッケージ＿ストーリー版(LINEver)（高宮菜々子）</t>
  </si>
  <si>
    <t>え美熟女が(LINEver)</t>
  </si>
  <si>
    <t>ln_ink095</t>
  </si>
  <si>
    <t>再婚&amp;理解者版(LINEver)（晶エリー）</t>
  </si>
  <si>
    <t>再婚&amp;理解者(LINEver)</t>
  </si>
  <si>
    <t>ln_ink096</t>
  </si>
  <si>
    <t>デリヘル版3(LINEver)（百瀬凛花）</t>
  </si>
  <si>
    <t>もう50代の熟女だけどLINEで</t>
  </si>
  <si>
    <t>ln_ink097</t>
  </si>
  <si>
    <t>右女9版(ヘスティア)(LINEver)（高宮菜々子）</t>
  </si>
  <si>
    <t>LINEで出会いリクルート70歳まで応募可</t>
  </si>
  <si>
    <t>ic3390</t>
  </si>
  <si>
    <t>(空電共通)</t>
  </si>
  <si>
    <t>ln_ink098</t>
  </si>
  <si>
    <t>スポーツ報知関西</t>
  </si>
  <si>
    <t>全5段つかみ4回</t>
  </si>
  <si>
    <t>ln_ink099</t>
  </si>
  <si>
    <t>ln_ink100</t>
  </si>
  <si>
    <t>ln_ink101</t>
  </si>
  <si>
    <t>ic3391</t>
  </si>
  <si>
    <t>ln_ink102</t>
  </si>
  <si>
    <t>①右女3(LINEver)（高宮菜々子）</t>
  </si>
  <si>
    <t>①もう50代の熟女だけどLINEで(書:ごめんなさい)</t>
  </si>
  <si>
    <t>スポニチ関西</t>
  </si>
  <si>
    <t>半2段つかみ20段保証</t>
  </si>
  <si>
    <t>20段保証</t>
  </si>
  <si>
    <t>ln_ink103</t>
  </si>
  <si>
    <t>②看板案内版(LINEver)（百瀬凛花）</t>
  </si>
  <si>
    <t>②美しい熟女との出会いまでここから約3分</t>
  </si>
  <si>
    <t>ln_ink104</t>
  </si>
  <si>
    <t>③雑誌版SPA(LINEver)（晶エリー）</t>
  </si>
  <si>
    <t>③え?LINEでこんなに出会えんの！？ダメ元で始めたはずが</t>
  </si>
  <si>
    <t>ln_ink105</t>
  </si>
  <si>
    <t>④再婚&amp;理解者版(LINEver)（高宮菜々子）</t>
  </si>
  <si>
    <t>④再婚&amp;理解者(LINEver)</t>
  </si>
  <si>
    <t>ic3392</t>
  </si>
  <si>
    <t>ln_ink106</t>
  </si>
  <si>
    <t>ニッカン関西</t>
  </si>
  <si>
    <t>半2段つかみ10段保証</t>
  </si>
  <si>
    <t>1～10日</t>
  </si>
  <si>
    <t>ln_ink107</t>
  </si>
  <si>
    <t>11～20日</t>
  </si>
  <si>
    <t>ln_ink108</t>
  </si>
  <si>
    <t>21～31日</t>
  </si>
  <si>
    <t>ic3393</t>
  </si>
  <si>
    <t>ln_ink109</t>
  </si>
  <si>
    <t>スポニチ関東</t>
  </si>
  <si>
    <t>全5段</t>
  </si>
  <si>
    <t>11月06日(日)</t>
  </si>
  <si>
    <t>ic3394</t>
  </si>
  <si>
    <t>ln_ink110</t>
  </si>
  <si>
    <t>再婚&amp;理解者版(LINEver)（百瀬凛花）</t>
  </si>
  <si>
    <t>11月12日(土)</t>
  </si>
  <si>
    <t>ic3395</t>
  </si>
  <si>
    <t>ln_ink111</t>
  </si>
  <si>
    <t>11月05日(土)</t>
  </si>
  <si>
    <t>ic3396</t>
  </si>
  <si>
    <t>ln_ink112</t>
  </si>
  <si>
    <t>11月19日(土)</t>
  </si>
  <si>
    <t>ic3397</t>
  </si>
  <si>
    <t>ln_ink113</t>
  </si>
  <si>
    <t>デリヘル版3(LINEver)（高宮菜々子）</t>
  </si>
  <si>
    <t>4C終面全5段</t>
  </si>
  <si>
    <t>ic3398</t>
  </si>
  <si>
    <t>ln_ink114</t>
  </si>
  <si>
    <t>1C終面全5段</t>
  </si>
  <si>
    <t>11月13日(日)</t>
  </si>
  <si>
    <t>ic3399</t>
  </si>
  <si>
    <t>ln_ink115</t>
  </si>
  <si>
    <t>ic3400</t>
  </si>
  <si>
    <t>ln_ink116</t>
  </si>
  <si>
    <t>11月25日(金)</t>
  </si>
  <si>
    <t>ic3401</t>
  </si>
  <si>
    <t>ln_ink117</t>
  </si>
  <si>
    <t>11月11日(金)</t>
  </si>
  <si>
    <t>ic3402</t>
  </si>
  <si>
    <t>ln_ink118</t>
  </si>
  <si>
    <t>右女3(LINEver)（高宮菜々子）</t>
  </si>
  <si>
    <t>スポーツ報知関東</t>
  </si>
  <si>
    <t>4C終面雑報</t>
  </si>
  <si>
    <t>ic3403</t>
  </si>
  <si>
    <t>ln_ink119</t>
  </si>
  <si>
    <t>LINE版(つかみ)（百瀬凛花）</t>
  </si>
  <si>
    <t>LINEで熟女と出会いができるんです！</t>
  </si>
  <si>
    <t>11月17日(木)</t>
  </si>
  <si>
    <t>ic3404</t>
  </si>
  <si>
    <t>ln_ink120</t>
  </si>
  <si>
    <t>旧デイリー風(LINEver)（晶エリー）</t>
  </si>
  <si>
    <t>学生いませんギャルもいません40代50代60代中年女性が多いサイト(LINEver)</t>
  </si>
  <si>
    <t>11月18日(金)</t>
  </si>
  <si>
    <t>ic3405</t>
  </si>
  <si>
    <t>ln_ink121</t>
  </si>
  <si>
    <t>雑誌版SPA(LINEver)（高宮菜々子）</t>
  </si>
  <si>
    <t>え?LINEでこんなに出会えんの！？ダメ元で始めたはずが</t>
  </si>
  <si>
    <t>11月21日(月)</t>
  </si>
  <si>
    <t>ic3406</t>
  </si>
  <si>
    <t>ln_ink122</t>
  </si>
  <si>
    <t>東スポ・大スポ・九スポ・中京</t>
  </si>
  <si>
    <t>記事枠</t>
  </si>
  <si>
    <t>11月24日(木)</t>
  </si>
  <si>
    <t>ic3407</t>
  </si>
  <si>
    <t>ln_ink123</t>
  </si>
  <si>
    <t>記事(ノーマル)(LINEver)（）</t>
  </si>
  <si>
    <t>デイリー18「モヤモヤおじさんと、ムラムラおばさんの出会い」</t>
  </si>
  <si>
    <t>4C記事枠</t>
  </si>
  <si>
    <t>ln_ink124</t>
  </si>
  <si>
    <t>記事(黄)(LINEver)（）</t>
  </si>
  <si>
    <t>デイリー19「セクシー熟女と戯れたい男性は必見です」</t>
  </si>
  <si>
    <t>ln_ink125</t>
  </si>
  <si>
    <t>記事(青)(LINEver)（）</t>
  </si>
  <si>
    <t>220「いい加減にして欲しい！ドンドン出会え過ぎ！」</t>
  </si>
  <si>
    <t>11月20日(日)</t>
  </si>
  <si>
    <t>ln_ink126</t>
  </si>
  <si>
    <t>記事(赤)(LINEver)（）</t>
  </si>
  <si>
    <t>221「熟女を追求したらこうなりました」</t>
  </si>
  <si>
    <t>11月27日(日)</t>
  </si>
  <si>
    <t>ic3408</t>
  </si>
  <si>
    <t>共通</t>
  </si>
  <si>
    <t>ln_ink127</t>
  </si>
  <si>
    <t>九スポ</t>
  </si>
  <si>
    <t>ic3409</t>
  </si>
  <si>
    <t>新聞 TOTAL</t>
  </si>
  <si>
    <t>●雑誌 広告</t>
  </si>
  <si>
    <t>ln_ink084</t>
  </si>
  <si>
    <t>ぶんか社</t>
  </si>
  <si>
    <t>アダルトチック版(LINEver)（晶エリー）</t>
  </si>
  <si>
    <t>EXMAX!</t>
  </si>
  <si>
    <t>表4</t>
  </si>
  <si>
    <t>11月26日(土)</t>
  </si>
  <si>
    <t>za235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</si>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</sst>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71</v>
      </c>
      <c r="D6" s="195">
        <v>3240000</v>
      </c>
      <c r="E6" s="81">
        <v>1202</v>
      </c>
      <c r="F6" s="81">
        <v>358</v>
      </c>
      <c r="G6" s="81">
        <v>204</v>
      </c>
      <c r="H6" s="91">
        <v>396</v>
      </c>
      <c r="I6" s="92">
        <v>1</v>
      </c>
      <c r="J6" s="145">
        <f>H6+I6</f>
        <v>397</v>
      </c>
      <c r="K6" s="82">
        <f>IFERROR(J6/G6,"-")</f>
        <v>1.9460784313725</v>
      </c>
      <c r="L6" s="81">
        <v>32</v>
      </c>
      <c r="M6" s="81">
        <v>58</v>
      </c>
      <c r="N6" s="82">
        <f>IFERROR(L6/J6,"-")</f>
        <v>0.080604534005038</v>
      </c>
      <c r="O6" s="83">
        <f>IFERROR(D6/J6,"-")</f>
        <v>8161.2090680101</v>
      </c>
      <c r="P6" s="84">
        <v>45</v>
      </c>
      <c r="Q6" s="82">
        <f>IFERROR(P6/J6,"-")</f>
        <v>0.11335012594458</v>
      </c>
      <c r="R6" s="200">
        <v>4218000</v>
      </c>
      <c r="S6" s="201">
        <f>IFERROR(R6/J6,"-")</f>
        <v>10624.685138539</v>
      </c>
      <c r="T6" s="201">
        <f>IFERROR(R6/P6,"-")</f>
        <v>93733.333333333</v>
      </c>
      <c r="U6" s="195">
        <f>IFERROR(R6-D6,"-")</f>
        <v>978000</v>
      </c>
      <c r="V6" s="85">
        <f>R6/D6</f>
        <v>1.3018518518519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24</v>
      </c>
      <c r="F7" s="81">
        <v>13</v>
      </c>
      <c r="G7" s="81">
        <v>5</v>
      </c>
      <c r="H7" s="91">
        <v>24</v>
      </c>
      <c r="I7" s="92">
        <v>1</v>
      </c>
      <c r="J7" s="145">
        <f>H7+I7</f>
        <v>25</v>
      </c>
      <c r="K7" s="82">
        <f>IFERROR(J7/G7,"-")</f>
        <v>5</v>
      </c>
      <c r="L7" s="81">
        <v>1</v>
      </c>
      <c r="M7" s="81">
        <v>2</v>
      </c>
      <c r="N7" s="82">
        <f>IFERROR(L7/J7,"-")</f>
        <v>0.04</v>
      </c>
      <c r="O7" s="83">
        <f>IFERROR(D7/J7,"-")</f>
        <v>3200</v>
      </c>
      <c r="P7" s="84">
        <v>3</v>
      </c>
      <c r="Q7" s="82">
        <f>IFERROR(P7/J7,"-")</f>
        <v>0.12</v>
      </c>
      <c r="R7" s="200">
        <v>23000</v>
      </c>
      <c r="S7" s="201">
        <f>IFERROR(R7/J7,"-")</f>
        <v>920</v>
      </c>
      <c r="T7" s="201">
        <f>IFERROR(R7/P7,"-")</f>
        <v>7666.6666666667</v>
      </c>
      <c r="U7" s="195">
        <f>IFERROR(R7-D7,"-")</f>
        <v>-57000</v>
      </c>
      <c r="V7" s="85">
        <f>R7/D7</f>
        <v>0.2875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3320000</v>
      </c>
      <c r="E10" s="41">
        <f>SUM(E6:E8)</f>
        <v>1226</v>
      </c>
      <c r="F10" s="41">
        <f>SUM(F6:F8)</f>
        <v>371</v>
      </c>
      <c r="G10" s="41">
        <f>SUM(G6:G8)</f>
        <v>209</v>
      </c>
      <c r="H10" s="41">
        <f>SUM(H6:H8)</f>
        <v>420</v>
      </c>
      <c r="I10" s="41">
        <f>SUM(I6:I8)</f>
        <v>2</v>
      </c>
      <c r="J10" s="41">
        <f>SUM(J6:J8)</f>
        <v>422</v>
      </c>
      <c r="K10" s="42">
        <f>IFERROR(J10/G10,"-")</f>
        <v>2.0191387559809</v>
      </c>
      <c r="L10" s="78">
        <f>SUM(L6:L8)</f>
        <v>33</v>
      </c>
      <c r="M10" s="78">
        <f>SUM(M6:M8)</f>
        <v>60</v>
      </c>
      <c r="N10" s="42">
        <f>IFERROR(L10/J10,"-")</f>
        <v>0.078199052132701</v>
      </c>
      <c r="O10" s="43">
        <f>IFERROR(D10/J10,"-")</f>
        <v>7867.2985781991</v>
      </c>
      <c r="P10" s="44">
        <f>SUM(P6:P8)</f>
        <v>48</v>
      </c>
      <c r="Q10" s="42">
        <f>IFERROR(P10/J10,"-")</f>
        <v>0.11374407582938</v>
      </c>
      <c r="R10" s="45">
        <f>SUM(R6:R8)</f>
        <v>4241000</v>
      </c>
      <c r="S10" s="45">
        <f>IFERROR(R10/J10,"-")</f>
        <v>10049.763033175</v>
      </c>
      <c r="T10" s="45">
        <f>IFERROR(R10/P10,"-")</f>
        <v>88354.166666667</v>
      </c>
      <c r="U10" s="46">
        <f>SUM(U6:U8)</f>
        <v>921000</v>
      </c>
      <c r="V10" s="47">
        <f>IFERROR(R10/D10,"-")</f>
        <v>1.2774096385542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2.2205882352941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11</v>
      </c>
      <c r="O6" s="92">
        <v>0</v>
      </c>
      <c r="P6" s="93">
        <f>N6+O6</f>
        <v>11</v>
      </c>
      <c r="Q6" s="82" t="str">
        <f>IFERROR(P6/M6,"-")</f>
        <v>-</v>
      </c>
      <c r="R6" s="81">
        <v>0</v>
      </c>
      <c r="S6" s="81">
        <v>1</v>
      </c>
      <c r="T6" s="82">
        <f>IFERROR(S6/(O6+P6),"-")</f>
        <v>0.090909090909091</v>
      </c>
      <c r="U6" s="182">
        <f>IFERROR(J6/SUM(P6:P21),"-")</f>
        <v>6938.7755102041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415000</v>
      </c>
      <c r="AB6" s="85">
        <f>SUM(X6:X21)/SUM(J6:J21)</f>
        <v>2.2205882352941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0.36363636363636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0.18181818181818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0.090909090909091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38</v>
      </c>
      <c r="L7" s="81">
        <v>19</v>
      </c>
      <c r="M7" s="81">
        <v>10</v>
      </c>
      <c r="N7" s="91">
        <v>4</v>
      </c>
      <c r="O7" s="92">
        <v>0</v>
      </c>
      <c r="P7" s="93">
        <f>N7+O7</f>
        <v>4</v>
      </c>
      <c r="Q7" s="82">
        <f>IFERROR(P7/M7,"-")</f>
        <v>0.4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15000</v>
      </c>
      <c r="Y7" s="187">
        <f>IFERROR(X7/P7,"-")</f>
        <v>3750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25000</v>
      </c>
      <c r="CB7" s="131">
        <f>IFERROR(CA7/BW7,"-")</f>
        <v>12500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15000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12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11</v>
      </c>
      <c r="L11" s="81">
        <v>9</v>
      </c>
      <c r="M11" s="81">
        <v>5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8</v>
      </c>
      <c r="L13" s="81">
        <v>2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4</v>
      </c>
      <c r="O14" s="92">
        <v>0</v>
      </c>
      <c r="P14" s="93">
        <f>N14+O14</f>
        <v>4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0.25</v>
      </c>
      <c r="X14" s="186">
        <v>3000</v>
      </c>
      <c r="Y14" s="187">
        <f>IFERROR(X14/P14,"-")</f>
        <v>750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0.25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15</v>
      </c>
      <c r="L15" s="81">
        <v>7</v>
      </c>
      <c r="M15" s="81">
        <v>0</v>
      </c>
      <c r="N15" s="91">
        <v>0</v>
      </c>
      <c r="O15" s="92">
        <v>0</v>
      </c>
      <c r="P15" s="93">
        <f>N15+O15</f>
        <v>0</v>
      </c>
      <c r="Q15" s="82" t="str">
        <f>IFERROR(P15/M15,"-")</f>
        <v>-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5</v>
      </c>
      <c r="O16" s="92">
        <v>0</v>
      </c>
      <c r="P16" s="93">
        <f>N16+O16</f>
        <v>5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0.2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2</v>
      </c>
      <c r="L17" s="81">
        <v>2</v>
      </c>
      <c r="M17" s="81">
        <v>1</v>
      </c>
      <c r="N17" s="91">
        <v>1</v>
      </c>
      <c r="O17" s="92">
        <v>0</v>
      </c>
      <c r="P17" s="93">
        <f>N17+O17</f>
        <v>1</v>
      </c>
      <c r="Q17" s="82">
        <f>IFERROR(P17/M17,"-")</f>
        <v>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14</v>
      </c>
      <c r="O18" s="92">
        <v>0</v>
      </c>
      <c r="P18" s="93">
        <f>N18+O18</f>
        <v>14</v>
      </c>
      <c r="Q18" s="82" t="str">
        <f>IFERROR(P18/M18,"-")</f>
        <v>-</v>
      </c>
      <c r="R18" s="81">
        <v>3</v>
      </c>
      <c r="S18" s="81">
        <v>2</v>
      </c>
      <c r="T18" s="82">
        <f>IFERROR(S18/(O18+P18),"-")</f>
        <v>0.14285714285714</v>
      </c>
      <c r="U18" s="182"/>
      <c r="V18" s="84">
        <v>3</v>
      </c>
      <c r="W18" s="82">
        <f>IF(P18=0,"-",V18/P18)</f>
        <v>0.21428571428571</v>
      </c>
      <c r="X18" s="186">
        <v>737000</v>
      </c>
      <c r="Y18" s="187">
        <f>IFERROR(X18/P18,"-")</f>
        <v>52642.857142857</v>
      </c>
      <c r="Z18" s="187">
        <f>IFERROR(X18/V18,"-")</f>
        <v>245666.66666667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8</v>
      </c>
      <c r="BO18" s="120">
        <f>IF(P18=0,"",IF(BN18=0,"",(BN18/P18)))</f>
        <v>0.57142857142857</v>
      </c>
      <c r="BP18" s="121">
        <v>1</v>
      </c>
      <c r="BQ18" s="122">
        <f>IFERROR(BP18/BN18,"-")</f>
        <v>0.125</v>
      </c>
      <c r="BR18" s="123">
        <v>3000</v>
      </c>
      <c r="BS18" s="124">
        <f>IFERROR(BR18/BN18,"-")</f>
        <v>375</v>
      </c>
      <c r="BT18" s="125">
        <v>1</v>
      </c>
      <c r="BU18" s="125"/>
      <c r="BV18" s="125"/>
      <c r="BW18" s="126">
        <v>5</v>
      </c>
      <c r="BX18" s="127">
        <f>IF(P18=0,"",IF(BW18=0,"",(BW18/P18)))</f>
        <v>0.35714285714286</v>
      </c>
      <c r="BY18" s="128">
        <v>1</v>
      </c>
      <c r="BZ18" s="129">
        <f>IFERROR(BY18/BW18,"-")</f>
        <v>0.2</v>
      </c>
      <c r="CA18" s="130">
        <v>8000</v>
      </c>
      <c r="CB18" s="131">
        <f>IFERROR(CA18/BW18,"-")</f>
        <v>1600</v>
      </c>
      <c r="CC18" s="132"/>
      <c r="CD18" s="132">
        <v>1</v>
      </c>
      <c r="CE18" s="132"/>
      <c r="CF18" s="133">
        <v>1</v>
      </c>
      <c r="CG18" s="134">
        <f>IF(P18=0,"",IF(CF18=0,"",(CF18/P18)))</f>
        <v>0.071428571428571</v>
      </c>
      <c r="CH18" s="135">
        <v>1</v>
      </c>
      <c r="CI18" s="136">
        <f>IFERROR(CH18/CF18,"-")</f>
        <v>1</v>
      </c>
      <c r="CJ18" s="137">
        <v>726000</v>
      </c>
      <c r="CK18" s="138">
        <f>IFERROR(CJ18/CF18,"-")</f>
        <v>726000</v>
      </c>
      <c r="CL18" s="139"/>
      <c r="CM18" s="139"/>
      <c r="CN18" s="139">
        <v>1</v>
      </c>
      <c r="CO18" s="140">
        <v>3</v>
      </c>
      <c r="CP18" s="141">
        <v>737000</v>
      </c>
      <c r="CQ18" s="141">
        <v>726000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16</v>
      </c>
      <c r="L19" s="81">
        <v>13</v>
      </c>
      <c r="M19" s="81">
        <v>20</v>
      </c>
      <c r="N19" s="91">
        <v>3</v>
      </c>
      <c r="O19" s="92">
        <v>0</v>
      </c>
      <c r="P19" s="93">
        <f>N19+O19</f>
        <v>3</v>
      </c>
      <c r="Q19" s="82">
        <f>IFERROR(P19/M19,"-")</f>
        <v>0.15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2</v>
      </c>
      <c r="BX19" s="127">
        <f>IF(P19=0,"",IF(BW19=0,"",(BW19/P19)))</f>
        <v>0.66666666666667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3</v>
      </c>
      <c r="O20" s="92">
        <v>0</v>
      </c>
      <c r="P20" s="93">
        <f>N20+O20</f>
        <v>3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29</v>
      </c>
      <c r="L21" s="81">
        <v>10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8.435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200000</v>
      </c>
      <c r="K22" s="81">
        <v>0</v>
      </c>
      <c r="L22" s="81">
        <v>0</v>
      </c>
      <c r="M22" s="81">
        <v>0</v>
      </c>
      <c r="N22" s="91">
        <v>16</v>
      </c>
      <c r="O22" s="92">
        <v>0</v>
      </c>
      <c r="P22" s="93">
        <f>N22+O22</f>
        <v>16</v>
      </c>
      <c r="Q22" s="82" t="str">
        <f>IFERROR(P22/M22,"-")</f>
        <v>-</v>
      </c>
      <c r="R22" s="81">
        <v>1</v>
      </c>
      <c r="S22" s="81">
        <v>2</v>
      </c>
      <c r="T22" s="82">
        <f>IFERROR(S22/(O22+P22),"-")</f>
        <v>0.125</v>
      </c>
      <c r="U22" s="182">
        <f>IFERROR(J22/SUM(P22:P27),"-")</f>
        <v>4444.4444444444</v>
      </c>
      <c r="V22" s="84">
        <v>2</v>
      </c>
      <c r="W22" s="82">
        <f>IF(P22=0,"-",V22/P22)</f>
        <v>0.125</v>
      </c>
      <c r="X22" s="186">
        <v>1570000</v>
      </c>
      <c r="Y22" s="187">
        <f>IFERROR(X22/P22,"-")</f>
        <v>98125</v>
      </c>
      <c r="Z22" s="187">
        <f>IFERROR(X22/V22,"-")</f>
        <v>785000</v>
      </c>
      <c r="AA22" s="188">
        <f>SUM(X22:X27)-SUM(J22:J27)</f>
        <v>1487000</v>
      </c>
      <c r="AB22" s="85">
        <f>SUM(X22:X27)/SUM(J22:J27)</f>
        <v>8.435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0.0625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3</v>
      </c>
      <c r="AW22" s="107">
        <f>IF(P22=0,"",IF(AV22=0,"",(AV22/P22)))</f>
        <v>0.1875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0.125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0.1875</v>
      </c>
      <c r="BP22" s="121">
        <v>1</v>
      </c>
      <c r="BQ22" s="122">
        <f>IFERROR(BP22/BN22,"-")</f>
        <v>0.33333333333333</v>
      </c>
      <c r="BR22" s="123">
        <v>10000</v>
      </c>
      <c r="BS22" s="124">
        <f>IFERROR(BR22/BN22,"-")</f>
        <v>3333.3333333333</v>
      </c>
      <c r="BT22" s="125">
        <v>1</v>
      </c>
      <c r="BU22" s="125"/>
      <c r="BV22" s="125"/>
      <c r="BW22" s="126">
        <v>4</v>
      </c>
      <c r="BX22" s="127">
        <f>IF(P22=0,"",IF(BW22=0,"",(BW22/P22)))</f>
        <v>0.25</v>
      </c>
      <c r="BY22" s="128">
        <v>1</v>
      </c>
      <c r="BZ22" s="129">
        <f>IFERROR(BY22/BW22,"-")</f>
        <v>0.25</v>
      </c>
      <c r="CA22" s="130">
        <v>1560000</v>
      </c>
      <c r="CB22" s="131">
        <f>IFERROR(CA22/BW22,"-")</f>
        <v>390000</v>
      </c>
      <c r="CC22" s="132"/>
      <c r="CD22" s="132"/>
      <c r="CE22" s="132">
        <v>1</v>
      </c>
      <c r="CF22" s="133">
        <v>3</v>
      </c>
      <c r="CG22" s="134">
        <f>IF(P22=0,"",IF(CF22=0,"",(CF22/P22)))</f>
        <v>0.1875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1570000</v>
      </c>
      <c r="CQ22" s="141">
        <v>1560000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7</v>
      </c>
      <c r="O23" s="92">
        <v>0</v>
      </c>
      <c r="P23" s="93">
        <f>N23+O23</f>
        <v>7</v>
      </c>
      <c r="Q23" s="82" t="str">
        <f>IFERROR(P23/M23,"-")</f>
        <v>-</v>
      </c>
      <c r="R23" s="81">
        <v>1</v>
      </c>
      <c r="S23" s="81">
        <v>1</v>
      </c>
      <c r="T23" s="82">
        <f>IFERROR(S23/(O23+P23),"-")</f>
        <v>0.14285714285714</v>
      </c>
      <c r="U23" s="182"/>
      <c r="V23" s="84">
        <v>1</v>
      </c>
      <c r="W23" s="82">
        <f>IF(P23=0,"-",V23/P23)</f>
        <v>0.14285714285714</v>
      </c>
      <c r="X23" s="186">
        <v>6000</v>
      </c>
      <c r="Y23" s="187">
        <f>IFERROR(X23/P23,"-")</f>
        <v>857.14285714286</v>
      </c>
      <c r="Z23" s="187">
        <f>IFERROR(X23/V23,"-")</f>
        <v>6000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0.57142857142857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0.28571428571429</v>
      </c>
      <c r="BY23" s="128">
        <v>1</v>
      </c>
      <c r="BZ23" s="129">
        <f>IFERROR(BY23/BW23,"-")</f>
        <v>0.5</v>
      </c>
      <c r="CA23" s="130">
        <v>6000</v>
      </c>
      <c r="CB23" s="131">
        <f>IFERROR(CA23/BW23,"-")</f>
        <v>3000</v>
      </c>
      <c r="CC23" s="132"/>
      <c r="CD23" s="132">
        <v>1</v>
      </c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6000</v>
      </c>
      <c r="CQ23" s="141">
        <v>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2</v>
      </c>
      <c r="O24" s="92">
        <v>0</v>
      </c>
      <c r="P24" s="93">
        <f>N24+O24</f>
        <v>2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102</v>
      </c>
      <c r="E25" s="203" t="s">
        <v>103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11</v>
      </c>
      <c r="O25" s="92">
        <v>0</v>
      </c>
      <c r="P25" s="93">
        <f>N25+O25</f>
        <v>11</v>
      </c>
      <c r="Q25" s="82" t="str">
        <f>IFERROR(P25/M25,"-")</f>
        <v>-</v>
      </c>
      <c r="R25" s="81">
        <v>2</v>
      </c>
      <c r="S25" s="81">
        <v>1</v>
      </c>
      <c r="T25" s="82">
        <f>IFERROR(S25/(O25+P25),"-")</f>
        <v>0.090909090909091</v>
      </c>
      <c r="U25" s="182"/>
      <c r="V25" s="84">
        <v>3</v>
      </c>
      <c r="W25" s="82">
        <f>IF(P25=0,"-",V25/P25)</f>
        <v>0.27272727272727</v>
      </c>
      <c r="X25" s="186">
        <v>111000</v>
      </c>
      <c r="Y25" s="187">
        <f>IFERROR(X25/P25,"-")</f>
        <v>10090.909090909</v>
      </c>
      <c r="Z25" s="187">
        <f>IFERROR(X25/V25,"-")</f>
        <v>37000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0.090909090909091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0.090909090909091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0.090909090909091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0.18181818181818</v>
      </c>
      <c r="BP25" s="121">
        <v>1</v>
      </c>
      <c r="BQ25" s="122">
        <f>IFERROR(BP25/BN25,"-")</f>
        <v>0.5</v>
      </c>
      <c r="BR25" s="123">
        <v>103000</v>
      </c>
      <c r="BS25" s="124">
        <f>IFERROR(BR25/BN25,"-")</f>
        <v>51500</v>
      </c>
      <c r="BT25" s="125"/>
      <c r="BU25" s="125"/>
      <c r="BV25" s="125">
        <v>1</v>
      </c>
      <c r="BW25" s="126">
        <v>4</v>
      </c>
      <c r="BX25" s="127">
        <f>IF(P25=0,"",IF(BW25=0,"",(BW25/P25)))</f>
        <v>0.36363636363636</v>
      </c>
      <c r="BY25" s="128">
        <v>1</v>
      </c>
      <c r="BZ25" s="129">
        <f>IFERROR(BY25/BW25,"-")</f>
        <v>0.25</v>
      </c>
      <c r="CA25" s="130">
        <v>5000</v>
      </c>
      <c r="CB25" s="131">
        <f>IFERROR(CA25/BW25,"-")</f>
        <v>1250</v>
      </c>
      <c r="CC25" s="132">
        <v>1</v>
      </c>
      <c r="CD25" s="132"/>
      <c r="CE25" s="132"/>
      <c r="CF25" s="133">
        <v>2</v>
      </c>
      <c r="CG25" s="134">
        <f>IF(P25=0,"",IF(CF25=0,"",(CF25/P25)))</f>
        <v>0.18181818181818</v>
      </c>
      <c r="CH25" s="135">
        <v>1</v>
      </c>
      <c r="CI25" s="136">
        <f>IFERROR(CH25/CF25,"-")</f>
        <v>0.5</v>
      </c>
      <c r="CJ25" s="137">
        <v>3000</v>
      </c>
      <c r="CK25" s="138">
        <f>IFERROR(CJ25/CF25,"-")</f>
        <v>1500</v>
      </c>
      <c r="CL25" s="139">
        <v>1</v>
      </c>
      <c r="CM25" s="139"/>
      <c r="CN25" s="139"/>
      <c r="CO25" s="140">
        <v>3</v>
      </c>
      <c r="CP25" s="141">
        <v>111000</v>
      </c>
      <c r="CQ25" s="141">
        <v>103000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104</v>
      </c>
      <c r="C26" s="203"/>
      <c r="D26" s="203" t="s">
        <v>105</v>
      </c>
      <c r="E26" s="203" t="s">
        <v>106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3</v>
      </c>
      <c r="O26" s="92">
        <v>0</v>
      </c>
      <c r="P26" s="93">
        <f>N26+O26</f>
        <v>3</v>
      </c>
      <c r="Q26" s="82" t="str">
        <f>IFERROR(P26/M26,"-")</f>
        <v>-</v>
      </c>
      <c r="R26" s="81">
        <v>0</v>
      </c>
      <c r="S26" s="81">
        <v>2</v>
      </c>
      <c r="T26" s="82">
        <f>IFERROR(S26/(O26+P26),"-")</f>
        <v>0.66666666666667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0.33333333333333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107</v>
      </c>
      <c r="C27" s="203"/>
      <c r="D27" s="203" t="s">
        <v>108</v>
      </c>
      <c r="E27" s="203" t="s">
        <v>108</v>
      </c>
      <c r="F27" s="203" t="s">
        <v>69</v>
      </c>
      <c r="G27" s="203"/>
      <c r="H27" s="90"/>
      <c r="I27" s="90"/>
      <c r="J27" s="188"/>
      <c r="K27" s="81">
        <v>126</v>
      </c>
      <c r="L27" s="81">
        <v>51</v>
      </c>
      <c r="M27" s="81">
        <v>22</v>
      </c>
      <c r="N27" s="91">
        <v>6</v>
      </c>
      <c r="O27" s="92">
        <v>0</v>
      </c>
      <c r="P27" s="93">
        <f>N27+O27</f>
        <v>6</v>
      </c>
      <c r="Q27" s="82">
        <f>IFERROR(P27/M27,"-")</f>
        <v>0.27272727272727</v>
      </c>
      <c r="R27" s="81">
        <v>2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0.16666666666667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0.16666666666667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3</v>
      </c>
      <c r="CG27" s="134">
        <f>IF(P27=0,"",IF(CF27=0,"",(CF27/P27)))</f>
        <v>0.5</v>
      </c>
      <c r="CH27" s="135">
        <v>1</v>
      </c>
      <c r="CI27" s="136">
        <f>IFERROR(CH27/CF27,"-")</f>
        <v>0.33333333333333</v>
      </c>
      <c r="CJ27" s="137">
        <v>174000</v>
      </c>
      <c r="CK27" s="138">
        <f>IFERROR(CJ27/CF27,"-")</f>
        <v>58000</v>
      </c>
      <c r="CL27" s="139"/>
      <c r="CM27" s="139"/>
      <c r="CN27" s="139">
        <v>1</v>
      </c>
      <c r="CO27" s="140">
        <v>0</v>
      </c>
      <c r="CP27" s="141">
        <v>0</v>
      </c>
      <c r="CQ27" s="141">
        <v>174000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0.035714285714286</v>
      </c>
      <c r="B28" s="203" t="s">
        <v>109</v>
      </c>
      <c r="C28" s="203"/>
      <c r="D28" s="203" t="s">
        <v>96</v>
      </c>
      <c r="E28" s="203" t="s">
        <v>97</v>
      </c>
      <c r="F28" s="203" t="s">
        <v>64</v>
      </c>
      <c r="G28" s="203" t="s">
        <v>110</v>
      </c>
      <c r="H28" s="90" t="s">
        <v>111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3</v>
      </c>
      <c r="O28" s="92">
        <v>0</v>
      </c>
      <c r="P28" s="93">
        <f>N28+O28</f>
        <v>3</v>
      </c>
      <c r="Q28" s="82" t="str">
        <f>IFERROR(P28/M28,"-")</f>
        <v>-</v>
      </c>
      <c r="R28" s="81">
        <v>0</v>
      </c>
      <c r="S28" s="81">
        <v>1</v>
      </c>
      <c r="T28" s="82">
        <f>IFERROR(S28/(O28+P28),"-")</f>
        <v>0.33333333333333</v>
      </c>
      <c r="U28" s="182">
        <f>IFERROR(J28/SUM(P28:P32),"-")</f>
        <v>14000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-270000</v>
      </c>
      <c r="AB28" s="85">
        <f>SUM(X28:X32)/SUM(J28:J32)</f>
        <v>0.035714285714286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0.33333333333333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112</v>
      </c>
      <c r="C29" s="203"/>
      <c r="D29" s="203" t="s">
        <v>99</v>
      </c>
      <c r="E29" s="203" t="s">
        <v>100</v>
      </c>
      <c r="F29" s="203" t="s">
        <v>64</v>
      </c>
      <c r="G29" s="203"/>
      <c r="H29" s="90" t="s">
        <v>111</v>
      </c>
      <c r="I29" s="90"/>
      <c r="J29" s="188"/>
      <c r="K29" s="81">
        <v>0</v>
      </c>
      <c r="L29" s="81">
        <v>0</v>
      </c>
      <c r="M29" s="81">
        <v>0</v>
      </c>
      <c r="N29" s="91">
        <v>5</v>
      </c>
      <c r="O29" s="92">
        <v>0</v>
      </c>
      <c r="P29" s="93">
        <f>N29+O29</f>
        <v>5</v>
      </c>
      <c r="Q29" s="82" t="str">
        <f>IFERROR(P29/M29,"-")</f>
        <v>-</v>
      </c>
      <c r="R29" s="81">
        <v>0</v>
      </c>
      <c r="S29" s="81">
        <v>3</v>
      </c>
      <c r="T29" s="82">
        <f>IFERROR(S29/(O29+P29),"-")</f>
        <v>0.6</v>
      </c>
      <c r="U29" s="182"/>
      <c r="V29" s="84">
        <v>1</v>
      </c>
      <c r="W29" s="82">
        <f>IF(P29=0,"-",V29/P29)</f>
        <v>0.2</v>
      </c>
      <c r="X29" s="186">
        <v>10000</v>
      </c>
      <c r="Y29" s="187">
        <f>IFERROR(X29/P29,"-")</f>
        <v>2000</v>
      </c>
      <c r="Z29" s="187">
        <f>IFERROR(X29/V29,"-")</f>
        <v>10000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0.4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0.4</v>
      </c>
      <c r="BY29" s="128">
        <v>1</v>
      </c>
      <c r="BZ29" s="129">
        <f>IFERROR(BY29/BW29,"-")</f>
        <v>0.5</v>
      </c>
      <c r="CA29" s="130">
        <v>10000</v>
      </c>
      <c r="CB29" s="131">
        <f>IFERROR(CA29/BW29,"-")</f>
        <v>5000</v>
      </c>
      <c r="CC29" s="132">
        <v>1</v>
      </c>
      <c r="CD29" s="132"/>
      <c r="CE29" s="132"/>
      <c r="CF29" s="133">
        <v>1</v>
      </c>
      <c r="CG29" s="134">
        <f>IF(P29=0,"",IF(CF29=0,"",(CF29/P29)))</f>
        <v>0.2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10000</v>
      </c>
      <c r="CQ29" s="141">
        <v>10000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113</v>
      </c>
      <c r="C30" s="203"/>
      <c r="D30" s="203" t="s">
        <v>102</v>
      </c>
      <c r="E30" s="203" t="s">
        <v>103</v>
      </c>
      <c r="F30" s="203" t="s">
        <v>64</v>
      </c>
      <c r="G30" s="203"/>
      <c r="H30" s="90" t="s">
        <v>111</v>
      </c>
      <c r="I30" s="90"/>
      <c r="J30" s="188"/>
      <c r="K30" s="81">
        <v>0</v>
      </c>
      <c r="L30" s="81">
        <v>0</v>
      </c>
      <c r="M30" s="81">
        <v>0</v>
      </c>
      <c r="N30" s="91">
        <v>8</v>
      </c>
      <c r="O30" s="92">
        <v>0</v>
      </c>
      <c r="P30" s="93">
        <f>N30+O30</f>
        <v>8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0.125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5</v>
      </c>
      <c r="BO30" s="120">
        <f>IF(P30=0,"",IF(BN30=0,"",(BN30/P30)))</f>
        <v>0.625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0.125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114</v>
      </c>
      <c r="C31" s="203"/>
      <c r="D31" s="203" t="s">
        <v>105</v>
      </c>
      <c r="E31" s="203" t="s">
        <v>106</v>
      </c>
      <c r="F31" s="203" t="s">
        <v>64</v>
      </c>
      <c r="G31" s="203"/>
      <c r="H31" s="90" t="s">
        <v>111</v>
      </c>
      <c r="I31" s="90"/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115</v>
      </c>
      <c r="C32" s="203"/>
      <c r="D32" s="203" t="s">
        <v>108</v>
      </c>
      <c r="E32" s="203" t="s">
        <v>108</v>
      </c>
      <c r="F32" s="203" t="s">
        <v>69</v>
      </c>
      <c r="G32" s="203"/>
      <c r="H32" s="90"/>
      <c r="I32" s="90"/>
      <c r="J32" s="188"/>
      <c r="K32" s="81">
        <v>41</v>
      </c>
      <c r="L32" s="81">
        <v>20</v>
      </c>
      <c r="M32" s="81">
        <v>6</v>
      </c>
      <c r="N32" s="91">
        <v>3</v>
      </c>
      <c r="O32" s="92">
        <v>0</v>
      </c>
      <c r="P32" s="93">
        <f>N32+O32</f>
        <v>3</v>
      </c>
      <c r="Q32" s="82">
        <f>IFERROR(P32/M32,"-")</f>
        <v>0.5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2</v>
      </c>
      <c r="BX32" s="127">
        <f>IF(P32=0,"",IF(BW32=0,"",(BW32/P32)))</f>
        <v>0.66666666666667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0.4825</v>
      </c>
      <c r="B33" s="203" t="s">
        <v>116</v>
      </c>
      <c r="C33" s="203"/>
      <c r="D33" s="203" t="s">
        <v>117</v>
      </c>
      <c r="E33" s="203" t="s">
        <v>118</v>
      </c>
      <c r="F33" s="203" t="s">
        <v>64</v>
      </c>
      <c r="G33" s="203" t="s">
        <v>119</v>
      </c>
      <c r="H33" s="90" t="s">
        <v>120</v>
      </c>
      <c r="I33" s="90" t="s">
        <v>121</v>
      </c>
      <c r="J33" s="188">
        <v>400000</v>
      </c>
      <c r="K33" s="81">
        <v>0</v>
      </c>
      <c r="L33" s="81">
        <v>0</v>
      </c>
      <c r="M33" s="81">
        <v>0</v>
      </c>
      <c r="N33" s="91">
        <v>14</v>
      </c>
      <c r="O33" s="92">
        <v>0</v>
      </c>
      <c r="P33" s="93">
        <f>N33+O33</f>
        <v>14</v>
      </c>
      <c r="Q33" s="82" t="str">
        <f>IFERROR(P33/M33,"-")</f>
        <v>-</v>
      </c>
      <c r="R33" s="81">
        <v>0</v>
      </c>
      <c r="S33" s="81">
        <v>5</v>
      </c>
      <c r="T33" s="82">
        <f>IFERROR(S33/(O33+P33),"-")</f>
        <v>0.35714285714286</v>
      </c>
      <c r="U33" s="182">
        <f>IFERROR(J33/SUM(P33:P37),"-")</f>
        <v>6153.8461538462</v>
      </c>
      <c r="V33" s="84">
        <v>2</v>
      </c>
      <c r="W33" s="82">
        <f>IF(P33=0,"-",V33/P33)</f>
        <v>0.14285714285714</v>
      </c>
      <c r="X33" s="186">
        <v>13000</v>
      </c>
      <c r="Y33" s="187">
        <f>IFERROR(X33/P33,"-")</f>
        <v>928.57142857143</v>
      </c>
      <c r="Z33" s="187">
        <f>IFERROR(X33/V33,"-")</f>
        <v>6500</v>
      </c>
      <c r="AA33" s="188">
        <f>SUM(X33:X37)-SUM(J33:J37)</f>
        <v>-207000</v>
      </c>
      <c r="AB33" s="85">
        <f>SUM(X33:X37)/SUM(J33:J37)</f>
        <v>0.4825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0.071428571428571</v>
      </c>
      <c r="AO33" s="100">
        <v>1</v>
      </c>
      <c r="AP33" s="102">
        <f>IFERROR(AP33/AM33,"-")</f>
        <v>0</v>
      </c>
      <c r="AQ33" s="103">
        <v>3000</v>
      </c>
      <c r="AR33" s="104">
        <f>IFERROR(AQ33/AM33,"-")</f>
        <v>3000</v>
      </c>
      <c r="AS33" s="105">
        <v>1</v>
      </c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0.14285714285714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0.35714285714286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3</v>
      </c>
      <c r="BX33" s="127">
        <f>IF(P33=0,"",IF(BW33=0,"",(BW33/P33)))</f>
        <v>0.21428571428571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3</v>
      </c>
      <c r="CG33" s="134">
        <f>IF(P33=0,"",IF(CF33=0,"",(CF33/P33)))</f>
        <v>0.21428571428571</v>
      </c>
      <c r="CH33" s="135">
        <v>1</v>
      </c>
      <c r="CI33" s="136">
        <f>IFERROR(CH33/CF33,"-")</f>
        <v>0.33333333333333</v>
      </c>
      <c r="CJ33" s="137">
        <v>10000</v>
      </c>
      <c r="CK33" s="138">
        <f>IFERROR(CJ33/CF33,"-")</f>
        <v>3333.3333333333</v>
      </c>
      <c r="CL33" s="139"/>
      <c r="CM33" s="139">
        <v>1</v>
      </c>
      <c r="CN33" s="139"/>
      <c r="CO33" s="140">
        <v>2</v>
      </c>
      <c r="CP33" s="141">
        <v>13000</v>
      </c>
      <c r="CQ33" s="141">
        <v>10000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122</v>
      </c>
      <c r="C34" s="203"/>
      <c r="D34" s="203" t="s">
        <v>123</v>
      </c>
      <c r="E34" s="203" t="s">
        <v>124</v>
      </c>
      <c r="F34" s="203" t="s">
        <v>64</v>
      </c>
      <c r="G34" s="203"/>
      <c r="H34" s="90" t="s">
        <v>120</v>
      </c>
      <c r="I34" s="90"/>
      <c r="J34" s="188"/>
      <c r="K34" s="81">
        <v>0</v>
      </c>
      <c r="L34" s="81">
        <v>0</v>
      </c>
      <c r="M34" s="81">
        <v>0</v>
      </c>
      <c r="N34" s="91">
        <v>8</v>
      </c>
      <c r="O34" s="92">
        <v>0</v>
      </c>
      <c r="P34" s="93">
        <f>N34+O34</f>
        <v>8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0.125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1</v>
      </c>
      <c r="AW34" s="107">
        <f>IF(P34=0,"",IF(AV34=0,"",(AV34/P34)))</f>
        <v>0.125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2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0.125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125</v>
      </c>
      <c r="C35" s="203"/>
      <c r="D35" s="203" t="s">
        <v>126</v>
      </c>
      <c r="E35" s="203" t="s">
        <v>127</v>
      </c>
      <c r="F35" s="203" t="s">
        <v>64</v>
      </c>
      <c r="G35" s="203"/>
      <c r="H35" s="90" t="s">
        <v>120</v>
      </c>
      <c r="I35" s="90"/>
      <c r="J35" s="188"/>
      <c r="K35" s="81">
        <v>0</v>
      </c>
      <c r="L35" s="81">
        <v>0</v>
      </c>
      <c r="M35" s="81">
        <v>0</v>
      </c>
      <c r="N35" s="91">
        <v>21</v>
      </c>
      <c r="O35" s="92">
        <v>0</v>
      </c>
      <c r="P35" s="93">
        <f>N35+O35</f>
        <v>21</v>
      </c>
      <c r="Q35" s="82" t="str">
        <f>IFERROR(P35/M35,"-")</f>
        <v>-</v>
      </c>
      <c r="R35" s="81">
        <v>0</v>
      </c>
      <c r="S35" s="81">
        <v>4</v>
      </c>
      <c r="T35" s="82">
        <f>IFERROR(S35/(O35+P35),"-")</f>
        <v>0.19047619047619</v>
      </c>
      <c r="U35" s="182"/>
      <c r="V35" s="84">
        <v>1</v>
      </c>
      <c r="W35" s="82">
        <f>IF(P35=0,"-",V35/P35)</f>
        <v>0.047619047619048</v>
      </c>
      <c r="X35" s="186">
        <v>61000</v>
      </c>
      <c r="Y35" s="187">
        <f>IFERROR(X35/P35,"-")</f>
        <v>2904.7619047619</v>
      </c>
      <c r="Z35" s="187">
        <f>IFERROR(X35/V35,"-")</f>
        <v>61000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0.047619047619048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0.047619047619048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11</v>
      </c>
      <c r="BO35" s="120">
        <f>IF(P35=0,"",IF(BN35=0,"",(BN35/P35)))</f>
        <v>0.52380952380952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8</v>
      </c>
      <c r="BX35" s="127">
        <f>IF(P35=0,"",IF(BW35=0,"",(BW35/P35)))</f>
        <v>0.38095238095238</v>
      </c>
      <c r="BY35" s="128">
        <v>1</v>
      </c>
      <c r="BZ35" s="129">
        <f>IFERROR(BY35/BW35,"-")</f>
        <v>0.125</v>
      </c>
      <c r="CA35" s="130">
        <v>61000</v>
      </c>
      <c r="CB35" s="131">
        <f>IFERROR(CA35/BW35,"-")</f>
        <v>7625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61000</v>
      </c>
      <c r="CQ35" s="141">
        <v>61000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128</v>
      </c>
      <c r="C36" s="203"/>
      <c r="D36" s="203" t="s">
        <v>129</v>
      </c>
      <c r="E36" s="203" t="s">
        <v>130</v>
      </c>
      <c r="F36" s="203" t="s">
        <v>64</v>
      </c>
      <c r="G36" s="203"/>
      <c r="H36" s="90" t="s">
        <v>120</v>
      </c>
      <c r="I36" s="90"/>
      <c r="J36" s="188"/>
      <c r="K36" s="81">
        <v>0</v>
      </c>
      <c r="L36" s="81">
        <v>0</v>
      </c>
      <c r="M36" s="81">
        <v>0</v>
      </c>
      <c r="N36" s="91">
        <v>13</v>
      </c>
      <c r="O36" s="92">
        <v>0</v>
      </c>
      <c r="P36" s="93">
        <f>N36+O36</f>
        <v>13</v>
      </c>
      <c r="Q36" s="82" t="str">
        <f>IFERROR(P36/M36,"-")</f>
        <v>-</v>
      </c>
      <c r="R36" s="81">
        <v>1</v>
      </c>
      <c r="S36" s="81">
        <v>1</v>
      </c>
      <c r="T36" s="82">
        <f>IFERROR(S36/(O36+P36),"-")</f>
        <v>0.076923076923077</v>
      </c>
      <c r="U36" s="182"/>
      <c r="V36" s="84">
        <v>4</v>
      </c>
      <c r="W36" s="82">
        <f>IF(P36=0,"-",V36/P36)</f>
        <v>0.30769230769231</v>
      </c>
      <c r="X36" s="186">
        <v>69000</v>
      </c>
      <c r="Y36" s="187">
        <f>IFERROR(X36/P36,"-")</f>
        <v>5307.6923076923</v>
      </c>
      <c r="Z36" s="187">
        <f>IFERROR(X36/V36,"-")</f>
        <v>17250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0.076923076923077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0.076923076923077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8</v>
      </c>
      <c r="BO36" s="120">
        <f>IF(P36=0,"",IF(BN36=0,"",(BN36/P36)))</f>
        <v>0.61538461538462</v>
      </c>
      <c r="BP36" s="121">
        <v>3</v>
      </c>
      <c r="BQ36" s="122">
        <f>IFERROR(BP36/BN36,"-")</f>
        <v>0.375</v>
      </c>
      <c r="BR36" s="123">
        <v>59000</v>
      </c>
      <c r="BS36" s="124">
        <f>IFERROR(BR36/BN36,"-")</f>
        <v>7375</v>
      </c>
      <c r="BT36" s="125">
        <v>1</v>
      </c>
      <c r="BU36" s="125"/>
      <c r="BV36" s="125">
        <v>2</v>
      </c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3</v>
      </c>
      <c r="CG36" s="134">
        <f>IF(P36=0,"",IF(CF36=0,"",(CF36/P36)))</f>
        <v>0.23076923076923</v>
      </c>
      <c r="CH36" s="135">
        <v>1</v>
      </c>
      <c r="CI36" s="136">
        <f>IFERROR(CH36/CF36,"-")</f>
        <v>0.33333333333333</v>
      </c>
      <c r="CJ36" s="137">
        <v>10000</v>
      </c>
      <c r="CK36" s="138">
        <f>IFERROR(CJ36/CF36,"-")</f>
        <v>3333.3333333333</v>
      </c>
      <c r="CL36" s="139"/>
      <c r="CM36" s="139">
        <v>1</v>
      </c>
      <c r="CN36" s="139"/>
      <c r="CO36" s="140">
        <v>4</v>
      </c>
      <c r="CP36" s="141">
        <v>69000</v>
      </c>
      <c r="CQ36" s="141">
        <v>30000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131</v>
      </c>
      <c r="C37" s="203"/>
      <c r="D37" s="203" t="s">
        <v>108</v>
      </c>
      <c r="E37" s="203" t="s">
        <v>108</v>
      </c>
      <c r="F37" s="203" t="s">
        <v>69</v>
      </c>
      <c r="G37" s="203"/>
      <c r="H37" s="90"/>
      <c r="I37" s="90"/>
      <c r="J37" s="188"/>
      <c r="K37" s="81">
        <v>103</v>
      </c>
      <c r="L37" s="81">
        <v>55</v>
      </c>
      <c r="M37" s="81">
        <v>39</v>
      </c>
      <c r="N37" s="91">
        <v>9</v>
      </c>
      <c r="O37" s="92">
        <v>0</v>
      </c>
      <c r="P37" s="93">
        <f>N37+O37</f>
        <v>9</v>
      </c>
      <c r="Q37" s="82">
        <f>IFERROR(P37/M37,"-")</f>
        <v>0.23076923076923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1</v>
      </c>
      <c r="W37" s="82">
        <f>IF(P37=0,"-",V37/P37)</f>
        <v>0.11111111111111</v>
      </c>
      <c r="X37" s="186">
        <v>50000</v>
      </c>
      <c r="Y37" s="187">
        <f>IFERROR(X37/P37,"-")</f>
        <v>5555.5555555556</v>
      </c>
      <c r="Z37" s="187">
        <f>IFERROR(X37/V37,"-")</f>
        <v>50000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0.11111111111111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2</v>
      </c>
      <c r="BF37" s="113">
        <f>IF(P37=0,"",IF(BE37=0,"",(BE37/P37)))</f>
        <v>0.22222222222222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3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0.33333333333333</v>
      </c>
      <c r="BY37" s="128">
        <v>1</v>
      </c>
      <c r="BZ37" s="129">
        <f>IFERROR(BY37/BW37,"-")</f>
        <v>0.33333333333333</v>
      </c>
      <c r="CA37" s="130">
        <v>50000</v>
      </c>
      <c r="CB37" s="131">
        <f>IFERROR(CA37/BW37,"-")</f>
        <v>16666.666666667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50000</v>
      </c>
      <c r="CQ37" s="141">
        <v>50000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2.3653846153846</v>
      </c>
      <c r="B38" s="203" t="s">
        <v>132</v>
      </c>
      <c r="C38" s="203"/>
      <c r="D38" s="203" t="s">
        <v>117</v>
      </c>
      <c r="E38" s="203" t="s">
        <v>118</v>
      </c>
      <c r="F38" s="203" t="s">
        <v>64</v>
      </c>
      <c r="G38" s="203" t="s">
        <v>133</v>
      </c>
      <c r="H38" s="90" t="s">
        <v>134</v>
      </c>
      <c r="I38" s="90" t="s">
        <v>135</v>
      </c>
      <c r="J38" s="188">
        <v>260000</v>
      </c>
      <c r="K38" s="81">
        <v>0</v>
      </c>
      <c r="L38" s="81">
        <v>0</v>
      </c>
      <c r="M38" s="81">
        <v>0</v>
      </c>
      <c r="N38" s="91">
        <v>10</v>
      </c>
      <c r="O38" s="92">
        <v>1</v>
      </c>
      <c r="P38" s="93">
        <f>N38+O38</f>
        <v>11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IFERROR(J38/SUM(P38:P41),"-")</f>
        <v>7428.5714285714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355000</v>
      </c>
      <c r="AB38" s="85">
        <f>SUM(X38:X41)/SUM(J38:J41)</f>
        <v>2.3653846153846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0.090909090909091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0.090909090909091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0.090909090909091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0.18181818181818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5</v>
      </c>
      <c r="BX38" s="127">
        <f>IF(P38=0,"",IF(BW38=0,"",(BW38/P38)))</f>
        <v>0.45454545454545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1</v>
      </c>
      <c r="CG38" s="134">
        <f>IF(P38=0,"",IF(CF38=0,"",(CF38/P38)))</f>
        <v>0.090909090909091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136</v>
      </c>
      <c r="C39" s="203"/>
      <c r="D39" s="203" t="s">
        <v>123</v>
      </c>
      <c r="E39" s="203" t="s">
        <v>124</v>
      </c>
      <c r="F39" s="203" t="s">
        <v>64</v>
      </c>
      <c r="G39" s="203"/>
      <c r="H39" s="90" t="s">
        <v>134</v>
      </c>
      <c r="I39" s="90" t="s">
        <v>137</v>
      </c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2</v>
      </c>
      <c r="T39" s="82">
        <f>IFERROR(S39/(O39+P39),"-")</f>
        <v>0.28571428571429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0.14285714285714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>
        <v>2</v>
      </c>
      <c r="AW39" s="107">
        <f>IF(P39=0,"",IF(AV39=0,"",(AV39/P39)))</f>
        <v>0.28571428571429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0.28571428571429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0.28571428571429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138</v>
      </c>
      <c r="C40" s="203"/>
      <c r="D40" s="203" t="s">
        <v>126</v>
      </c>
      <c r="E40" s="203" t="s">
        <v>127</v>
      </c>
      <c r="F40" s="203" t="s">
        <v>64</v>
      </c>
      <c r="G40" s="203"/>
      <c r="H40" s="90" t="s">
        <v>134</v>
      </c>
      <c r="I40" s="90" t="s">
        <v>139</v>
      </c>
      <c r="J40" s="188"/>
      <c r="K40" s="81">
        <v>0</v>
      </c>
      <c r="L40" s="81">
        <v>0</v>
      </c>
      <c r="M40" s="81">
        <v>0</v>
      </c>
      <c r="N40" s="91">
        <v>10</v>
      </c>
      <c r="O40" s="92">
        <v>0</v>
      </c>
      <c r="P40" s="93">
        <f>N40+O40</f>
        <v>10</v>
      </c>
      <c r="Q40" s="82" t="str">
        <f>IFERROR(P40/M40,"-")</f>
        <v>-</v>
      </c>
      <c r="R40" s="81">
        <v>0</v>
      </c>
      <c r="S40" s="81">
        <v>1</v>
      </c>
      <c r="T40" s="82">
        <f>IFERROR(S40/(O40+P40),"-")</f>
        <v>0.1</v>
      </c>
      <c r="U40" s="182"/>
      <c r="V40" s="84">
        <v>2</v>
      </c>
      <c r="W40" s="82">
        <f>IF(P40=0,"-",V40/P40)</f>
        <v>0.2</v>
      </c>
      <c r="X40" s="186">
        <v>76000</v>
      </c>
      <c r="Y40" s="187">
        <f>IFERROR(X40/P40,"-")</f>
        <v>7600</v>
      </c>
      <c r="Z40" s="187">
        <f>IFERROR(X40/V40,"-")</f>
        <v>38000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5</v>
      </c>
      <c r="BX40" s="127">
        <f>IF(P40=0,"",IF(BW40=0,"",(BW40/P40)))</f>
        <v>0.5</v>
      </c>
      <c r="BY40" s="128">
        <v>2</v>
      </c>
      <c r="BZ40" s="129">
        <f>IFERROR(BY40/BW40,"-")</f>
        <v>0.4</v>
      </c>
      <c r="CA40" s="130">
        <v>76000</v>
      </c>
      <c r="CB40" s="131">
        <f>IFERROR(CA40/BW40,"-")</f>
        <v>15200</v>
      </c>
      <c r="CC40" s="132">
        <v>1</v>
      </c>
      <c r="CD40" s="132"/>
      <c r="CE40" s="132">
        <v>1</v>
      </c>
      <c r="CF40" s="133">
        <v>1</v>
      </c>
      <c r="CG40" s="134">
        <f>IF(P40=0,"",IF(CF40=0,"",(CF40/P40)))</f>
        <v>0.1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2</v>
      </c>
      <c r="CP40" s="141">
        <v>76000</v>
      </c>
      <c r="CQ40" s="141">
        <v>73000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140</v>
      </c>
      <c r="C41" s="203"/>
      <c r="D41" s="203" t="s">
        <v>108</v>
      </c>
      <c r="E41" s="203" t="s">
        <v>108</v>
      </c>
      <c r="F41" s="203" t="s">
        <v>69</v>
      </c>
      <c r="G41" s="203"/>
      <c r="H41" s="90"/>
      <c r="I41" s="90"/>
      <c r="J41" s="188"/>
      <c r="K41" s="81">
        <v>60</v>
      </c>
      <c r="L41" s="81">
        <v>35</v>
      </c>
      <c r="M41" s="81">
        <v>46</v>
      </c>
      <c r="N41" s="91">
        <v>7</v>
      </c>
      <c r="O41" s="92">
        <v>0</v>
      </c>
      <c r="P41" s="93">
        <f>N41+O41</f>
        <v>7</v>
      </c>
      <c r="Q41" s="82">
        <f>IFERROR(P41/M41,"-")</f>
        <v>0.15217391304348</v>
      </c>
      <c r="R41" s="81">
        <v>3</v>
      </c>
      <c r="S41" s="81">
        <v>1</v>
      </c>
      <c r="T41" s="82">
        <f>IFERROR(S41/(O41+P41),"-")</f>
        <v>0.14285714285714</v>
      </c>
      <c r="U41" s="182"/>
      <c r="V41" s="84">
        <v>1</v>
      </c>
      <c r="W41" s="82">
        <f>IF(P41=0,"-",V41/P41)</f>
        <v>0.14285714285714</v>
      </c>
      <c r="X41" s="186">
        <v>539000</v>
      </c>
      <c r="Y41" s="187">
        <f>IFERROR(X41/P41,"-")</f>
        <v>77000</v>
      </c>
      <c r="Z41" s="187">
        <f>IFERROR(X41/V41,"-")</f>
        <v>539000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0.14285714285714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0.28571428571429</v>
      </c>
      <c r="BP41" s="121">
        <v>1</v>
      </c>
      <c r="BQ41" s="122">
        <f>IFERROR(BP41/BN41,"-")</f>
        <v>0.5</v>
      </c>
      <c r="BR41" s="123">
        <v>18000</v>
      </c>
      <c r="BS41" s="124">
        <f>IFERROR(BR41/BN41,"-")</f>
        <v>9000</v>
      </c>
      <c r="BT41" s="125"/>
      <c r="BU41" s="125"/>
      <c r="BV41" s="125">
        <v>1</v>
      </c>
      <c r="BW41" s="126">
        <v>3</v>
      </c>
      <c r="BX41" s="127">
        <f>IF(P41=0,"",IF(BW41=0,"",(BW41/P41)))</f>
        <v>0.42857142857143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0.14285714285714</v>
      </c>
      <c r="CH41" s="135">
        <v>1</v>
      </c>
      <c r="CI41" s="136">
        <f>IFERROR(CH41/CF41,"-")</f>
        <v>1</v>
      </c>
      <c r="CJ41" s="137">
        <v>539000</v>
      </c>
      <c r="CK41" s="138">
        <f>IFERROR(CJ41/CF41,"-")</f>
        <v>539000</v>
      </c>
      <c r="CL41" s="139"/>
      <c r="CM41" s="139"/>
      <c r="CN41" s="139">
        <v>1</v>
      </c>
      <c r="CO41" s="140">
        <v>1</v>
      </c>
      <c r="CP41" s="141">
        <v>539000</v>
      </c>
      <c r="CQ41" s="141">
        <v>539000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0.075</v>
      </c>
      <c r="B42" s="203" t="s">
        <v>141</v>
      </c>
      <c r="C42" s="203"/>
      <c r="D42" s="203" t="s">
        <v>105</v>
      </c>
      <c r="E42" s="203" t="s">
        <v>106</v>
      </c>
      <c r="F42" s="203" t="s">
        <v>64</v>
      </c>
      <c r="G42" s="203" t="s">
        <v>142</v>
      </c>
      <c r="H42" s="90" t="s">
        <v>143</v>
      </c>
      <c r="I42" s="204" t="s">
        <v>144</v>
      </c>
      <c r="J42" s="188">
        <v>120000</v>
      </c>
      <c r="K42" s="81">
        <v>0</v>
      </c>
      <c r="L42" s="81">
        <v>0</v>
      </c>
      <c r="M42" s="81">
        <v>0</v>
      </c>
      <c r="N42" s="91">
        <v>11</v>
      </c>
      <c r="O42" s="92">
        <v>0</v>
      </c>
      <c r="P42" s="93">
        <f>N42+O42</f>
        <v>11</v>
      </c>
      <c r="Q42" s="82" t="str">
        <f>IFERROR(P42/M42,"-")</f>
        <v>-</v>
      </c>
      <c r="R42" s="81">
        <v>2</v>
      </c>
      <c r="S42" s="81">
        <v>1</v>
      </c>
      <c r="T42" s="82">
        <f>IFERROR(S42/(O42+P42),"-")</f>
        <v>0.090909090909091</v>
      </c>
      <c r="U42" s="182">
        <f>IFERROR(J42/SUM(P42:P43),"-")</f>
        <v>9230.7692307692</v>
      </c>
      <c r="V42" s="84">
        <v>2</v>
      </c>
      <c r="W42" s="82">
        <f>IF(P42=0,"-",V42/P42)</f>
        <v>0.18181818181818</v>
      </c>
      <c r="X42" s="186">
        <v>9000</v>
      </c>
      <c r="Y42" s="187">
        <f>IFERROR(X42/P42,"-")</f>
        <v>818.18181818182</v>
      </c>
      <c r="Z42" s="187">
        <f>IFERROR(X42/V42,"-")</f>
        <v>4500</v>
      </c>
      <c r="AA42" s="188">
        <f>SUM(X42:X43)-SUM(J42:J43)</f>
        <v>-111000</v>
      </c>
      <c r="AB42" s="85">
        <f>SUM(X42:X43)/SUM(J42:J43)</f>
        <v>0.075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0.090909090909091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6</v>
      </c>
      <c r="BF42" s="113">
        <f>IF(P42=0,"",IF(BE42=0,"",(BE42/P42)))</f>
        <v>0.54545454545455</v>
      </c>
      <c r="BG42" s="112">
        <v>1</v>
      </c>
      <c r="BH42" s="114">
        <f>IFERROR(BG42/BE42,"-")</f>
        <v>0.16666666666667</v>
      </c>
      <c r="BI42" s="115">
        <v>6000</v>
      </c>
      <c r="BJ42" s="116">
        <f>IFERROR(BI42/BE42,"-")</f>
        <v>1000</v>
      </c>
      <c r="BK42" s="117"/>
      <c r="BL42" s="117">
        <v>1</v>
      </c>
      <c r="BM42" s="117"/>
      <c r="BN42" s="119">
        <v>2</v>
      </c>
      <c r="BO42" s="120">
        <f>IF(P42=0,"",IF(BN42=0,"",(BN42/P42)))</f>
        <v>0.18181818181818</v>
      </c>
      <c r="BP42" s="121">
        <v>1</v>
      </c>
      <c r="BQ42" s="122">
        <f>IFERROR(BP42/BN42,"-")</f>
        <v>0.5</v>
      </c>
      <c r="BR42" s="123">
        <v>3000</v>
      </c>
      <c r="BS42" s="124">
        <f>IFERROR(BR42/BN42,"-")</f>
        <v>1500</v>
      </c>
      <c r="BT42" s="125">
        <v>1</v>
      </c>
      <c r="BU42" s="125"/>
      <c r="BV42" s="125"/>
      <c r="BW42" s="126">
        <v>2</v>
      </c>
      <c r="BX42" s="127">
        <f>IF(P42=0,"",IF(BW42=0,"",(BW42/P42)))</f>
        <v>0.18181818181818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2</v>
      </c>
      <c r="CP42" s="141">
        <v>9000</v>
      </c>
      <c r="CQ42" s="141">
        <v>6000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105</v>
      </c>
      <c r="E43" s="203" t="s">
        <v>106</v>
      </c>
      <c r="F43" s="203" t="s">
        <v>69</v>
      </c>
      <c r="G43" s="203"/>
      <c r="H43" s="90"/>
      <c r="I43" s="90"/>
      <c r="J43" s="188"/>
      <c r="K43" s="81">
        <v>5</v>
      </c>
      <c r="L43" s="81">
        <v>5</v>
      </c>
      <c r="M43" s="81">
        <v>1</v>
      </c>
      <c r="N43" s="91">
        <v>2</v>
      </c>
      <c r="O43" s="92">
        <v>0</v>
      </c>
      <c r="P43" s="93">
        <f>N43+O43</f>
        <v>2</v>
      </c>
      <c r="Q43" s="82">
        <f>IFERROR(P43/M43,"-")</f>
        <v>2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0.083333333333333</v>
      </c>
      <c r="B44" s="203" t="s">
        <v>146</v>
      </c>
      <c r="C44" s="203"/>
      <c r="D44" s="203" t="s">
        <v>147</v>
      </c>
      <c r="E44" s="203" t="s">
        <v>100</v>
      </c>
      <c r="F44" s="203" t="s">
        <v>64</v>
      </c>
      <c r="G44" s="203" t="s">
        <v>142</v>
      </c>
      <c r="H44" s="90" t="s">
        <v>143</v>
      </c>
      <c r="I44" s="205" t="s">
        <v>148</v>
      </c>
      <c r="J44" s="188">
        <v>120000</v>
      </c>
      <c r="K44" s="81">
        <v>0</v>
      </c>
      <c r="L44" s="81">
        <v>0</v>
      </c>
      <c r="M44" s="81">
        <v>0</v>
      </c>
      <c r="N44" s="91">
        <v>11</v>
      </c>
      <c r="O44" s="92">
        <v>0</v>
      </c>
      <c r="P44" s="93">
        <f>N44+O44</f>
        <v>11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0.090909090909091</v>
      </c>
      <c r="U44" s="182">
        <f>IFERROR(J44/SUM(P44:P45),"-")</f>
        <v>10909.090909091</v>
      </c>
      <c r="V44" s="84">
        <v>1</v>
      </c>
      <c r="W44" s="82">
        <f>IF(P44=0,"-",V44/P44)</f>
        <v>0.090909090909091</v>
      </c>
      <c r="X44" s="186">
        <v>10000</v>
      </c>
      <c r="Y44" s="187">
        <f>IFERROR(X44/P44,"-")</f>
        <v>909.09090909091</v>
      </c>
      <c r="Z44" s="187">
        <f>IFERROR(X44/V44,"-")</f>
        <v>10000</v>
      </c>
      <c r="AA44" s="188">
        <f>SUM(X44:X45)-SUM(J44:J45)</f>
        <v>-110000</v>
      </c>
      <c r="AB44" s="85">
        <f>SUM(X44:X45)/SUM(J44:J45)</f>
        <v>0.083333333333333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0.090909090909091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0.090909090909091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5</v>
      </c>
      <c r="BO44" s="120">
        <f>IF(P44=0,"",IF(BN44=0,"",(BN44/P44)))</f>
        <v>0.45454545454545</v>
      </c>
      <c r="BP44" s="121">
        <v>1</v>
      </c>
      <c r="BQ44" s="122">
        <f>IFERROR(BP44/BN44,"-")</f>
        <v>0.2</v>
      </c>
      <c r="BR44" s="123">
        <v>10000</v>
      </c>
      <c r="BS44" s="124">
        <f>IFERROR(BR44/BN44,"-")</f>
        <v>2000</v>
      </c>
      <c r="BT44" s="125"/>
      <c r="BU44" s="125">
        <v>1</v>
      </c>
      <c r="BV44" s="125"/>
      <c r="BW44" s="126">
        <v>1</v>
      </c>
      <c r="BX44" s="127">
        <f>IF(P44=0,"",IF(BW44=0,"",(BW44/P44)))</f>
        <v>0.090909090909091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3</v>
      </c>
      <c r="CG44" s="134">
        <f>IF(P44=0,"",IF(CF44=0,"",(CF44/P44)))</f>
        <v>0.27272727272727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1</v>
      </c>
      <c r="CP44" s="141">
        <v>10000</v>
      </c>
      <c r="CQ44" s="141">
        <v>10000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149</v>
      </c>
      <c r="C45" s="203"/>
      <c r="D45" s="203" t="s">
        <v>147</v>
      </c>
      <c r="E45" s="203" t="s">
        <v>100</v>
      </c>
      <c r="F45" s="203" t="s">
        <v>69</v>
      </c>
      <c r="G45" s="203"/>
      <c r="H45" s="90"/>
      <c r="I45" s="90"/>
      <c r="J45" s="188"/>
      <c r="K45" s="81">
        <v>12</v>
      </c>
      <c r="L45" s="81">
        <v>5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0.086666666666667</v>
      </c>
      <c r="B46" s="203" t="s">
        <v>150</v>
      </c>
      <c r="C46" s="203"/>
      <c r="D46" s="203" t="s">
        <v>105</v>
      </c>
      <c r="E46" s="203" t="s">
        <v>106</v>
      </c>
      <c r="F46" s="203" t="s">
        <v>64</v>
      </c>
      <c r="G46" s="203" t="s">
        <v>119</v>
      </c>
      <c r="H46" s="90" t="s">
        <v>143</v>
      </c>
      <c r="I46" s="205" t="s">
        <v>151</v>
      </c>
      <c r="J46" s="188">
        <v>150000</v>
      </c>
      <c r="K46" s="81">
        <v>0</v>
      </c>
      <c r="L46" s="81">
        <v>0</v>
      </c>
      <c r="M46" s="81">
        <v>0</v>
      </c>
      <c r="N46" s="91">
        <v>4</v>
      </c>
      <c r="O46" s="92">
        <v>0</v>
      </c>
      <c r="P46" s="93">
        <f>N46+O46</f>
        <v>4</v>
      </c>
      <c r="Q46" s="82" t="str">
        <f>IFERROR(P46/M46,"-")</f>
        <v>-</v>
      </c>
      <c r="R46" s="81">
        <v>0</v>
      </c>
      <c r="S46" s="81">
        <v>0</v>
      </c>
      <c r="T46" s="82">
        <f>IFERROR(S46/(O46+P46),"-")</f>
        <v>0</v>
      </c>
      <c r="U46" s="182">
        <f>IFERROR(J46/SUM(P46:P47),"-")</f>
        <v>25000</v>
      </c>
      <c r="V46" s="84">
        <v>1</v>
      </c>
      <c r="W46" s="82">
        <f>IF(P46=0,"-",V46/P46)</f>
        <v>0.25</v>
      </c>
      <c r="X46" s="186">
        <v>5000</v>
      </c>
      <c r="Y46" s="187">
        <f>IFERROR(X46/P46,"-")</f>
        <v>1250</v>
      </c>
      <c r="Z46" s="187">
        <f>IFERROR(X46/V46,"-")</f>
        <v>5000</v>
      </c>
      <c r="AA46" s="188">
        <f>SUM(X46:X47)-SUM(J46:J47)</f>
        <v>-137000</v>
      </c>
      <c r="AB46" s="85">
        <f>SUM(X46:X47)/SUM(J46:J47)</f>
        <v>0.086666666666667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0.25</v>
      </c>
      <c r="AO46" s="100">
        <v>1</v>
      </c>
      <c r="AP46" s="102">
        <f>IFERROR(AP46/AM46,"-")</f>
        <v>0</v>
      </c>
      <c r="AQ46" s="103">
        <v>5000</v>
      </c>
      <c r="AR46" s="104">
        <f>IFERROR(AQ46/AM46,"-")</f>
        <v>5000</v>
      </c>
      <c r="AS46" s="105">
        <v>1</v>
      </c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0.25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0.25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>
        <v>1</v>
      </c>
      <c r="CG46" s="134">
        <f>IF(P46=0,"",IF(CF46=0,"",(CF46/P46)))</f>
        <v>0.25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152</v>
      </c>
      <c r="C47" s="203"/>
      <c r="D47" s="203" t="s">
        <v>105</v>
      </c>
      <c r="E47" s="203" t="s">
        <v>106</v>
      </c>
      <c r="F47" s="203" t="s">
        <v>69</v>
      </c>
      <c r="G47" s="203"/>
      <c r="H47" s="90"/>
      <c r="I47" s="90"/>
      <c r="J47" s="188"/>
      <c r="K47" s="81">
        <v>74</v>
      </c>
      <c r="L47" s="81">
        <v>9</v>
      </c>
      <c r="M47" s="81">
        <v>2</v>
      </c>
      <c r="N47" s="91">
        <v>2</v>
      </c>
      <c r="O47" s="92">
        <v>0</v>
      </c>
      <c r="P47" s="93">
        <f>N47+O47</f>
        <v>2</v>
      </c>
      <c r="Q47" s="82">
        <f>IFERROR(P47/M47,"-")</f>
        <v>1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0.5</v>
      </c>
      <c r="X47" s="186">
        <v>8000</v>
      </c>
      <c r="Y47" s="187">
        <f>IFERROR(X47/P47,"-")</f>
        <v>4000</v>
      </c>
      <c r="Z47" s="187">
        <f>IFERROR(X47/V47,"-")</f>
        <v>8000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0.5</v>
      </c>
      <c r="BY47" s="128">
        <v>1</v>
      </c>
      <c r="BZ47" s="129">
        <f>IFERROR(BY47/BW47,"-")</f>
        <v>1</v>
      </c>
      <c r="CA47" s="130">
        <v>8000</v>
      </c>
      <c r="CB47" s="131">
        <f>IFERROR(CA47/BW47,"-")</f>
        <v>8000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8000</v>
      </c>
      <c r="CQ47" s="141">
        <v>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153</v>
      </c>
      <c r="C48" s="203"/>
      <c r="D48" s="203" t="s">
        <v>147</v>
      </c>
      <c r="E48" s="203" t="s">
        <v>100</v>
      </c>
      <c r="F48" s="203" t="s">
        <v>64</v>
      </c>
      <c r="G48" s="203" t="s">
        <v>119</v>
      </c>
      <c r="H48" s="90" t="s">
        <v>143</v>
      </c>
      <c r="I48" s="205" t="s">
        <v>154</v>
      </c>
      <c r="J48" s="188">
        <v>150000</v>
      </c>
      <c r="K48" s="81">
        <v>0</v>
      </c>
      <c r="L48" s="81">
        <v>0</v>
      </c>
      <c r="M48" s="81">
        <v>0</v>
      </c>
      <c r="N48" s="91">
        <v>7</v>
      </c>
      <c r="O48" s="92">
        <v>0</v>
      </c>
      <c r="P48" s="93">
        <f>N48+O48</f>
        <v>7</v>
      </c>
      <c r="Q48" s="82" t="str">
        <f>IFERROR(P48/M48,"-")</f>
        <v>-</v>
      </c>
      <c r="R48" s="81">
        <v>2</v>
      </c>
      <c r="S48" s="81">
        <v>1</v>
      </c>
      <c r="T48" s="82">
        <f>IFERROR(S48/(O48+P48),"-")</f>
        <v>0.14285714285714</v>
      </c>
      <c r="U48" s="182">
        <f>IFERROR(J48/SUM(P48:P49),"-")</f>
        <v>18750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-150000</v>
      </c>
      <c r="AB48" s="85">
        <f>SUM(X48:X49)/SUM(J48:J49)</f>
        <v>0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6</v>
      </c>
      <c r="BO48" s="120">
        <f>IF(P48=0,"",IF(BN48=0,"",(BN48/P48)))</f>
        <v>0.85714285714286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0.14285714285714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155</v>
      </c>
      <c r="C49" s="203"/>
      <c r="D49" s="203" t="s">
        <v>147</v>
      </c>
      <c r="E49" s="203" t="s">
        <v>100</v>
      </c>
      <c r="F49" s="203" t="s">
        <v>69</v>
      </c>
      <c r="G49" s="203"/>
      <c r="H49" s="90"/>
      <c r="I49" s="90"/>
      <c r="J49" s="188"/>
      <c r="K49" s="81">
        <v>11</v>
      </c>
      <c r="L49" s="81">
        <v>7</v>
      </c>
      <c r="M49" s="81">
        <v>1</v>
      </c>
      <c r="N49" s="91">
        <v>1</v>
      </c>
      <c r="O49" s="92">
        <v>0</v>
      </c>
      <c r="P49" s="93">
        <f>N49+O49</f>
        <v>1</v>
      </c>
      <c r="Q49" s="82">
        <f>IFERROR(P49/M49,"-")</f>
        <v>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1.0363636363636</v>
      </c>
      <c r="B50" s="203" t="s">
        <v>156</v>
      </c>
      <c r="C50" s="203"/>
      <c r="D50" s="203" t="s">
        <v>157</v>
      </c>
      <c r="E50" s="203" t="s">
        <v>103</v>
      </c>
      <c r="F50" s="203" t="s">
        <v>64</v>
      </c>
      <c r="G50" s="203" t="s">
        <v>65</v>
      </c>
      <c r="H50" s="90" t="s">
        <v>158</v>
      </c>
      <c r="I50" s="205" t="s">
        <v>154</v>
      </c>
      <c r="J50" s="188">
        <v>220000</v>
      </c>
      <c r="K50" s="81">
        <v>0</v>
      </c>
      <c r="L50" s="81">
        <v>0</v>
      </c>
      <c r="M50" s="81">
        <v>0</v>
      </c>
      <c r="N50" s="91">
        <v>28</v>
      </c>
      <c r="O50" s="92">
        <v>0</v>
      </c>
      <c r="P50" s="93">
        <f>N50+O50</f>
        <v>28</v>
      </c>
      <c r="Q50" s="82" t="str">
        <f>IFERROR(P50/M50,"-")</f>
        <v>-</v>
      </c>
      <c r="R50" s="81">
        <v>2</v>
      </c>
      <c r="S50" s="81">
        <v>6</v>
      </c>
      <c r="T50" s="82">
        <f>IFERROR(S50/(O50+P50),"-")</f>
        <v>0.21428571428571</v>
      </c>
      <c r="U50" s="182">
        <f>IFERROR(J50/SUM(P50:P51),"-")</f>
        <v>7586.2068965517</v>
      </c>
      <c r="V50" s="84">
        <v>4</v>
      </c>
      <c r="W50" s="82">
        <f>IF(P50=0,"-",V50/P50)</f>
        <v>0.14285714285714</v>
      </c>
      <c r="X50" s="186">
        <v>228000</v>
      </c>
      <c r="Y50" s="187">
        <f>IFERROR(X50/P50,"-")</f>
        <v>8142.8571428571</v>
      </c>
      <c r="Z50" s="187">
        <f>IFERROR(X50/V50,"-")</f>
        <v>57000</v>
      </c>
      <c r="AA50" s="188">
        <f>SUM(X50:X51)-SUM(J50:J51)</f>
        <v>8000</v>
      </c>
      <c r="AB50" s="85">
        <f>SUM(X50:X51)/SUM(J50:J51)</f>
        <v>1.0363636363636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4</v>
      </c>
      <c r="AN50" s="101">
        <f>IF(P50=0,"",IF(AM50=0,"",(AM50/P50)))</f>
        <v>0.14285714285714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>
        <v>2</v>
      </c>
      <c r="AW50" s="107">
        <f>IF(P50=0,"",IF(AV50=0,"",(AV50/P50)))</f>
        <v>0.071428571428571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8</v>
      </c>
      <c r="BF50" s="113">
        <f>IF(P50=0,"",IF(BE50=0,"",(BE50/P50)))</f>
        <v>0.28571428571429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8</v>
      </c>
      <c r="BO50" s="120">
        <f>IF(P50=0,"",IF(BN50=0,"",(BN50/P50)))</f>
        <v>0.28571428571429</v>
      </c>
      <c r="BP50" s="121">
        <v>1</v>
      </c>
      <c r="BQ50" s="122">
        <f>IFERROR(BP50/BN50,"-")</f>
        <v>0.125</v>
      </c>
      <c r="BR50" s="123">
        <v>5000</v>
      </c>
      <c r="BS50" s="124">
        <f>IFERROR(BR50/BN50,"-")</f>
        <v>625</v>
      </c>
      <c r="BT50" s="125">
        <v>1</v>
      </c>
      <c r="BU50" s="125"/>
      <c r="BV50" s="125"/>
      <c r="BW50" s="126">
        <v>5</v>
      </c>
      <c r="BX50" s="127">
        <f>IF(P50=0,"",IF(BW50=0,"",(BW50/P50)))</f>
        <v>0.17857142857143</v>
      </c>
      <c r="BY50" s="128">
        <v>3</v>
      </c>
      <c r="BZ50" s="129">
        <f>IFERROR(BY50/BW50,"-")</f>
        <v>0.6</v>
      </c>
      <c r="CA50" s="130">
        <v>223000</v>
      </c>
      <c r="CB50" s="131">
        <f>IFERROR(CA50/BW50,"-")</f>
        <v>44600</v>
      </c>
      <c r="CC50" s="132">
        <v>1</v>
      </c>
      <c r="CD50" s="132"/>
      <c r="CE50" s="132">
        <v>2</v>
      </c>
      <c r="CF50" s="133">
        <v>1</v>
      </c>
      <c r="CG50" s="134">
        <f>IF(P50=0,"",IF(CF50=0,"",(CF50/P50)))</f>
        <v>0.035714285714286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4</v>
      </c>
      <c r="CP50" s="141">
        <v>228000</v>
      </c>
      <c r="CQ50" s="141">
        <v>187000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/>
      <c r="B51" s="203" t="s">
        <v>159</v>
      </c>
      <c r="C51" s="203"/>
      <c r="D51" s="203" t="s">
        <v>157</v>
      </c>
      <c r="E51" s="203" t="s">
        <v>103</v>
      </c>
      <c r="F51" s="203" t="s">
        <v>69</v>
      </c>
      <c r="G51" s="203"/>
      <c r="H51" s="90"/>
      <c r="I51" s="90"/>
      <c r="J51" s="188"/>
      <c r="K51" s="81">
        <v>24</v>
      </c>
      <c r="L51" s="81">
        <v>17</v>
      </c>
      <c r="M51" s="81">
        <v>4</v>
      </c>
      <c r="N51" s="91">
        <v>1</v>
      </c>
      <c r="O51" s="92">
        <v>0</v>
      </c>
      <c r="P51" s="93">
        <f>N51+O51</f>
        <v>1</v>
      </c>
      <c r="Q51" s="82">
        <f>IFERROR(P51/M51,"-")</f>
        <v>0.25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3.8733333333333</v>
      </c>
      <c r="B52" s="203" t="s">
        <v>160</v>
      </c>
      <c r="C52" s="203"/>
      <c r="D52" s="203" t="s">
        <v>90</v>
      </c>
      <c r="E52" s="203" t="s">
        <v>91</v>
      </c>
      <c r="F52" s="203" t="s">
        <v>64</v>
      </c>
      <c r="G52" s="203" t="s">
        <v>65</v>
      </c>
      <c r="H52" s="90" t="s">
        <v>161</v>
      </c>
      <c r="I52" s="204" t="s">
        <v>162</v>
      </c>
      <c r="J52" s="188">
        <v>150000</v>
      </c>
      <c r="K52" s="81">
        <v>0</v>
      </c>
      <c r="L52" s="81">
        <v>0</v>
      </c>
      <c r="M52" s="81">
        <v>0</v>
      </c>
      <c r="N52" s="91">
        <v>15</v>
      </c>
      <c r="O52" s="92">
        <v>0</v>
      </c>
      <c r="P52" s="93">
        <f>N52+O52</f>
        <v>15</v>
      </c>
      <c r="Q52" s="82" t="str">
        <f>IFERROR(P52/M52,"-")</f>
        <v>-</v>
      </c>
      <c r="R52" s="81">
        <v>1</v>
      </c>
      <c r="S52" s="81">
        <v>1</v>
      </c>
      <c r="T52" s="82">
        <f>IFERROR(S52/(O52+P52),"-")</f>
        <v>0.066666666666667</v>
      </c>
      <c r="U52" s="182">
        <f>IFERROR(J52/SUM(P52:P53),"-")</f>
        <v>8333.3333333333</v>
      </c>
      <c r="V52" s="84">
        <v>1</v>
      </c>
      <c r="W52" s="82">
        <f>IF(P52=0,"-",V52/P52)</f>
        <v>0.066666666666667</v>
      </c>
      <c r="X52" s="186">
        <v>11000</v>
      </c>
      <c r="Y52" s="187">
        <f>IFERROR(X52/P52,"-")</f>
        <v>733.33333333333</v>
      </c>
      <c r="Z52" s="187">
        <f>IFERROR(X52/V52,"-")</f>
        <v>11000</v>
      </c>
      <c r="AA52" s="188">
        <f>SUM(X52:X53)-SUM(J52:J53)</f>
        <v>431000</v>
      </c>
      <c r="AB52" s="85">
        <f>SUM(X52:X53)/SUM(J52:J53)</f>
        <v>3.8733333333333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0.066666666666667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>
        <v>3</v>
      </c>
      <c r="AW52" s="107">
        <f>IF(P52=0,"",IF(AV52=0,"",(AV52/P52)))</f>
        <v>0.2</v>
      </c>
      <c r="AX52" s="106">
        <v>1</v>
      </c>
      <c r="AY52" s="108">
        <f>IFERROR(AX52/AV52,"-")</f>
        <v>0.33333333333333</v>
      </c>
      <c r="AZ52" s="109">
        <v>11000</v>
      </c>
      <c r="BA52" s="110">
        <f>IFERROR(AZ52/AV52,"-")</f>
        <v>3666.6666666667</v>
      </c>
      <c r="BB52" s="111"/>
      <c r="BC52" s="111"/>
      <c r="BD52" s="111">
        <v>1</v>
      </c>
      <c r="BE52" s="112">
        <v>4</v>
      </c>
      <c r="BF52" s="113">
        <f>IF(P52=0,"",IF(BE52=0,"",(BE52/P52)))</f>
        <v>0.26666666666667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4</v>
      </c>
      <c r="BO52" s="120">
        <f>IF(P52=0,"",IF(BN52=0,"",(BN52/P52)))</f>
        <v>0.26666666666667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3</v>
      </c>
      <c r="BX52" s="127">
        <f>IF(P52=0,"",IF(BW52=0,"",(BW52/P52)))</f>
        <v>0.2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11000</v>
      </c>
      <c r="CQ52" s="141">
        <v>11000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163</v>
      </c>
      <c r="C53" s="203"/>
      <c r="D53" s="203" t="s">
        <v>90</v>
      </c>
      <c r="E53" s="203" t="s">
        <v>91</v>
      </c>
      <c r="F53" s="203" t="s">
        <v>69</v>
      </c>
      <c r="G53" s="203"/>
      <c r="H53" s="90"/>
      <c r="I53" s="90"/>
      <c r="J53" s="188"/>
      <c r="K53" s="81">
        <v>428</v>
      </c>
      <c r="L53" s="81">
        <v>13</v>
      </c>
      <c r="M53" s="81">
        <v>10</v>
      </c>
      <c r="N53" s="91">
        <v>3</v>
      </c>
      <c r="O53" s="92">
        <v>0</v>
      </c>
      <c r="P53" s="93">
        <f>N53+O53</f>
        <v>3</v>
      </c>
      <c r="Q53" s="82">
        <f>IFERROR(P53/M53,"-")</f>
        <v>0.3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2</v>
      </c>
      <c r="W53" s="82">
        <f>IF(P53=0,"-",V53/P53)</f>
        <v>0.66666666666667</v>
      </c>
      <c r="X53" s="186">
        <v>570000</v>
      </c>
      <c r="Y53" s="187">
        <f>IFERROR(X53/P53,"-")</f>
        <v>190000</v>
      </c>
      <c r="Z53" s="187">
        <f>IFERROR(X53/V53,"-")</f>
        <v>285000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>
        <v>1</v>
      </c>
      <c r="BH53" s="114">
        <f>IFERROR(BG53/BE53,"-")</f>
        <v>1</v>
      </c>
      <c r="BI53" s="115">
        <v>21000</v>
      </c>
      <c r="BJ53" s="116">
        <f>IFERROR(BI53/BE53,"-")</f>
        <v>21000</v>
      </c>
      <c r="BK53" s="117"/>
      <c r="BL53" s="117"/>
      <c r="BM53" s="117">
        <v>1</v>
      </c>
      <c r="BN53" s="119">
        <v>1</v>
      </c>
      <c r="BO53" s="120">
        <f>IF(P53=0,"",IF(BN53=0,"",(BN53/P53)))</f>
        <v>0.33333333333333</v>
      </c>
      <c r="BP53" s="121">
        <v>1</v>
      </c>
      <c r="BQ53" s="122">
        <f>IFERROR(BP53/BN53,"-")</f>
        <v>1</v>
      </c>
      <c r="BR53" s="123">
        <v>554000</v>
      </c>
      <c r="BS53" s="124">
        <f>IFERROR(BR53/BN53,"-")</f>
        <v>554000</v>
      </c>
      <c r="BT53" s="125"/>
      <c r="BU53" s="125"/>
      <c r="BV53" s="125">
        <v>1</v>
      </c>
      <c r="BW53" s="126">
        <v>1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570000</v>
      </c>
      <c r="CQ53" s="141">
        <v>554000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0.11363636363636</v>
      </c>
      <c r="B54" s="203" t="s">
        <v>164</v>
      </c>
      <c r="C54" s="203"/>
      <c r="D54" s="203" t="s">
        <v>157</v>
      </c>
      <c r="E54" s="203" t="s">
        <v>103</v>
      </c>
      <c r="F54" s="203" t="s">
        <v>64</v>
      </c>
      <c r="G54" s="203" t="s">
        <v>81</v>
      </c>
      <c r="H54" s="90" t="s">
        <v>158</v>
      </c>
      <c r="I54" s="204" t="s">
        <v>144</v>
      </c>
      <c r="J54" s="188">
        <v>220000</v>
      </c>
      <c r="K54" s="81">
        <v>0</v>
      </c>
      <c r="L54" s="81">
        <v>0</v>
      </c>
      <c r="M54" s="81">
        <v>0</v>
      </c>
      <c r="N54" s="91">
        <v>32</v>
      </c>
      <c r="O54" s="92">
        <v>0</v>
      </c>
      <c r="P54" s="93">
        <f>N54+O54</f>
        <v>32</v>
      </c>
      <c r="Q54" s="82" t="str">
        <f>IFERROR(P54/M54,"-")</f>
        <v>-</v>
      </c>
      <c r="R54" s="81">
        <v>3</v>
      </c>
      <c r="S54" s="81">
        <v>4</v>
      </c>
      <c r="T54" s="82">
        <f>IFERROR(S54/(O54+P54),"-")</f>
        <v>0.125</v>
      </c>
      <c r="U54" s="182">
        <f>IFERROR(J54/SUM(P54:P55),"-")</f>
        <v>6470.5882352941</v>
      </c>
      <c r="V54" s="84">
        <v>5</v>
      </c>
      <c r="W54" s="82">
        <f>IF(P54=0,"-",V54/P54)</f>
        <v>0.15625</v>
      </c>
      <c r="X54" s="186">
        <v>25000</v>
      </c>
      <c r="Y54" s="187">
        <f>IFERROR(X54/P54,"-")</f>
        <v>781.25</v>
      </c>
      <c r="Z54" s="187">
        <f>IFERROR(X54/V54,"-")</f>
        <v>5000</v>
      </c>
      <c r="AA54" s="188">
        <f>SUM(X54:X55)-SUM(J54:J55)</f>
        <v>-195000</v>
      </c>
      <c r="AB54" s="85">
        <f>SUM(X54:X55)/SUM(J54:J55)</f>
        <v>0.11363636363636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2</v>
      </c>
      <c r="AN54" s="101">
        <f>IF(P54=0,"",IF(AM54=0,"",(AM54/P54)))</f>
        <v>0.0625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>
        <v>2</v>
      </c>
      <c r="AW54" s="107">
        <f>IF(P54=0,"",IF(AV54=0,"",(AV54/P54)))</f>
        <v>0.0625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7</v>
      </c>
      <c r="BF54" s="113">
        <f>IF(P54=0,"",IF(BE54=0,"",(BE54/P54)))</f>
        <v>0.21875</v>
      </c>
      <c r="BG54" s="112">
        <v>1</v>
      </c>
      <c r="BH54" s="114">
        <f>IFERROR(BG54/BE54,"-")</f>
        <v>0.14285714285714</v>
      </c>
      <c r="BI54" s="115">
        <v>3000</v>
      </c>
      <c r="BJ54" s="116">
        <f>IFERROR(BI54/BE54,"-")</f>
        <v>428.57142857143</v>
      </c>
      <c r="BK54" s="117">
        <v>1</v>
      </c>
      <c r="BL54" s="117"/>
      <c r="BM54" s="117"/>
      <c r="BN54" s="119">
        <v>13</v>
      </c>
      <c r="BO54" s="120">
        <f>IF(P54=0,"",IF(BN54=0,"",(BN54/P54)))</f>
        <v>0.40625</v>
      </c>
      <c r="BP54" s="121">
        <v>1</v>
      </c>
      <c r="BQ54" s="122">
        <f>IFERROR(BP54/BN54,"-")</f>
        <v>0.076923076923077</v>
      </c>
      <c r="BR54" s="123">
        <v>7000</v>
      </c>
      <c r="BS54" s="124">
        <f>IFERROR(BR54/BN54,"-")</f>
        <v>538.46153846154</v>
      </c>
      <c r="BT54" s="125"/>
      <c r="BU54" s="125">
        <v>1</v>
      </c>
      <c r="BV54" s="125"/>
      <c r="BW54" s="126">
        <v>6</v>
      </c>
      <c r="BX54" s="127">
        <f>IF(P54=0,"",IF(BW54=0,"",(BW54/P54)))</f>
        <v>0.1875</v>
      </c>
      <c r="BY54" s="128">
        <v>2</v>
      </c>
      <c r="BZ54" s="129">
        <f>IFERROR(BY54/BW54,"-")</f>
        <v>0.33333333333333</v>
      </c>
      <c r="CA54" s="130">
        <v>13000</v>
      </c>
      <c r="CB54" s="131">
        <f>IFERROR(CA54/BW54,"-")</f>
        <v>2166.6666666667</v>
      </c>
      <c r="CC54" s="132">
        <v>1</v>
      </c>
      <c r="CD54" s="132">
        <v>1</v>
      </c>
      <c r="CE54" s="132"/>
      <c r="CF54" s="133">
        <v>2</v>
      </c>
      <c r="CG54" s="134">
        <f>IF(P54=0,"",IF(CF54=0,"",(CF54/P54)))</f>
        <v>0.0625</v>
      </c>
      <c r="CH54" s="135">
        <v>1</v>
      </c>
      <c r="CI54" s="136">
        <f>IFERROR(CH54/CF54,"-")</f>
        <v>0.5</v>
      </c>
      <c r="CJ54" s="137">
        <v>2000</v>
      </c>
      <c r="CK54" s="138">
        <f>IFERROR(CJ54/CF54,"-")</f>
        <v>1000</v>
      </c>
      <c r="CL54" s="139">
        <v>1</v>
      </c>
      <c r="CM54" s="139"/>
      <c r="CN54" s="139"/>
      <c r="CO54" s="140">
        <v>5</v>
      </c>
      <c r="CP54" s="141">
        <v>25000</v>
      </c>
      <c r="CQ54" s="141">
        <v>10000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165</v>
      </c>
      <c r="C55" s="203"/>
      <c r="D55" s="203" t="s">
        <v>157</v>
      </c>
      <c r="E55" s="203" t="s">
        <v>103</v>
      </c>
      <c r="F55" s="203" t="s">
        <v>69</v>
      </c>
      <c r="G55" s="203"/>
      <c r="H55" s="90"/>
      <c r="I55" s="90"/>
      <c r="J55" s="188"/>
      <c r="K55" s="81">
        <v>34</v>
      </c>
      <c r="L55" s="81">
        <v>20</v>
      </c>
      <c r="M55" s="81">
        <v>2</v>
      </c>
      <c r="N55" s="91">
        <v>2</v>
      </c>
      <c r="O55" s="92">
        <v>0</v>
      </c>
      <c r="P55" s="93">
        <f>N55+O55</f>
        <v>2</v>
      </c>
      <c r="Q55" s="82">
        <f>IFERROR(P55/M55,"-")</f>
        <v>1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0.5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0.5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166</v>
      </c>
      <c r="C56" s="203"/>
      <c r="D56" s="203" t="s">
        <v>90</v>
      </c>
      <c r="E56" s="203" t="s">
        <v>91</v>
      </c>
      <c r="F56" s="203" t="s">
        <v>64</v>
      </c>
      <c r="G56" s="203" t="s">
        <v>81</v>
      </c>
      <c r="H56" s="90" t="s">
        <v>161</v>
      </c>
      <c r="I56" s="90" t="s">
        <v>167</v>
      </c>
      <c r="J56" s="188">
        <v>150000</v>
      </c>
      <c r="K56" s="81">
        <v>0</v>
      </c>
      <c r="L56" s="81">
        <v>0</v>
      </c>
      <c r="M56" s="81">
        <v>0</v>
      </c>
      <c r="N56" s="91">
        <v>4</v>
      </c>
      <c r="O56" s="92">
        <v>0</v>
      </c>
      <c r="P56" s="93">
        <f>N56+O56</f>
        <v>4</v>
      </c>
      <c r="Q56" s="82" t="str">
        <f>IFERROR(P56/M56,"-")</f>
        <v>-</v>
      </c>
      <c r="R56" s="81">
        <v>0</v>
      </c>
      <c r="S56" s="81">
        <v>1</v>
      </c>
      <c r="T56" s="82">
        <f>IFERROR(S56/(O56+P56),"-")</f>
        <v>0.25</v>
      </c>
      <c r="U56" s="182">
        <f>IFERROR(J56/SUM(P56:P57),"-")</f>
        <v>37500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-150000</v>
      </c>
      <c r="AB56" s="85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0.25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1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168</v>
      </c>
      <c r="C57" s="203"/>
      <c r="D57" s="203" t="s">
        <v>90</v>
      </c>
      <c r="E57" s="203" t="s">
        <v>91</v>
      </c>
      <c r="F57" s="203" t="s">
        <v>69</v>
      </c>
      <c r="G57" s="203"/>
      <c r="H57" s="90"/>
      <c r="I57" s="90"/>
      <c r="J57" s="188"/>
      <c r="K57" s="81">
        <v>11</v>
      </c>
      <c r="L57" s="81">
        <v>6</v>
      </c>
      <c r="M57" s="81">
        <v>0</v>
      </c>
      <c r="N57" s="91">
        <v>0</v>
      </c>
      <c r="O57" s="92">
        <v>0</v>
      </c>
      <c r="P57" s="93">
        <f>N57+O57</f>
        <v>0</v>
      </c>
      <c r="Q57" s="82" t="str">
        <f>IFERROR(P57/M57,"-")</f>
        <v>-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169</v>
      </c>
      <c r="C58" s="203"/>
      <c r="D58" s="203" t="s">
        <v>105</v>
      </c>
      <c r="E58" s="203" t="s">
        <v>106</v>
      </c>
      <c r="F58" s="203" t="s">
        <v>64</v>
      </c>
      <c r="G58" s="203" t="s">
        <v>92</v>
      </c>
      <c r="H58" s="90" t="s">
        <v>158</v>
      </c>
      <c r="I58" s="90" t="s">
        <v>170</v>
      </c>
      <c r="J58" s="188">
        <v>120000</v>
      </c>
      <c r="K58" s="81">
        <v>0</v>
      </c>
      <c r="L58" s="81">
        <v>0</v>
      </c>
      <c r="M58" s="81">
        <v>0</v>
      </c>
      <c r="N58" s="91">
        <v>5</v>
      </c>
      <c r="O58" s="92">
        <v>0</v>
      </c>
      <c r="P58" s="93">
        <f>N58+O58</f>
        <v>5</v>
      </c>
      <c r="Q58" s="82" t="str">
        <f>IFERROR(P58/M58,"-")</f>
        <v>-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24000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-120000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>
        <v>2</v>
      </c>
      <c r="AW58" s="107">
        <f>IF(P58=0,"",IF(AV58=0,"",(AV58/P58)))</f>
        <v>0.4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1</v>
      </c>
      <c r="BF58" s="113">
        <f>IF(P58=0,"",IF(BE58=0,"",(BE58/P58)))</f>
        <v>0.2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0.2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171</v>
      </c>
      <c r="C59" s="203"/>
      <c r="D59" s="203" t="s">
        <v>105</v>
      </c>
      <c r="E59" s="203" t="s">
        <v>106</v>
      </c>
      <c r="F59" s="203" t="s">
        <v>69</v>
      </c>
      <c r="G59" s="203"/>
      <c r="H59" s="90"/>
      <c r="I59" s="90"/>
      <c r="J59" s="188"/>
      <c r="K59" s="81">
        <v>10</v>
      </c>
      <c r="L59" s="81">
        <v>5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0.68</v>
      </c>
      <c r="B60" s="203" t="s">
        <v>172</v>
      </c>
      <c r="C60" s="203"/>
      <c r="D60" s="203" t="s">
        <v>173</v>
      </c>
      <c r="E60" s="203" t="s">
        <v>103</v>
      </c>
      <c r="F60" s="203" t="s">
        <v>64</v>
      </c>
      <c r="G60" s="203" t="s">
        <v>174</v>
      </c>
      <c r="H60" s="90" t="s">
        <v>175</v>
      </c>
      <c r="I60" s="90" t="s">
        <v>170</v>
      </c>
      <c r="J60" s="188">
        <v>50000</v>
      </c>
      <c r="K60" s="81">
        <v>0</v>
      </c>
      <c r="L60" s="81">
        <v>0</v>
      </c>
      <c r="M60" s="81">
        <v>0</v>
      </c>
      <c r="N60" s="91">
        <v>8</v>
      </c>
      <c r="O60" s="92">
        <v>0</v>
      </c>
      <c r="P60" s="93">
        <f>N60+O60</f>
        <v>8</v>
      </c>
      <c r="Q60" s="82" t="str">
        <f>IFERROR(P60/M60,"-")</f>
        <v>-</v>
      </c>
      <c r="R60" s="81">
        <v>1</v>
      </c>
      <c r="S60" s="81">
        <v>2</v>
      </c>
      <c r="T60" s="82">
        <f>IFERROR(S60/(O60+P60),"-")</f>
        <v>0.25</v>
      </c>
      <c r="U60" s="182">
        <f>IFERROR(J60/SUM(P60:P61),"-")</f>
        <v>5555.5555555556</v>
      </c>
      <c r="V60" s="84">
        <v>1</v>
      </c>
      <c r="W60" s="82">
        <f>IF(P60=0,"-",V60/P60)</f>
        <v>0.125</v>
      </c>
      <c r="X60" s="186">
        <v>10000</v>
      </c>
      <c r="Y60" s="187">
        <f>IFERROR(X60/P60,"-")</f>
        <v>1250</v>
      </c>
      <c r="Z60" s="187">
        <f>IFERROR(X60/V60,"-")</f>
        <v>10000</v>
      </c>
      <c r="AA60" s="188">
        <f>SUM(X60:X61)-SUM(J60:J61)</f>
        <v>-16000</v>
      </c>
      <c r="AB60" s="85">
        <f>SUM(X60:X61)/SUM(J60:J61)</f>
        <v>0.68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0.25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0.25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3</v>
      </c>
      <c r="BX60" s="127">
        <f>IF(P60=0,"",IF(BW60=0,"",(BW60/P60)))</f>
        <v>0.375</v>
      </c>
      <c r="BY60" s="128">
        <v>1</v>
      </c>
      <c r="BZ60" s="129">
        <f>IFERROR(BY60/BW60,"-")</f>
        <v>0.33333333333333</v>
      </c>
      <c r="CA60" s="130">
        <v>10000</v>
      </c>
      <c r="CB60" s="131">
        <f>IFERROR(CA60/BW60,"-")</f>
        <v>3333.3333333333</v>
      </c>
      <c r="CC60" s="132">
        <v>1</v>
      </c>
      <c r="CD60" s="132"/>
      <c r="CE60" s="132"/>
      <c r="CF60" s="133">
        <v>1</v>
      </c>
      <c r="CG60" s="134">
        <f>IF(P60=0,"",IF(CF60=0,"",(CF60/P60)))</f>
        <v>0.125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1</v>
      </c>
      <c r="CP60" s="141">
        <v>10000</v>
      </c>
      <c r="CQ60" s="141">
        <v>10000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176</v>
      </c>
      <c r="C61" s="203"/>
      <c r="D61" s="203" t="s">
        <v>173</v>
      </c>
      <c r="E61" s="203" t="s">
        <v>103</v>
      </c>
      <c r="F61" s="203" t="s">
        <v>69</v>
      </c>
      <c r="G61" s="203"/>
      <c r="H61" s="90"/>
      <c r="I61" s="90"/>
      <c r="J61" s="188"/>
      <c r="K61" s="81">
        <v>3</v>
      </c>
      <c r="L61" s="81">
        <v>3</v>
      </c>
      <c r="M61" s="81">
        <v>2</v>
      </c>
      <c r="N61" s="91">
        <v>1</v>
      </c>
      <c r="O61" s="92">
        <v>0</v>
      </c>
      <c r="P61" s="93">
        <f>N61+O61</f>
        <v>1</v>
      </c>
      <c r="Q61" s="82">
        <f>IFERROR(P61/M61,"-")</f>
        <v>0.5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1</v>
      </c>
      <c r="W61" s="82">
        <f>IF(P61=0,"-",V61/P61)</f>
        <v>1</v>
      </c>
      <c r="X61" s="186">
        <v>24000</v>
      </c>
      <c r="Y61" s="187">
        <f>IFERROR(X61/P61,"-")</f>
        <v>24000</v>
      </c>
      <c r="Z61" s="187">
        <f>IFERROR(X61/V61,"-")</f>
        <v>24000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1</v>
      </c>
      <c r="AX61" s="106">
        <v>1</v>
      </c>
      <c r="AY61" s="108">
        <f>IFERROR(AX61/AV61,"-")</f>
        <v>1</v>
      </c>
      <c r="AZ61" s="109">
        <v>24000</v>
      </c>
      <c r="BA61" s="110">
        <f>IFERROR(AZ61/AV61,"-")</f>
        <v>24000</v>
      </c>
      <c r="BB61" s="111"/>
      <c r="BC61" s="111"/>
      <c r="BD61" s="111">
        <v>1</v>
      </c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24000</v>
      </c>
      <c r="CQ61" s="141">
        <v>24000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177</v>
      </c>
      <c r="C62" s="203"/>
      <c r="D62" s="203" t="s">
        <v>178</v>
      </c>
      <c r="E62" s="203" t="s">
        <v>179</v>
      </c>
      <c r="F62" s="203" t="s">
        <v>64</v>
      </c>
      <c r="G62" s="203" t="s">
        <v>174</v>
      </c>
      <c r="H62" s="90" t="s">
        <v>175</v>
      </c>
      <c r="I62" s="90" t="s">
        <v>180</v>
      </c>
      <c r="J62" s="188">
        <v>50000</v>
      </c>
      <c r="K62" s="81">
        <v>0</v>
      </c>
      <c r="L62" s="81">
        <v>0</v>
      </c>
      <c r="M62" s="81">
        <v>0</v>
      </c>
      <c r="N62" s="91">
        <v>6</v>
      </c>
      <c r="O62" s="92">
        <v>0</v>
      </c>
      <c r="P62" s="93">
        <f>N62+O62</f>
        <v>6</v>
      </c>
      <c r="Q62" s="82" t="str">
        <f>IFERROR(P62/M62,"-")</f>
        <v>-</v>
      </c>
      <c r="R62" s="81">
        <v>1</v>
      </c>
      <c r="S62" s="81">
        <v>1</v>
      </c>
      <c r="T62" s="82">
        <f>IFERROR(S62/(O62+P62),"-")</f>
        <v>0.16666666666667</v>
      </c>
      <c r="U62" s="182">
        <f>IFERROR(J62/SUM(P62:P63),"-")</f>
        <v>8333.3333333333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-50000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0.16666666666667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0.16666666666667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0.33333333333333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2</v>
      </c>
      <c r="BX62" s="127">
        <f>IF(P62=0,"",IF(BW62=0,"",(BW62/P62)))</f>
        <v>0.33333333333333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181</v>
      </c>
      <c r="C63" s="203"/>
      <c r="D63" s="203" t="s">
        <v>178</v>
      </c>
      <c r="E63" s="203" t="s">
        <v>179</v>
      </c>
      <c r="F63" s="203" t="s">
        <v>69</v>
      </c>
      <c r="G63" s="203"/>
      <c r="H63" s="90"/>
      <c r="I63" s="90"/>
      <c r="J63" s="188"/>
      <c r="K63" s="81">
        <v>3</v>
      </c>
      <c r="L63" s="81">
        <v>3</v>
      </c>
      <c r="M63" s="81">
        <v>0</v>
      </c>
      <c r="N63" s="91">
        <v>0</v>
      </c>
      <c r="O63" s="92">
        <v>0</v>
      </c>
      <c r="P63" s="93">
        <f>N63+O63</f>
        <v>0</v>
      </c>
      <c r="Q63" s="82" t="str">
        <f>IFERROR(P63/M63,"-")</f>
        <v>-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0.48</v>
      </c>
      <c r="B64" s="203" t="s">
        <v>182</v>
      </c>
      <c r="C64" s="203"/>
      <c r="D64" s="203" t="s">
        <v>183</v>
      </c>
      <c r="E64" s="203" t="s">
        <v>184</v>
      </c>
      <c r="F64" s="203" t="s">
        <v>64</v>
      </c>
      <c r="G64" s="203" t="s">
        <v>174</v>
      </c>
      <c r="H64" s="90" t="s">
        <v>175</v>
      </c>
      <c r="I64" s="90" t="s">
        <v>185</v>
      </c>
      <c r="J64" s="188">
        <v>50000</v>
      </c>
      <c r="K64" s="81">
        <v>0</v>
      </c>
      <c r="L64" s="81">
        <v>0</v>
      </c>
      <c r="M64" s="81">
        <v>0</v>
      </c>
      <c r="N64" s="91">
        <v>6</v>
      </c>
      <c r="O64" s="92">
        <v>0</v>
      </c>
      <c r="P64" s="93">
        <f>N64+O64</f>
        <v>6</v>
      </c>
      <c r="Q64" s="82" t="str">
        <f>IFERROR(P64/M64,"-")</f>
        <v>-</v>
      </c>
      <c r="R64" s="81">
        <v>0</v>
      </c>
      <c r="S64" s="81">
        <v>2</v>
      </c>
      <c r="T64" s="82">
        <f>IFERROR(S64/(O64+P64),"-")</f>
        <v>0.33333333333333</v>
      </c>
      <c r="U64" s="182">
        <f>IFERROR(J64/SUM(P64:P65),"-")</f>
        <v>8333.3333333333</v>
      </c>
      <c r="V64" s="84">
        <v>1</v>
      </c>
      <c r="W64" s="82">
        <f>IF(P64=0,"-",V64/P64)</f>
        <v>0.16666666666667</v>
      </c>
      <c r="X64" s="186">
        <v>24000</v>
      </c>
      <c r="Y64" s="187">
        <f>IFERROR(X64/P64,"-")</f>
        <v>4000</v>
      </c>
      <c r="Z64" s="187">
        <f>IFERROR(X64/V64,"-")</f>
        <v>24000</v>
      </c>
      <c r="AA64" s="188">
        <f>SUM(X64:X65)-SUM(J64:J65)</f>
        <v>-26000</v>
      </c>
      <c r="AB64" s="85">
        <f>SUM(X64:X65)/SUM(J64:J65)</f>
        <v>0.48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0.16666666666667</v>
      </c>
      <c r="AX64" s="106">
        <v>1</v>
      </c>
      <c r="AY64" s="108">
        <f>IFERROR(AX64/AV64,"-")</f>
        <v>1</v>
      </c>
      <c r="AZ64" s="109">
        <v>24000</v>
      </c>
      <c r="BA64" s="110">
        <f>IFERROR(AZ64/AV64,"-")</f>
        <v>24000</v>
      </c>
      <c r="BB64" s="111"/>
      <c r="BC64" s="111"/>
      <c r="BD64" s="111">
        <v>1</v>
      </c>
      <c r="BE64" s="112">
        <v>1</v>
      </c>
      <c r="BF64" s="113">
        <f>IF(P64=0,"",IF(BE64=0,"",(BE64/P64)))</f>
        <v>0.16666666666667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0.16666666666667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24000</v>
      </c>
      <c r="CQ64" s="141">
        <v>24000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186</v>
      </c>
      <c r="C65" s="203"/>
      <c r="D65" s="203" t="s">
        <v>183</v>
      </c>
      <c r="E65" s="203" t="s">
        <v>184</v>
      </c>
      <c r="F65" s="203" t="s">
        <v>69</v>
      </c>
      <c r="G65" s="203"/>
      <c r="H65" s="90"/>
      <c r="I65" s="90"/>
      <c r="J65" s="188"/>
      <c r="K65" s="81">
        <v>4</v>
      </c>
      <c r="L65" s="81">
        <v>4</v>
      </c>
      <c r="M65" s="81">
        <v>4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0.16</v>
      </c>
      <c r="B66" s="203" t="s">
        <v>187</v>
      </c>
      <c r="C66" s="203"/>
      <c r="D66" s="203" t="s">
        <v>188</v>
      </c>
      <c r="E66" s="203" t="s">
        <v>189</v>
      </c>
      <c r="F66" s="203" t="s">
        <v>64</v>
      </c>
      <c r="G66" s="203" t="s">
        <v>174</v>
      </c>
      <c r="H66" s="90" t="s">
        <v>175</v>
      </c>
      <c r="I66" s="90" t="s">
        <v>190</v>
      </c>
      <c r="J66" s="188">
        <v>50000</v>
      </c>
      <c r="K66" s="81">
        <v>0</v>
      </c>
      <c r="L66" s="81">
        <v>0</v>
      </c>
      <c r="M66" s="81">
        <v>0</v>
      </c>
      <c r="N66" s="91">
        <v>6</v>
      </c>
      <c r="O66" s="92">
        <v>0</v>
      </c>
      <c r="P66" s="93">
        <f>N66+O66</f>
        <v>6</v>
      </c>
      <c r="Q66" s="82" t="str">
        <f>IFERROR(P66/M66,"-")</f>
        <v>-</v>
      </c>
      <c r="R66" s="81">
        <v>1</v>
      </c>
      <c r="S66" s="81">
        <v>1</v>
      </c>
      <c r="T66" s="82">
        <f>IFERROR(S66/(O66+P66),"-")</f>
        <v>0.16666666666667</v>
      </c>
      <c r="U66" s="182">
        <f>IFERROR(J66/SUM(P66:P67),"-")</f>
        <v>7142.8571428571</v>
      </c>
      <c r="V66" s="84">
        <v>2</v>
      </c>
      <c r="W66" s="82">
        <f>IF(P66=0,"-",V66/P66)</f>
        <v>0.33333333333333</v>
      </c>
      <c r="X66" s="186">
        <v>8000</v>
      </c>
      <c r="Y66" s="187">
        <f>IFERROR(X66/P66,"-")</f>
        <v>1333.3333333333</v>
      </c>
      <c r="Z66" s="187">
        <f>IFERROR(X66/V66,"-")</f>
        <v>4000</v>
      </c>
      <c r="AA66" s="188">
        <f>SUM(X66:X67)-SUM(J66:J67)</f>
        <v>-42000</v>
      </c>
      <c r="AB66" s="85">
        <f>SUM(X66:X67)/SUM(J66:J67)</f>
        <v>0.16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5</v>
      </c>
      <c r="BX66" s="127">
        <f>IF(P66=0,"",IF(BW66=0,"",(BW66/P66)))</f>
        <v>0.83333333333333</v>
      </c>
      <c r="BY66" s="128">
        <v>1</v>
      </c>
      <c r="BZ66" s="129">
        <f>IFERROR(BY66/BW66,"-")</f>
        <v>0.2</v>
      </c>
      <c r="CA66" s="130">
        <v>5000</v>
      </c>
      <c r="CB66" s="131">
        <f>IFERROR(CA66/BW66,"-")</f>
        <v>1000</v>
      </c>
      <c r="CC66" s="132">
        <v>1</v>
      </c>
      <c r="CD66" s="132"/>
      <c r="CE66" s="132"/>
      <c r="CF66" s="133">
        <v>1</v>
      </c>
      <c r="CG66" s="134">
        <f>IF(P66=0,"",IF(CF66=0,"",(CF66/P66)))</f>
        <v>0.16666666666667</v>
      </c>
      <c r="CH66" s="135">
        <v>1</v>
      </c>
      <c r="CI66" s="136">
        <f>IFERROR(CH66/CF66,"-")</f>
        <v>1</v>
      </c>
      <c r="CJ66" s="137">
        <v>3000</v>
      </c>
      <c r="CK66" s="138">
        <f>IFERROR(CJ66/CF66,"-")</f>
        <v>3000</v>
      </c>
      <c r="CL66" s="139">
        <v>1</v>
      </c>
      <c r="CM66" s="139"/>
      <c r="CN66" s="139"/>
      <c r="CO66" s="140">
        <v>2</v>
      </c>
      <c r="CP66" s="141">
        <v>8000</v>
      </c>
      <c r="CQ66" s="141">
        <v>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191</v>
      </c>
      <c r="C67" s="203"/>
      <c r="D67" s="203" t="s">
        <v>188</v>
      </c>
      <c r="E67" s="203" t="s">
        <v>189</v>
      </c>
      <c r="F67" s="203" t="s">
        <v>69</v>
      </c>
      <c r="G67" s="203"/>
      <c r="H67" s="90"/>
      <c r="I67" s="90"/>
      <c r="J67" s="188"/>
      <c r="K67" s="81">
        <v>10</v>
      </c>
      <c r="L67" s="81">
        <v>6</v>
      </c>
      <c r="M67" s="81">
        <v>2</v>
      </c>
      <c r="N67" s="91">
        <v>1</v>
      </c>
      <c r="O67" s="92">
        <v>0</v>
      </c>
      <c r="P67" s="93">
        <f>N67+O67</f>
        <v>1</v>
      </c>
      <c r="Q67" s="82">
        <f>IFERROR(P67/M67,"-")</f>
        <v>0.5</v>
      </c>
      <c r="R67" s="81">
        <v>1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0.325</v>
      </c>
      <c r="B68" s="203" t="s">
        <v>192</v>
      </c>
      <c r="C68" s="203"/>
      <c r="D68" s="203"/>
      <c r="E68" s="203"/>
      <c r="F68" s="203" t="s">
        <v>64</v>
      </c>
      <c r="G68" s="203" t="s">
        <v>193</v>
      </c>
      <c r="H68" s="90" t="s">
        <v>194</v>
      </c>
      <c r="I68" s="90" t="s">
        <v>195</v>
      </c>
      <c r="J68" s="188">
        <v>80000</v>
      </c>
      <c r="K68" s="81">
        <v>0</v>
      </c>
      <c r="L68" s="81">
        <v>0</v>
      </c>
      <c r="M68" s="81">
        <v>0</v>
      </c>
      <c r="N68" s="91">
        <v>9</v>
      </c>
      <c r="O68" s="92">
        <v>0</v>
      </c>
      <c r="P68" s="93">
        <f>N68+O68</f>
        <v>9</v>
      </c>
      <c r="Q68" s="82" t="str">
        <f>IFERROR(P68/M68,"-")</f>
        <v>-</v>
      </c>
      <c r="R68" s="81">
        <v>0</v>
      </c>
      <c r="S68" s="81">
        <v>0</v>
      </c>
      <c r="T68" s="82">
        <f>IFERROR(S68/(O68+P68),"-")</f>
        <v>0</v>
      </c>
      <c r="U68" s="182">
        <f>IFERROR(J68/SUM(P68:P69),"-")</f>
        <v>6666.6666666667</v>
      </c>
      <c r="V68" s="84">
        <v>1</v>
      </c>
      <c r="W68" s="82">
        <f>IF(P68=0,"-",V68/P68)</f>
        <v>0.11111111111111</v>
      </c>
      <c r="X68" s="186">
        <v>20000</v>
      </c>
      <c r="Y68" s="187">
        <f>IFERROR(X68/P68,"-")</f>
        <v>2222.2222222222</v>
      </c>
      <c r="Z68" s="187">
        <f>IFERROR(X68/V68,"-")</f>
        <v>20000</v>
      </c>
      <c r="AA68" s="188">
        <f>SUM(X68:X69)-SUM(J68:J69)</f>
        <v>-54000</v>
      </c>
      <c r="AB68" s="85">
        <f>SUM(X68:X69)/SUM(J68:J69)</f>
        <v>0.325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0.11111111111111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>
        <v>2</v>
      </c>
      <c r="BF68" s="113">
        <f>IF(P68=0,"",IF(BE68=0,"",(BE68/P68)))</f>
        <v>0.22222222222222</v>
      </c>
      <c r="BG68" s="112">
        <v>1</v>
      </c>
      <c r="BH68" s="114">
        <f>IFERROR(BG68/BE68,"-")</f>
        <v>0.5</v>
      </c>
      <c r="BI68" s="115">
        <v>20000</v>
      </c>
      <c r="BJ68" s="116">
        <f>IFERROR(BI68/BE68,"-")</f>
        <v>10000</v>
      </c>
      <c r="BK68" s="117"/>
      <c r="BL68" s="117">
        <v>1</v>
      </c>
      <c r="BM68" s="117"/>
      <c r="BN68" s="119">
        <v>5</v>
      </c>
      <c r="BO68" s="120">
        <f>IF(P68=0,"",IF(BN68=0,"",(BN68/P68)))</f>
        <v>0.55555555555556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0.11111111111111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20000</v>
      </c>
      <c r="CQ68" s="141">
        <v>20000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196</v>
      </c>
      <c r="C69" s="203"/>
      <c r="D69" s="203"/>
      <c r="E69" s="203"/>
      <c r="F69" s="203" t="s">
        <v>69</v>
      </c>
      <c r="G69" s="203"/>
      <c r="H69" s="90"/>
      <c r="I69" s="90"/>
      <c r="J69" s="188"/>
      <c r="K69" s="81">
        <v>62</v>
      </c>
      <c r="L69" s="81">
        <v>10</v>
      </c>
      <c r="M69" s="81">
        <v>10</v>
      </c>
      <c r="N69" s="91">
        <v>3</v>
      </c>
      <c r="O69" s="92">
        <v>0</v>
      </c>
      <c r="P69" s="93">
        <f>N69+O69</f>
        <v>3</v>
      </c>
      <c r="Q69" s="82">
        <f>IFERROR(P69/M69,"-")</f>
        <v>0.3</v>
      </c>
      <c r="R69" s="81">
        <v>0</v>
      </c>
      <c r="S69" s="81">
        <v>2</v>
      </c>
      <c r="T69" s="82">
        <f>IFERROR(S69/(O69+P69),"-")</f>
        <v>0.66666666666667</v>
      </c>
      <c r="U69" s="182"/>
      <c r="V69" s="84">
        <v>0</v>
      </c>
      <c r="W69" s="82">
        <f>IF(P69=0,"-",V69/P69)</f>
        <v>0</v>
      </c>
      <c r="X69" s="186">
        <v>6000</v>
      </c>
      <c r="Y69" s="187">
        <f>IFERROR(X69/P69,"-")</f>
        <v>2000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0.33333333333333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1</v>
      </c>
      <c r="BO69" s="120">
        <f>IF(P69=0,"",IF(BN69=0,"",(BN69/P69)))</f>
        <v>0.33333333333333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>
        <v>1</v>
      </c>
      <c r="CG69" s="134">
        <f>IF(P69=0,"",IF(CF69=0,"",(CF69/P69)))</f>
        <v>0.33333333333333</v>
      </c>
      <c r="CH69" s="135">
        <v>1</v>
      </c>
      <c r="CI69" s="136">
        <f>IFERROR(CH69/CF69,"-")</f>
        <v>1</v>
      </c>
      <c r="CJ69" s="137">
        <v>6000</v>
      </c>
      <c r="CK69" s="138">
        <f>IFERROR(CJ69/CF69,"-")</f>
        <v>6000</v>
      </c>
      <c r="CL69" s="139"/>
      <c r="CM69" s="139">
        <v>1</v>
      </c>
      <c r="CN69" s="139"/>
      <c r="CO69" s="140">
        <v>0</v>
      </c>
      <c r="CP69" s="141">
        <v>6000</v>
      </c>
      <c r="CQ69" s="141">
        <v>6000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197</v>
      </c>
      <c r="C70" s="203"/>
      <c r="D70" s="203" t="s">
        <v>198</v>
      </c>
      <c r="E70" s="203" t="s">
        <v>199</v>
      </c>
      <c r="F70" s="203" t="s">
        <v>64</v>
      </c>
      <c r="G70" s="203" t="s">
        <v>92</v>
      </c>
      <c r="H70" s="90" t="s">
        <v>200</v>
      </c>
      <c r="I70" s="204" t="s">
        <v>144</v>
      </c>
      <c r="J70" s="188">
        <v>80000</v>
      </c>
      <c r="K70" s="81">
        <v>0</v>
      </c>
      <c r="L70" s="81">
        <v>0</v>
      </c>
      <c r="M70" s="81">
        <v>0</v>
      </c>
      <c r="N70" s="91">
        <v>3</v>
      </c>
      <c r="O70" s="92">
        <v>0</v>
      </c>
      <c r="P70" s="93">
        <f>N70+O70</f>
        <v>3</v>
      </c>
      <c r="Q70" s="82" t="str">
        <f>IFERROR(P70/M70,"-")</f>
        <v>-</v>
      </c>
      <c r="R70" s="81">
        <v>0</v>
      </c>
      <c r="S70" s="81">
        <v>1</v>
      </c>
      <c r="T70" s="82">
        <f>IFERROR(S70/(O70+P70),"-")</f>
        <v>0.33333333333333</v>
      </c>
      <c r="U70" s="182">
        <f>IFERROR(J70/SUM(P70:P74),"-")</f>
        <v>11428.571428571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SUM(X70:X74)-SUM(J70:J74)</f>
        <v>-80000</v>
      </c>
      <c r="AB70" s="85">
        <f>SUM(X70:X74)/SUM(J70:J74)</f>
        <v>0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0.33333333333333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2</v>
      </c>
      <c r="BO70" s="120">
        <f>IF(P70=0,"",IF(BN70=0,"",(BN70/P70)))</f>
        <v>0.66666666666667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201</v>
      </c>
      <c r="C71" s="203"/>
      <c r="D71" s="203" t="s">
        <v>202</v>
      </c>
      <c r="E71" s="203" t="s">
        <v>203</v>
      </c>
      <c r="F71" s="203" t="s">
        <v>64</v>
      </c>
      <c r="G71" s="203" t="s">
        <v>92</v>
      </c>
      <c r="H71" s="90" t="s">
        <v>200</v>
      </c>
      <c r="I71" s="204" t="s">
        <v>162</v>
      </c>
      <c r="J71" s="188"/>
      <c r="K71" s="81">
        <v>0</v>
      </c>
      <c r="L71" s="81">
        <v>0</v>
      </c>
      <c r="M71" s="81">
        <v>0</v>
      </c>
      <c r="N71" s="91">
        <v>2</v>
      </c>
      <c r="O71" s="92">
        <v>0</v>
      </c>
      <c r="P71" s="93">
        <f>N71+O71</f>
        <v>2</v>
      </c>
      <c r="Q71" s="82" t="str">
        <f>IFERROR(P71/M71,"-")</f>
        <v>-</v>
      </c>
      <c r="R71" s="81">
        <v>0</v>
      </c>
      <c r="S71" s="81">
        <v>1</v>
      </c>
      <c r="T71" s="82">
        <f>IFERROR(S71/(O71+P71),"-")</f>
        <v>0.5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>
        <v>2</v>
      </c>
      <c r="BX71" s="127">
        <f>IF(P71=0,"",IF(BW71=0,"",(BW71/P71)))</f>
        <v>1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204</v>
      </c>
      <c r="C72" s="203"/>
      <c r="D72" s="203" t="s">
        <v>205</v>
      </c>
      <c r="E72" s="203" t="s">
        <v>206</v>
      </c>
      <c r="F72" s="203" t="s">
        <v>64</v>
      </c>
      <c r="G72" s="203" t="s">
        <v>92</v>
      </c>
      <c r="H72" s="90" t="s">
        <v>200</v>
      </c>
      <c r="I72" s="204" t="s">
        <v>207</v>
      </c>
      <c r="J72" s="188"/>
      <c r="K72" s="81">
        <v>0</v>
      </c>
      <c r="L72" s="81">
        <v>0</v>
      </c>
      <c r="M72" s="81">
        <v>0</v>
      </c>
      <c r="N72" s="91">
        <v>1</v>
      </c>
      <c r="O72" s="92">
        <v>0</v>
      </c>
      <c r="P72" s="93">
        <f>N72+O72</f>
        <v>1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208</v>
      </c>
      <c r="C73" s="203"/>
      <c r="D73" s="203" t="s">
        <v>209</v>
      </c>
      <c r="E73" s="203" t="s">
        <v>210</v>
      </c>
      <c r="F73" s="203" t="s">
        <v>64</v>
      </c>
      <c r="G73" s="203" t="s">
        <v>92</v>
      </c>
      <c r="H73" s="90" t="s">
        <v>200</v>
      </c>
      <c r="I73" s="204" t="s">
        <v>211</v>
      </c>
      <c r="J73" s="188"/>
      <c r="K73" s="81">
        <v>0</v>
      </c>
      <c r="L73" s="81">
        <v>0</v>
      </c>
      <c r="M73" s="81">
        <v>0</v>
      </c>
      <c r="N73" s="91">
        <v>1</v>
      </c>
      <c r="O73" s="92">
        <v>0</v>
      </c>
      <c r="P73" s="93">
        <f>N73+O73</f>
        <v>1</v>
      </c>
      <c r="Q73" s="82" t="str">
        <f>IFERROR(P73/M73,"-")</f>
        <v>-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>
        <v>1</v>
      </c>
      <c r="AW73" s="107">
        <f>IF(P73=0,"",IF(AV73=0,"",(AV73/P73)))</f>
        <v>1</v>
      </c>
      <c r="AX73" s="106"/>
      <c r="AY73" s="108">
        <f>IFERROR(AX73/AV73,"-")</f>
        <v>0</v>
      </c>
      <c r="AZ73" s="109"/>
      <c r="BA73" s="110">
        <f>IFERROR(AZ73/AV73,"-")</f>
        <v>0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212</v>
      </c>
      <c r="C74" s="203"/>
      <c r="D74" s="203" t="s">
        <v>108</v>
      </c>
      <c r="E74" s="203" t="s">
        <v>108</v>
      </c>
      <c r="F74" s="203" t="s">
        <v>69</v>
      </c>
      <c r="G74" s="203" t="s">
        <v>213</v>
      </c>
      <c r="H74" s="90"/>
      <c r="I74" s="90"/>
      <c r="J74" s="188"/>
      <c r="K74" s="81">
        <v>32</v>
      </c>
      <c r="L74" s="81">
        <v>7</v>
      </c>
      <c r="M74" s="81">
        <v>1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/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/>
      <c r="AB74" s="85"/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 t="str">
        <f>AB75</f>
        <v>0</v>
      </c>
      <c r="B75" s="203" t="s">
        <v>214</v>
      </c>
      <c r="C75" s="203"/>
      <c r="D75" s="203"/>
      <c r="E75" s="203"/>
      <c r="F75" s="203" t="s">
        <v>64</v>
      </c>
      <c r="G75" s="203" t="s">
        <v>215</v>
      </c>
      <c r="H75" s="90" t="s">
        <v>194</v>
      </c>
      <c r="I75" s="204" t="s">
        <v>144</v>
      </c>
      <c r="J75" s="188">
        <v>0</v>
      </c>
      <c r="K75" s="81">
        <v>0</v>
      </c>
      <c r="L75" s="81">
        <v>0</v>
      </c>
      <c r="M75" s="81">
        <v>0</v>
      </c>
      <c r="N75" s="91">
        <v>6</v>
      </c>
      <c r="O75" s="92">
        <v>0</v>
      </c>
      <c r="P75" s="93">
        <f>N75+O75</f>
        <v>6</v>
      </c>
      <c r="Q75" s="82" t="str">
        <f>IFERROR(P75/M75,"-")</f>
        <v>-</v>
      </c>
      <c r="R75" s="81">
        <v>0</v>
      </c>
      <c r="S75" s="81">
        <v>4</v>
      </c>
      <c r="T75" s="82">
        <f>IFERROR(S75/(O75+P75),"-")</f>
        <v>0.66666666666667</v>
      </c>
      <c r="U75" s="182">
        <f>IFERROR(J75/SUM(P75:P76),"-")</f>
        <v>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0</v>
      </c>
      <c r="AB75" s="85" t="str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0.16666666666667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>
        <v>5</v>
      </c>
      <c r="BX75" s="127">
        <f>IF(P75=0,"",IF(BW75=0,"",(BW75/P75)))</f>
        <v>0.83333333333333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216</v>
      </c>
      <c r="C76" s="203"/>
      <c r="D76" s="203"/>
      <c r="E76" s="203"/>
      <c r="F76" s="203" t="s">
        <v>69</v>
      </c>
      <c r="G76" s="203"/>
      <c r="H76" s="90"/>
      <c r="I76" s="90"/>
      <c r="J76" s="188"/>
      <c r="K76" s="81">
        <v>18</v>
      </c>
      <c r="L76" s="81">
        <v>14</v>
      </c>
      <c r="M76" s="81">
        <v>16</v>
      </c>
      <c r="N76" s="91">
        <v>2</v>
      </c>
      <c r="O76" s="92">
        <v>0</v>
      </c>
      <c r="P76" s="93">
        <f>N76+O76</f>
        <v>2</v>
      </c>
      <c r="Q76" s="82">
        <f>IFERROR(P76/M76,"-")</f>
        <v>0.125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0.5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30"/>
      <c r="B77" s="87"/>
      <c r="C77" s="88"/>
      <c r="D77" s="88"/>
      <c r="E77" s="88"/>
      <c r="F77" s="89"/>
      <c r="G77" s="90"/>
      <c r="H77" s="90"/>
      <c r="I77" s="90"/>
      <c r="J77" s="192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59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30"/>
      <c r="B78" s="37"/>
      <c r="C78" s="21"/>
      <c r="D78" s="21"/>
      <c r="E78" s="21"/>
      <c r="F78" s="22"/>
      <c r="G78" s="36"/>
      <c r="H78" s="36"/>
      <c r="I78" s="75"/>
      <c r="J78" s="193"/>
      <c r="K78" s="34"/>
      <c r="L78" s="34"/>
      <c r="M78" s="31"/>
      <c r="N78" s="23"/>
      <c r="O78" s="23"/>
      <c r="P78" s="23"/>
      <c r="Q78" s="33"/>
      <c r="R78" s="32"/>
      <c r="S78" s="23"/>
      <c r="T78" s="32"/>
      <c r="U78" s="183"/>
      <c r="V78" s="25"/>
      <c r="W78" s="25"/>
      <c r="X78" s="189"/>
      <c r="Y78" s="189"/>
      <c r="Z78" s="189"/>
      <c r="AA78" s="189"/>
      <c r="AB78" s="33"/>
      <c r="AC78" s="61"/>
      <c r="AD78" s="63"/>
      <c r="AE78" s="64"/>
      <c r="AF78" s="63"/>
      <c r="AG78" s="67"/>
      <c r="AH78" s="68"/>
      <c r="AI78" s="69"/>
      <c r="AJ78" s="70"/>
      <c r="AK78" s="70"/>
      <c r="AL78" s="70"/>
      <c r="AM78" s="63"/>
      <c r="AN78" s="64"/>
      <c r="AO78" s="63"/>
      <c r="AP78" s="67"/>
      <c r="AQ78" s="68"/>
      <c r="AR78" s="69"/>
      <c r="AS78" s="70"/>
      <c r="AT78" s="70"/>
      <c r="AU78" s="70"/>
      <c r="AV78" s="63"/>
      <c r="AW78" s="64"/>
      <c r="AX78" s="63"/>
      <c r="AY78" s="67"/>
      <c r="AZ78" s="68"/>
      <c r="BA78" s="69"/>
      <c r="BB78" s="70"/>
      <c r="BC78" s="70"/>
      <c r="BD78" s="70"/>
      <c r="BE78" s="63"/>
      <c r="BF78" s="64"/>
      <c r="BG78" s="63"/>
      <c r="BH78" s="67"/>
      <c r="BI78" s="68"/>
      <c r="BJ78" s="69"/>
      <c r="BK78" s="70"/>
      <c r="BL78" s="70"/>
      <c r="BM78" s="70"/>
      <c r="BN78" s="65"/>
      <c r="BO78" s="66"/>
      <c r="BP78" s="63"/>
      <c r="BQ78" s="67"/>
      <c r="BR78" s="68"/>
      <c r="BS78" s="69"/>
      <c r="BT78" s="70"/>
      <c r="BU78" s="70"/>
      <c r="BV78" s="70"/>
      <c r="BW78" s="65"/>
      <c r="BX78" s="66"/>
      <c r="BY78" s="63"/>
      <c r="BZ78" s="67"/>
      <c r="CA78" s="68"/>
      <c r="CB78" s="69"/>
      <c r="CC78" s="70"/>
      <c r="CD78" s="70"/>
      <c r="CE78" s="70"/>
      <c r="CF78" s="65"/>
      <c r="CG78" s="66"/>
      <c r="CH78" s="63"/>
      <c r="CI78" s="67"/>
      <c r="CJ78" s="68"/>
      <c r="CK78" s="69"/>
      <c r="CL78" s="70"/>
      <c r="CM78" s="70"/>
      <c r="CN78" s="70"/>
      <c r="CO78" s="71"/>
      <c r="CP78" s="68"/>
      <c r="CQ78" s="68"/>
      <c r="CR78" s="68"/>
      <c r="CS78" s="72"/>
    </row>
    <row r="79" spans="1:98">
      <c r="A79" s="19">
        <f>AB79</f>
        <v>1.3018518518519</v>
      </c>
      <c r="B79" s="39"/>
      <c r="C79" s="39"/>
      <c r="D79" s="39"/>
      <c r="E79" s="39"/>
      <c r="F79" s="39"/>
      <c r="G79" s="40" t="s">
        <v>217</v>
      </c>
      <c r="H79" s="40"/>
      <c r="I79" s="40"/>
      <c r="J79" s="190">
        <f>SUM(J6:J78)</f>
        <v>3240000</v>
      </c>
      <c r="K79" s="41">
        <f>SUM(K6:K78)</f>
        <v>1202</v>
      </c>
      <c r="L79" s="41">
        <f>SUM(L6:L78)</f>
        <v>358</v>
      </c>
      <c r="M79" s="41">
        <f>SUM(M6:M78)</f>
        <v>204</v>
      </c>
      <c r="N79" s="41">
        <f>SUM(N6:N78)</f>
        <v>396</v>
      </c>
      <c r="O79" s="41">
        <f>SUM(O6:O78)</f>
        <v>1</v>
      </c>
      <c r="P79" s="41">
        <f>SUM(P6:P78)</f>
        <v>397</v>
      </c>
      <c r="Q79" s="42">
        <f>IFERROR(P79/M79,"-")</f>
        <v>1.9460784313725</v>
      </c>
      <c r="R79" s="78">
        <f>SUM(R6:R78)</f>
        <v>32</v>
      </c>
      <c r="S79" s="78">
        <f>SUM(S6:S78)</f>
        <v>58</v>
      </c>
      <c r="T79" s="42">
        <f>IFERROR(R79/P79,"-")</f>
        <v>0.080604534005038</v>
      </c>
      <c r="U79" s="184">
        <f>IFERROR(J79/P79,"-")</f>
        <v>8161.2090680101</v>
      </c>
      <c r="V79" s="44">
        <f>SUM(V6:V78)</f>
        <v>45</v>
      </c>
      <c r="W79" s="42">
        <f>IFERROR(V79/P79,"-")</f>
        <v>0.11335012594458</v>
      </c>
      <c r="X79" s="190">
        <f>SUM(X6:X78)</f>
        <v>4218000</v>
      </c>
      <c r="Y79" s="190">
        <f>IFERROR(X79/P79,"-")</f>
        <v>10624.685138539</v>
      </c>
      <c r="Z79" s="190">
        <f>IFERROR(X79/V79,"-")</f>
        <v>93733.333333333</v>
      </c>
      <c r="AA79" s="190">
        <f>X79-J79</f>
        <v>978000</v>
      </c>
      <c r="AB79" s="47">
        <f>X79/J79</f>
        <v>1.3018518518519</v>
      </c>
      <c r="AC79" s="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4"/>
    <mergeCell ref="J70:J74"/>
    <mergeCell ref="U70:U74"/>
    <mergeCell ref="AA70:AA74"/>
    <mergeCell ref="AB70:AB74"/>
    <mergeCell ref="A75:A76"/>
    <mergeCell ref="J75:J76"/>
    <mergeCell ref="U75:U76"/>
    <mergeCell ref="AA75:AA76"/>
    <mergeCell ref="AB75:AB7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0.2875</v>
      </c>
      <c r="B6" s="203" t="s">
        <v>219</v>
      </c>
      <c r="C6" s="203" t="s">
        <v>220</v>
      </c>
      <c r="D6" s="203" t="s">
        <v>221</v>
      </c>
      <c r="E6" s="203" t="s">
        <v>179</v>
      </c>
      <c r="F6" s="203" t="s">
        <v>64</v>
      </c>
      <c r="G6" s="203" t="s">
        <v>222</v>
      </c>
      <c r="H6" s="90" t="s">
        <v>223</v>
      </c>
      <c r="I6" s="205" t="s">
        <v>224</v>
      </c>
      <c r="J6" s="188">
        <v>80000</v>
      </c>
      <c r="K6" s="81">
        <v>0</v>
      </c>
      <c r="L6" s="81">
        <v>0</v>
      </c>
      <c r="M6" s="81">
        <v>0</v>
      </c>
      <c r="N6" s="91">
        <v>21</v>
      </c>
      <c r="O6" s="92">
        <v>1</v>
      </c>
      <c r="P6" s="93">
        <f>N6+O6</f>
        <v>22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0.08695652173913</v>
      </c>
      <c r="U6" s="182">
        <f>IFERROR(J6/SUM(P6:P7),"-")</f>
        <v>3200</v>
      </c>
      <c r="V6" s="84">
        <v>2</v>
      </c>
      <c r="W6" s="82">
        <f>IF(P6=0,"-",V6/P6)</f>
        <v>0.090909090909091</v>
      </c>
      <c r="X6" s="186">
        <v>20000</v>
      </c>
      <c r="Y6" s="187">
        <f>IFERROR(X6/P6,"-")</f>
        <v>909.09090909091</v>
      </c>
      <c r="Z6" s="187">
        <f>IFERROR(X6/V6,"-")</f>
        <v>10000</v>
      </c>
      <c r="AA6" s="188">
        <f>SUM(X6:X7)-SUM(J6:J7)</f>
        <v>-57000</v>
      </c>
      <c r="AB6" s="85">
        <f>SUM(X6:X7)/SUM(J6:J7)</f>
        <v>0.2875</v>
      </c>
      <c r="AC6" s="79"/>
      <c r="AD6" s="94">
        <v>1</v>
      </c>
      <c r="AE6" s="95">
        <f>IF(P6=0,"",IF(AD6=0,"",(AD6/P6)))</f>
        <v>0.045454545454545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0.27272727272727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0.18181818181818</v>
      </c>
      <c r="AX6" s="106">
        <v>1</v>
      </c>
      <c r="AY6" s="108">
        <f>IFERROR(AX6/AV6,"-")</f>
        <v>0.25</v>
      </c>
      <c r="AZ6" s="109">
        <v>14000</v>
      </c>
      <c r="BA6" s="110">
        <f>IFERROR(AZ6/AV6,"-")</f>
        <v>3500</v>
      </c>
      <c r="BB6" s="111"/>
      <c r="BC6" s="111"/>
      <c r="BD6" s="111">
        <v>1</v>
      </c>
      <c r="BE6" s="112">
        <v>4</v>
      </c>
      <c r="BF6" s="113">
        <f>IF(P6=0,"",IF(BE6=0,"",(BE6/P6)))</f>
        <v>0.18181818181818</v>
      </c>
      <c r="BG6" s="112">
        <v>1</v>
      </c>
      <c r="BH6" s="114">
        <f>IFERROR(BG6/BE6,"-")</f>
        <v>0.25</v>
      </c>
      <c r="BI6" s="115">
        <v>6000</v>
      </c>
      <c r="BJ6" s="116">
        <f>IFERROR(BI6/BE6,"-")</f>
        <v>1500</v>
      </c>
      <c r="BK6" s="117"/>
      <c r="BL6" s="117">
        <v>1</v>
      </c>
      <c r="BM6" s="117"/>
      <c r="BN6" s="119">
        <v>5</v>
      </c>
      <c r="BO6" s="120">
        <f>IF(P6=0,"",IF(BN6=0,"",(BN6/P6)))</f>
        <v>0.22727272727273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20000</v>
      </c>
      <c r="CQ6" s="141">
        <v>14000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24</v>
      </c>
      <c r="L7" s="81">
        <v>13</v>
      </c>
      <c r="M7" s="81">
        <v>5</v>
      </c>
      <c r="N7" s="91">
        <v>3</v>
      </c>
      <c r="O7" s="92">
        <v>0</v>
      </c>
      <c r="P7" s="93">
        <f>N7+O7</f>
        <v>3</v>
      </c>
      <c r="Q7" s="82">
        <f>IFERROR(P7/M7,"-")</f>
        <v>0.6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3000</v>
      </c>
      <c r="Y7" s="187">
        <f>IFERROR(X7/P7,"-")</f>
        <v>1000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>
        <v>1</v>
      </c>
      <c r="BH7" s="114">
        <f>IFERROR(BG7/BE7,"-")</f>
        <v>1</v>
      </c>
      <c r="BI7" s="115">
        <v>3000</v>
      </c>
      <c r="BJ7" s="116">
        <f>IFERROR(BI7/BE7,"-")</f>
        <v>3000</v>
      </c>
      <c r="BK7" s="117">
        <v>1</v>
      </c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0.2875</v>
      </c>
      <c r="B10" s="39"/>
      <c r="C10" s="39"/>
      <c r="D10" s="39"/>
      <c r="E10" s="39"/>
      <c r="F10" s="39"/>
      <c r="G10" s="40" t="s">
        <v>226</v>
      </c>
      <c r="H10" s="40"/>
      <c r="I10" s="40"/>
      <c r="J10" s="190">
        <f>SUM(J6:J9)</f>
        <v>80000</v>
      </c>
      <c r="K10" s="41">
        <f>SUM(K6:K9)</f>
        <v>24</v>
      </c>
      <c r="L10" s="41">
        <f>SUM(L6:L9)</f>
        <v>13</v>
      </c>
      <c r="M10" s="41">
        <f>SUM(M6:M9)</f>
        <v>5</v>
      </c>
      <c r="N10" s="41">
        <f>SUM(N6:N9)</f>
        <v>24</v>
      </c>
      <c r="O10" s="41">
        <f>SUM(O6:O9)</f>
        <v>1</v>
      </c>
      <c r="P10" s="41">
        <f>SUM(P6:P9)</f>
        <v>25</v>
      </c>
      <c r="Q10" s="42">
        <f>IFERROR(P10/M10,"-")</f>
        <v>5</v>
      </c>
      <c r="R10" s="78">
        <f>SUM(R6:R9)</f>
        <v>1</v>
      </c>
      <c r="S10" s="78">
        <f>SUM(S6:S9)</f>
        <v>2</v>
      </c>
      <c r="T10" s="42">
        <f>IFERROR(R10/P10,"-")</f>
        <v>0.04</v>
      </c>
      <c r="U10" s="184">
        <f>IFERROR(J10/P10,"-")</f>
        <v>3200</v>
      </c>
      <c r="V10" s="44">
        <f>SUM(V6:V9)</f>
        <v>3</v>
      </c>
      <c r="W10" s="42">
        <f>IFERROR(V10/P10,"-")</f>
        <v>0.12</v>
      </c>
      <c r="X10" s="190">
        <f>SUM(X6:X9)</f>
        <v>23000</v>
      </c>
      <c r="Y10" s="190">
        <f>IFERROR(X10/P10,"-")</f>
        <v>920</v>
      </c>
      <c r="Z10" s="190">
        <f>IFERROR(X10/V10,"-")</f>
        <v>7666.6666666667</v>
      </c>
      <c r="AA10" s="190">
        <f>X10-J10</f>
        <v>-57000</v>
      </c>
      <c r="AB10" s="47">
        <f>X10/J10</f>
        <v>0.2875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